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nlu\Dropbox\Material PIC\Tools\@SHARED TOOLS\PIC NUTRITION TOOLS\1. PIC LYSINE BIOLOGICAL AND ECONOMIC TOOLS\"/>
    </mc:Choice>
  </mc:AlternateContent>
  <xr:revisionPtr revIDLastSave="0" documentId="13_ncr:1_{EAB7EC62-0963-46D1-98D7-E062B030E86A}" xr6:coauthVersionLast="44" xr6:coauthVersionMax="45" xr10:uidLastSave="{00000000-0000-0000-0000-000000000000}"/>
  <workbookProtection workbookAlgorithmName="SHA-512" workbookHashValue="rPAJd85vHpRj6/YOQCv3UY+3HpZ3XufPJBawGpVmCm9wBnxqCzuNio9lxq/wKuwXXY5aYdfnQ0HLE0blxd2q2g==" workbookSaltValue="g1ic7o359rJcrvp2eEBVJg==" workbookSpinCount="100000" lockStructure="1"/>
  <bookViews>
    <workbookView xWindow="28680" yWindow="-120" windowWidth="29040" windowHeight="15840" xr2:uid="{00000000-000D-0000-FFFF-FFFF00000000}"/>
  </bookViews>
  <sheets>
    <sheet name="Instructions" sheetId="25" r:id="rId1"/>
    <sheet name="Imperial-ME" sheetId="10" r:id="rId2"/>
    <sheet name="Imperial ME - Current" sheetId="12" state="hidden" r:id="rId3"/>
    <sheet name="Imperial ME - Biological FT" sheetId="15" state="hidden" r:id="rId4"/>
    <sheet name="Imperial ME - Biological FW" sheetId="14" state="hidden" r:id="rId5"/>
    <sheet name="Imperial ME - Growth Current" sheetId="16" state="hidden" r:id="rId6"/>
    <sheet name="Imperial ME - Growth Biological" sheetId="18" state="hidden" r:id="rId7"/>
    <sheet name="Metric-ME" sheetId="19" r:id="rId8"/>
    <sheet name="Metric ME - Current" sheetId="20" state="hidden" r:id="rId9"/>
    <sheet name="Metric ME - Biological FT" sheetId="21" state="hidden" r:id="rId10"/>
    <sheet name="Metric ME - Biological FW" sheetId="22" state="hidden" r:id="rId11"/>
    <sheet name="Metric ME - Growth Current" sheetId="23" state="hidden" r:id="rId12"/>
    <sheet name="Metric ME - Growth Biological" sheetId="24" state="hidden" r:id="rId13"/>
  </sheets>
  <definedNames>
    <definedName name="solver_adj" localSheetId="0" hidden="1">Instructions!#REF!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Instructions!#REF!</definedName>
    <definedName name="solver_lhs2" localSheetId="0" hidden="1">Instructions!#REF!</definedName>
    <definedName name="solver_lin" localSheetId="0" hidden="1">2</definedName>
    <definedName name="solver_neg" localSheetId="0" hidden="1">2</definedName>
    <definedName name="solver_num" localSheetId="0" hidden="1">2</definedName>
    <definedName name="solver_nwt" localSheetId="0" hidden="1">1</definedName>
    <definedName name="solver_opt" localSheetId="0" hidden="1">Instructions!#REF!</definedName>
    <definedName name="solver_pre" localSheetId="0" hidden="1">0.000001</definedName>
    <definedName name="solver_rel1" localSheetId="0" hidden="1">2</definedName>
    <definedName name="solver_rel2" localSheetId="0" hidden="1">2</definedName>
    <definedName name="solver_rhs1" localSheetId="0" hidden="1">0</definedName>
    <definedName name="solver_rhs2" localSheetId="0" hidden="1">0</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7" i="19" l="1"/>
  <c r="B23" i="19"/>
  <c r="B27" i="10"/>
  <c r="B23" i="10"/>
  <c r="I9" i="22" l="1"/>
  <c r="H9" i="22"/>
  <c r="G9" i="22"/>
  <c r="F9" i="22"/>
  <c r="E9" i="22"/>
  <c r="D9" i="22"/>
  <c r="C9" i="22"/>
  <c r="B9" i="22"/>
  <c r="B9" i="21"/>
  <c r="I9" i="21"/>
  <c r="H9" i="21"/>
  <c r="G9" i="21"/>
  <c r="F9" i="21"/>
  <c r="E9" i="21"/>
  <c r="D9" i="21"/>
  <c r="C9" i="21"/>
  <c r="B9" i="20"/>
  <c r="I9" i="20"/>
  <c r="H9" i="20"/>
  <c r="G9" i="20"/>
  <c r="F9" i="20"/>
  <c r="E9" i="20"/>
  <c r="D9" i="20"/>
  <c r="C9" i="20"/>
  <c r="P13" i="19" l="1"/>
  <c r="Z5" i="19" s="1"/>
  <c r="P13" i="10"/>
  <c r="Z5" i="10" s="1"/>
  <c r="J28" i="22" l="1"/>
  <c r="J27" i="22"/>
  <c r="J27" i="21"/>
  <c r="J27" i="20"/>
  <c r="B9" i="19"/>
  <c r="B9" i="10"/>
  <c r="J29" i="14"/>
  <c r="J27" i="12" l="1"/>
  <c r="J27" i="15"/>
  <c r="J28" i="14"/>
  <c r="B6" i="10" l="1"/>
  <c r="B6" i="19"/>
  <c r="I8" i="22" l="1"/>
  <c r="H8" i="22"/>
  <c r="G8" i="22"/>
  <c r="F8" i="22"/>
  <c r="E8" i="22"/>
  <c r="D8" i="22"/>
  <c r="C8" i="22"/>
  <c r="B8" i="22"/>
  <c r="I6" i="22"/>
  <c r="H6" i="22"/>
  <c r="G6" i="22"/>
  <c r="F6" i="22"/>
  <c r="E6" i="22"/>
  <c r="D6" i="22"/>
  <c r="C6" i="22"/>
  <c r="B6" i="22"/>
  <c r="B5" i="22"/>
  <c r="I8" i="21"/>
  <c r="H8" i="21"/>
  <c r="G8" i="21"/>
  <c r="F8" i="21"/>
  <c r="E8" i="21"/>
  <c r="D8" i="21"/>
  <c r="C8" i="21"/>
  <c r="B8" i="21"/>
  <c r="B5" i="21"/>
  <c r="I6" i="21"/>
  <c r="H6" i="21"/>
  <c r="G6" i="21"/>
  <c r="F6" i="21"/>
  <c r="E6" i="21"/>
  <c r="D6" i="21"/>
  <c r="C6" i="21"/>
  <c r="B6" i="21"/>
  <c r="I8" i="20"/>
  <c r="H8" i="20"/>
  <c r="G8" i="20"/>
  <c r="F8" i="20"/>
  <c r="E8" i="20"/>
  <c r="D8" i="20"/>
  <c r="B8" i="20"/>
  <c r="C8" i="20"/>
  <c r="I6" i="20"/>
  <c r="H6" i="20"/>
  <c r="G6" i="20"/>
  <c r="F6" i="20"/>
  <c r="E6" i="20"/>
  <c r="D6" i="20"/>
  <c r="C6" i="20"/>
  <c r="B6" i="20"/>
  <c r="B5" i="20"/>
  <c r="N20" i="20"/>
  <c r="H14" i="19"/>
  <c r="H15" i="19"/>
  <c r="H16" i="19"/>
  <c r="H17" i="19"/>
  <c r="H18" i="19"/>
  <c r="H19" i="19"/>
  <c r="H15" i="22" s="1"/>
  <c r="H20" i="19"/>
  <c r="I15" i="20" s="1"/>
  <c r="H13" i="19"/>
  <c r="O13" i="19"/>
  <c r="N13" i="19"/>
  <c r="D78" i="19"/>
  <c r="E78" i="19" s="1"/>
  <c r="C20" i="19" s="1"/>
  <c r="D77" i="19"/>
  <c r="E77" i="19" s="1"/>
  <c r="C19" i="19" s="1"/>
  <c r="D76" i="19"/>
  <c r="E76" i="19" s="1"/>
  <c r="C18" i="19" s="1"/>
  <c r="D75" i="19"/>
  <c r="E75" i="19" s="1"/>
  <c r="C17" i="19" s="1"/>
  <c r="D74" i="19"/>
  <c r="E74" i="19" s="1"/>
  <c r="D73" i="19"/>
  <c r="E73" i="19" s="1"/>
  <c r="C15" i="19" s="1"/>
  <c r="D72" i="19"/>
  <c r="E72" i="19" s="1"/>
  <c r="D71" i="19"/>
  <c r="E71" i="19" s="1"/>
  <c r="C71" i="19"/>
  <c r="H42" i="19"/>
  <c r="B13" i="19"/>
  <c r="O13" i="10"/>
  <c r="P17" i="19" l="1"/>
  <c r="Z14" i="19" s="1"/>
  <c r="D5" i="20"/>
  <c r="D7" i="20" s="1"/>
  <c r="P15" i="19"/>
  <c r="Z10" i="19" s="1"/>
  <c r="AA5" i="19"/>
  <c r="K13" i="19" s="1"/>
  <c r="I15" i="21"/>
  <c r="I15" i="22"/>
  <c r="BA259" i="23"/>
  <c r="AY261" i="23"/>
  <c r="AY265" i="23"/>
  <c r="AY269" i="23"/>
  <c r="AY273" i="23"/>
  <c r="AY277" i="23"/>
  <c r="AY281" i="23"/>
  <c r="AY285" i="23"/>
  <c r="AY289" i="23"/>
  <c r="AY293" i="23"/>
  <c r="AY297" i="23"/>
  <c r="AY301" i="23"/>
  <c r="AY305" i="23"/>
  <c r="AY259" i="23"/>
  <c r="AY262" i="23"/>
  <c r="AY266" i="23"/>
  <c r="AY270" i="23"/>
  <c r="AY274" i="23"/>
  <c r="AY278" i="23"/>
  <c r="AY282" i="23"/>
  <c r="AY286" i="23"/>
  <c r="AY290" i="23"/>
  <c r="AY294" i="23"/>
  <c r="AY298" i="23"/>
  <c r="AY302" i="23"/>
  <c r="AY306" i="23"/>
  <c r="AY263" i="23"/>
  <c r="AY271" i="23"/>
  <c r="AY279" i="23"/>
  <c r="AY287" i="23"/>
  <c r="AY295" i="23"/>
  <c r="AY303" i="23"/>
  <c r="AY275" i="23"/>
  <c r="AY291" i="23"/>
  <c r="AY307" i="23"/>
  <c r="AY264" i="23"/>
  <c r="AY272" i="23"/>
  <c r="AY280" i="23"/>
  <c r="AY288" i="23"/>
  <c r="AY296" i="23"/>
  <c r="AY304" i="23"/>
  <c r="AY267" i="23"/>
  <c r="AY283" i="23"/>
  <c r="AY299" i="23"/>
  <c r="AY260" i="23"/>
  <c r="AY292" i="23"/>
  <c r="AY268" i="23"/>
  <c r="AY300" i="23"/>
  <c r="AY276" i="23"/>
  <c r="AY308" i="23"/>
  <c r="AY284" i="23"/>
  <c r="AY206" i="23"/>
  <c r="BA195" i="23"/>
  <c r="AY252" i="23"/>
  <c r="BA241" i="23"/>
  <c r="AY8" i="23"/>
  <c r="BA60" i="23"/>
  <c r="BA277" i="23"/>
  <c r="I30" i="20"/>
  <c r="AY90" i="23"/>
  <c r="BA76" i="23"/>
  <c r="F5" i="22"/>
  <c r="F10" i="22" s="1"/>
  <c r="F5" i="20"/>
  <c r="F7" i="20" s="1"/>
  <c r="O17" i="19"/>
  <c r="F5" i="21"/>
  <c r="N17" i="19"/>
  <c r="AA14" i="19" s="1"/>
  <c r="D5" i="22"/>
  <c r="D10" i="22" s="1"/>
  <c r="D5" i="21"/>
  <c r="D10" i="21" s="1"/>
  <c r="N15" i="19"/>
  <c r="AA10" i="19" s="1"/>
  <c r="O15" i="19"/>
  <c r="H15" i="21"/>
  <c r="H15" i="20"/>
  <c r="AT250" i="23" s="1"/>
  <c r="B10" i="20"/>
  <c r="H30" i="20"/>
  <c r="AY58" i="23"/>
  <c r="AY74" i="23"/>
  <c r="AY190" i="23"/>
  <c r="AY236" i="23"/>
  <c r="BA44" i="23"/>
  <c r="BA179" i="23"/>
  <c r="BA225" i="23"/>
  <c r="BA261" i="23"/>
  <c r="AY42" i="23"/>
  <c r="AY138" i="23"/>
  <c r="AY174" i="23"/>
  <c r="AY220" i="23"/>
  <c r="BA26" i="23"/>
  <c r="BA108" i="23"/>
  <c r="BA163" i="23"/>
  <c r="B7" i="20"/>
  <c r="BA262" i="23"/>
  <c r="BA266" i="23"/>
  <c r="BA270" i="23"/>
  <c r="BA274" i="23"/>
  <c r="BA278" i="23"/>
  <c r="BA282" i="23"/>
  <c r="BA286" i="23"/>
  <c r="BA290" i="23"/>
  <c r="BA294" i="23"/>
  <c r="BA298" i="23"/>
  <c r="BA302" i="23"/>
  <c r="BA306" i="23"/>
  <c r="BA210" i="23"/>
  <c r="BA214" i="23"/>
  <c r="BA218" i="23"/>
  <c r="BA222" i="23"/>
  <c r="BA226" i="23"/>
  <c r="BA230" i="23"/>
  <c r="BA234" i="23"/>
  <c r="BA238" i="23"/>
  <c r="BA242" i="23"/>
  <c r="BA246" i="23"/>
  <c r="BA250" i="23"/>
  <c r="BA254" i="23"/>
  <c r="BA258" i="23"/>
  <c r="BA152" i="23"/>
  <c r="BA156" i="23"/>
  <c r="BA160" i="23"/>
  <c r="BA164" i="23"/>
  <c r="BA168" i="23"/>
  <c r="BA172" i="23"/>
  <c r="BA176" i="23"/>
  <c r="BA180" i="23"/>
  <c r="BA184" i="23"/>
  <c r="BA188" i="23"/>
  <c r="BA192" i="23"/>
  <c r="BA196" i="23"/>
  <c r="BA200" i="23"/>
  <c r="BA204" i="23"/>
  <c r="BA208" i="23"/>
  <c r="BA73" i="23"/>
  <c r="BA77" i="23"/>
  <c r="BA81" i="23"/>
  <c r="BA85" i="23"/>
  <c r="BA89" i="23"/>
  <c r="BA93" i="23"/>
  <c r="BA97" i="23"/>
  <c r="BA101" i="23"/>
  <c r="BA105" i="23"/>
  <c r="BA69" i="23"/>
  <c r="BA33" i="23"/>
  <c r="BA37" i="23"/>
  <c r="BA41" i="23"/>
  <c r="BA45" i="23"/>
  <c r="BA49" i="23"/>
  <c r="BA53" i="23"/>
  <c r="BA57" i="23"/>
  <c r="BA61" i="23"/>
  <c r="BA65" i="23"/>
  <c r="BA29" i="23"/>
  <c r="BA7" i="23"/>
  <c r="BA11" i="23"/>
  <c r="BA15" i="23"/>
  <c r="BA19" i="23"/>
  <c r="BA23" i="23"/>
  <c r="BA27" i="23"/>
  <c r="AY213" i="23"/>
  <c r="AY217" i="23"/>
  <c r="AY221" i="23"/>
  <c r="AY225" i="23"/>
  <c r="AY229" i="23"/>
  <c r="AY233" i="23"/>
  <c r="AY237" i="23"/>
  <c r="AY241" i="23"/>
  <c r="AY245" i="23"/>
  <c r="AY249" i="23"/>
  <c r="AY253" i="23"/>
  <c r="AY257" i="23"/>
  <c r="AY151" i="23"/>
  <c r="AY155" i="23"/>
  <c r="AY159" i="23"/>
  <c r="AY163" i="23"/>
  <c r="AY167" i="23"/>
  <c r="AY171" i="23"/>
  <c r="AY175" i="23"/>
  <c r="AY179" i="23"/>
  <c r="AY183" i="23"/>
  <c r="AY187" i="23"/>
  <c r="AY191" i="23"/>
  <c r="AY195" i="23"/>
  <c r="AY199" i="23"/>
  <c r="AY203" i="23"/>
  <c r="AY207" i="23"/>
  <c r="AY111" i="23"/>
  <c r="AY115" i="23"/>
  <c r="AY119" i="23"/>
  <c r="AY123" i="23"/>
  <c r="AY127" i="23"/>
  <c r="AY131" i="23"/>
  <c r="AY135" i="23"/>
  <c r="AY139" i="23"/>
  <c r="AY143" i="23"/>
  <c r="AY147" i="23"/>
  <c r="AY71" i="23"/>
  <c r="AY75" i="23"/>
  <c r="AY79" i="23"/>
  <c r="AY83" i="23"/>
  <c r="AY87" i="23"/>
  <c r="AY91" i="23"/>
  <c r="AY95" i="23"/>
  <c r="AY99" i="23"/>
  <c r="AY103" i="23"/>
  <c r="AY107" i="23"/>
  <c r="AY31" i="23"/>
  <c r="AY35" i="23"/>
  <c r="AY39" i="23"/>
  <c r="AY43" i="23"/>
  <c r="AY47" i="23"/>
  <c r="AY51" i="23"/>
  <c r="AY55" i="23"/>
  <c r="AY59" i="23"/>
  <c r="AY63" i="23"/>
  <c r="AY67" i="23"/>
  <c r="AY5" i="23"/>
  <c r="AY9" i="23"/>
  <c r="AY13" i="23"/>
  <c r="AY17" i="23"/>
  <c r="AY21" i="23"/>
  <c r="AY25" i="23"/>
  <c r="AY3" i="23"/>
  <c r="BA263" i="23"/>
  <c r="BA267" i="23"/>
  <c r="BA271" i="23"/>
  <c r="BA275" i="23"/>
  <c r="BA279" i="23"/>
  <c r="BA283" i="23"/>
  <c r="BA287" i="23"/>
  <c r="BA291" i="23"/>
  <c r="BA295" i="23"/>
  <c r="BA299" i="23"/>
  <c r="BA303" i="23"/>
  <c r="BA307" i="23"/>
  <c r="BA211" i="23"/>
  <c r="BA215" i="23"/>
  <c r="BA219" i="23"/>
  <c r="BA223" i="23"/>
  <c r="BA227" i="23"/>
  <c r="BA231" i="23"/>
  <c r="BA235" i="23"/>
  <c r="BA239" i="23"/>
  <c r="BA243" i="23"/>
  <c r="BA247" i="23"/>
  <c r="BA251" i="23"/>
  <c r="BA255" i="23"/>
  <c r="BA209" i="23"/>
  <c r="BA153" i="23"/>
  <c r="BA157" i="23"/>
  <c r="BA161" i="23"/>
  <c r="BA165" i="23"/>
  <c r="BA169" i="23"/>
  <c r="BA173" i="23"/>
  <c r="BA177" i="23"/>
  <c r="BA181" i="23"/>
  <c r="BA185" i="23"/>
  <c r="BA189" i="23"/>
  <c r="BA193" i="23"/>
  <c r="BA197" i="23"/>
  <c r="BA201" i="23"/>
  <c r="BA205" i="23"/>
  <c r="BA149" i="23"/>
  <c r="BA70" i="23"/>
  <c r="BA74" i="23"/>
  <c r="BA78" i="23"/>
  <c r="BA82" i="23"/>
  <c r="BA86" i="23"/>
  <c r="BA90" i="23"/>
  <c r="BA94" i="23"/>
  <c r="BA98" i="23"/>
  <c r="BA102" i="23"/>
  <c r="BA106" i="23"/>
  <c r="BA30" i="23"/>
  <c r="BA34" i="23"/>
  <c r="BA38" i="23"/>
  <c r="BA42" i="23"/>
  <c r="BA46" i="23"/>
  <c r="BA50" i="23"/>
  <c r="BA54" i="23"/>
  <c r="BA58" i="23"/>
  <c r="BA62" i="23"/>
  <c r="BA66" i="23"/>
  <c r="BA4" i="23"/>
  <c r="BA8" i="23"/>
  <c r="BA12" i="23"/>
  <c r="BA16" i="23"/>
  <c r="BA20" i="23"/>
  <c r="BA24" i="23"/>
  <c r="BA28" i="23"/>
  <c r="AY210" i="23"/>
  <c r="AY214" i="23"/>
  <c r="AY218" i="23"/>
  <c r="AY222" i="23"/>
  <c r="AY226" i="23"/>
  <c r="AY230" i="23"/>
  <c r="AY234" i="23"/>
  <c r="AY238" i="23"/>
  <c r="AY242" i="23"/>
  <c r="AY246" i="23"/>
  <c r="AY250" i="23"/>
  <c r="AY254" i="23"/>
  <c r="AY258" i="23"/>
  <c r="AY152" i="23"/>
  <c r="AY156" i="23"/>
  <c r="AY160" i="23"/>
  <c r="AY164" i="23"/>
  <c r="AY168" i="23"/>
  <c r="AY172" i="23"/>
  <c r="AY176" i="23"/>
  <c r="AY180" i="23"/>
  <c r="AY184" i="23"/>
  <c r="AY188" i="23"/>
  <c r="AY192" i="23"/>
  <c r="AY196" i="23"/>
  <c r="AY200" i="23"/>
  <c r="AY204" i="23"/>
  <c r="AY208" i="23"/>
  <c r="AY112" i="23"/>
  <c r="AY116" i="23"/>
  <c r="AY120" i="23"/>
  <c r="AY124" i="23"/>
  <c r="AY128" i="23"/>
  <c r="AY132" i="23"/>
  <c r="AY136" i="23"/>
  <c r="AY140" i="23"/>
  <c r="AY144" i="23"/>
  <c r="AY148" i="23"/>
  <c r="AY72" i="23"/>
  <c r="AY76" i="23"/>
  <c r="AY80" i="23"/>
  <c r="AY84" i="23"/>
  <c r="AY88" i="23"/>
  <c r="AY92" i="23"/>
  <c r="AY96" i="23"/>
  <c r="AY100" i="23"/>
  <c r="AY104" i="23"/>
  <c r="AY108" i="23"/>
  <c r="AY32" i="23"/>
  <c r="AY36" i="23"/>
  <c r="AY40" i="23"/>
  <c r="AY44" i="23"/>
  <c r="AY48" i="23"/>
  <c r="AY52" i="23"/>
  <c r="AY56" i="23"/>
  <c r="AY60" i="23"/>
  <c r="AY64" i="23"/>
  <c r="AY68" i="23"/>
  <c r="AY6" i="23"/>
  <c r="AY10" i="23"/>
  <c r="AY14" i="23"/>
  <c r="AY18" i="23"/>
  <c r="AY22" i="23"/>
  <c r="AY26" i="23"/>
  <c r="BA260" i="23"/>
  <c r="BA264" i="23"/>
  <c r="BA268" i="23"/>
  <c r="BA272" i="23"/>
  <c r="BA276" i="23"/>
  <c r="BA280" i="23"/>
  <c r="BA284" i="23"/>
  <c r="BA288" i="23"/>
  <c r="BA292" i="23"/>
  <c r="BA296" i="23"/>
  <c r="BA300" i="23"/>
  <c r="BA304" i="23"/>
  <c r="BA308" i="23"/>
  <c r="BA212" i="23"/>
  <c r="BA216" i="23"/>
  <c r="BA220" i="23"/>
  <c r="BA224" i="23"/>
  <c r="BA228" i="23"/>
  <c r="BA232" i="23"/>
  <c r="BA236" i="23"/>
  <c r="BA240" i="23"/>
  <c r="BA244" i="23"/>
  <c r="BA248" i="23"/>
  <c r="BA252" i="23"/>
  <c r="BA256" i="23"/>
  <c r="BA150" i="23"/>
  <c r="BA154" i="23"/>
  <c r="BA158" i="23"/>
  <c r="BA162" i="23"/>
  <c r="BA166" i="23"/>
  <c r="BA170" i="23"/>
  <c r="BA174" i="23"/>
  <c r="BA178" i="23"/>
  <c r="BA182" i="23"/>
  <c r="BA186" i="23"/>
  <c r="BA190" i="23"/>
  <c r="BA194" i="23"/>
  <c r="BA198" i="23"/>
  <c r="BA202" i="23"/>
  <c r="BA206" i="23"/>
  <c r="BA71" i="23"/>
  <c r="BA75" i="23"/>
  <c r="BA79" i="23"/>
  <c r="BA83" i="23"/>
  <c r="BA87" i="23"/>
  <c r="BA91" i="23"/>
  <c r="BA95" i="23"/>
  <c r="BA99" i="23"/>
  <c r="BA103" i="23"/>
  <c r="BA107" i="23"/>
  <c r="BA31" i="23"/>
  <c r="BA35" i="23"/>
  <c r="BA39" i="23"/>
  <c r="BA43" i="23"/>
  <c r="BA47" i="23"/>
  <c r="BA51" i="23"/>
  <c r="BA55" i="23"/>
  <c r="BA59" i="23"/>
  <c r="BA63" i="23"/>
  <c r="BA67" i="23"/>
  <c r="BA5" i="23"/>
  <c r="BA9" i="23"/>
  <c r="BA13" i="23"/>
  <c r="BA17" i="23"/>
  <c r="BA21" i="23"/>
  <c r="BA25" i="23"/>
  <c r="BA3" i="23"/>
  <c r="AY211" i="23"/>
  <c r="AY215" i="23"/>
  <c r="AY219" i="23"/>
  <c r="AY223" i="23"/>
  <c r="AY227" i="23"/>
  <c r="AY231" i="23"/>
  <c r="AY235" i="23"/>
  <c r="AY239" i="23"/>
  <c r="AY243" i="23"/>
  <c r="AY247" i="23"/>
  <c r="AY251" i="23"/>
  <c r="AY255" i="23"/>
  <c r="AY209" i="23"/>
  <c r="AY153" i="23"/>
  <c r="AY157" i="23"/>
  <c r="AY161" i="23"/>
  <c r="AY165" i="23"/>
  <c r="AY169" i="23"/>
  <c r="AY173" i="23"/>
  <c r="AY177" i="23"/>
  <c r="AY181" i="23"/>
  <c r="AY185" i="23"/>
  <c r="AY189" i="23"/>
  <c r="AY193" i="23"/>
  <c r="AY197" i="23"/>
  <c r="AY201" i="23"/>
  <c r="AY205" i="23"/>
  <c r="AY149" i="23"/>
  <c r="AY113" i="23"/>
  <c r="AY117" i="23"/>
  <c r="AY121" i="23"/>
  <c r="AY125" i="23"/>
  <c r="AY129" i="23"/>
  <c r="AY133" i="23"/>
  <c r="AY137" i="23"/>
  <c r="AY141" i="23"/>
  <c r="AY145" i="23"/>
  <c r="AY109" i="23"/>
  <c r="AY73" i="23"/>
  <c r="AY77" i="23"/>
  <c r="AY81" i="23"/>
  <c r="AY85" i="23"/>
  <c r="AY89" i="23"/>
  <c r="AY93" i="23"/>
  <c r="AY97" i="23"/>
  <c r="AY101" i="23"/>
  <c r="AY105" i="23"/>
  <c r="AY69" i="23"/>
  <c r="AY33" i="23"/>
  <c r="AY37" i="23"/>
  <c r="AY41" i="23"/>
  <c r="AY45" i="23"/>
  <c r="AY49" i="23"/>
  <c r="AY53" i="23"/>
  <c r="AY57" i="23"/>
  <c r="AY61" i="23"/>
  <c r="AY65" i="23"/>
  <c r="AY29" i="23"/>
  <c r="AY7" i="23"/>
  <c r="AY11" i="23"/>
  <c r="AY15" i="23"/>
  <c r="AY19" i="23"/>
  <c r="AY23" i="23"/>
  <c r="AY27" i="23"/>
  <c r="BA265" i="23"/>
  <c r="BA281" i="23"/>
  <c r="BA297" i="23"/>
  <c r="BA213" i="23"/>
  <c r="BA229" i="23"/>
  <c r="BA245" i="23"/>
  <c r="BA151" i="23"/>
  <c r="BA167" i="23"/>
  <c r="BA183" i="23"/>
  <c r="BA199" i="23"/>
  <c r="BA80" i="23"/>
  <c r="BA96" i="23"/>
  <c r="BA32" i="23"/>
  <c r="BA48" i="23"/>
  <c r="BA64" i="23"/>
  <c r="BA14" i="23"/>
  <c r="AY224" i="23"/>
  <c r="AY240" i="23"/>
  <c r="AY256" i="23"/>
  <c r="AY162" i="23"/>
  <c r="AY178" i="23"/>
  <c r="AY194" i="23"/>
  <c r="AY110" i="23"/>
  <c r="AY126" i="23"/>
  <c r="AY142" i="23"/>
  <c r="AY78" i="23"/>
  <c r="AY94" i="23"/>
  <c r="AY30" i="23"/>
  <c r="AY46" i="23"/>
  <c r="AY62" i="23"/>
  <c r="AY12" i="23"/>
  <c r="AY28" i="23"/>
  <c r="BA269" i="23"/>
  <c r="BA285" i="23"/>
  <c r="BA301" i="23"/>
  <c r="BA217" i="23"/>
  <c r="BA233" i="23"/>
  <c r="BA249" i="23"/>
  <c r="BA155" i="23"/>
  <c r="BA171" i="23"/>
  <c r="BA187" i="23"/>
  <c r="BA203" i="23"/>
  <c r="BA84" i="23"/>
  <c r="BA100" i="23"/>
  <c r="BA36" i="23"/>
  <c r="BA52" i="23"/>
  <c r="BA68" i="23"/>
  <c r="BA18" i="23"/>
  <c r="AY212" i="23"/>
  <c r="AY228" i="23"/>
  <c r="AY244" i="23"/>
  <c r="AY150" i="23"/>
  <c r="AY166" i="23"/>
  <c r="AY182" i="23"/>
  <c r="AY198" i="23"/>
  <c r="AY114" i="23"/>
  <c r="AY130" i="23"/>
  <c r="AY146" i="23"/>
  <c r="AY82" i="23"/>
  <c r="AY98" i="23"/>
  <c r="AY34" i="23"/>
  <c r="AY50" i="23"/>
  <c r="AY66" i="23"/>
  <c r="AY16" i="23"/>
  <c r="BA273" i="23"/>
  <c r="BA289" i="23"/>
  <c r="BA305" i="23"/>
  <c r="BA221" i="23"/>
  <c r="BA237" i="23"/>
  <c r="BA253" i="23"/>
  <c r="BA159" i="23"/>
  <c r="BA175" i="23"/>
  <c r="BA191" i="23"/>
  <c r="BA207" i="23"/>
  <c r="BA72" i="23"/>
  <c r="BA88" i="23"/>
  <c r="BA104" i="23"/>
  <c r="BA40" i="23"/>
  <c r="BA56" i="23"/>
  <c r="BA6" i="23"/>
  <c r="BA22" i="23"/>
  <c r="AY216" i="23"/>
  <c r="AY232" i="23"/>
  <c r="AY248" i="23"/>
  <c r="AY154" i="23"/>
  <c r="AY170" i="23"/>
  <c r="AY186" i="23"/>
  <c r="AY202" i="23"/>
  <c r="AY118" i="23"/>
  <c r="AY134" i="23"/>
  <c r="AY70" i="23"/>
  <c r="AY86" i="23"/>
  <c r="AY102" i="23"/>
  <c r="AY38" i="23"/>
  <c r="AY54" i="23"/>
  <c r="AY4" i="23"/>
  <c r="AY20" i="23"/>
  <c r="AY24" i="23"/>
  <c r="AY106" i="23"/>
  <c r="AY122" i="23"/>
  <c r="AY158" i="23"/>
  <c r="BA10" i="23"/>
  <c r="BA92" i="23"/>
  <c r="BA257" i="23"/>
  <c r="BA293" i="23"/>
  <c r="B7" i="22"/>
  <c r="B10" i="22"/>
  <c r="B10" i="21"/>
  <c r="B7" i="21"/>
  <c r="C16" i="19"/>
  <c r="P16" i="19" s="1"/>
  <c r="Z12" i="19" s="1"/>
  <c r="C73" i="19"/>
  <c r="P18" i="19"/>
  <c r="Z16" i="19" s="1"/>
  <c r="B14" i="19"/>
  <c r="B15" i="19" s="1"/>
  <c r="B16" i="19" s="1"/>
  <c r="B17" i="19" s="1"/>
  <c r="B18" i="19" s="1"/>
  <c r="B19" i="19" s="1"/>
  <c r="B20" i="19" s="1"/>
  <c r="C14" i="19"/>
  <c r="P14" i="19" s="1"/>
  <c r="Z8" i="19" s="1"/>
  <c r="P20" i="19"/>
  <c r="Z20" i="19" s="1"/>
  <c r="C75" i="19"/>
  <c r="H42" i="10"/>
  <c r="N20" i="12"/>
  <c r="AR43" i="23" l="1"/>
  <c r="AT121" i="23"/>
  <c r="F10" i="20"/>
  <c r="D7" i="22"/>
  <c r="AT105" i="23"/>
  <c r="AR119" i="23"/>
  <c r="AR103" i="23"/>
  <c r="K15" i="19"/>
  <c r="AT264" i="23"/>
  <c r="AT88" i="23"/>
  <c r="AR127" i="23"/>
  <c r="AT45" i="23"/>
  <c r="AT40" i="23"/>
  <c r="AR257" i="23"/>
  <c r="AT141" i="23"/>
  <c r="AT244" i="23"/>
  <c r="AR139" i="23"/>
  <c r="AT55" i="23"/>
  <c r="AR90" i="23"/>
  <c r="AT91" i="23"/>
  <c r="AT23" i="23"/>
  <c r="AR21" i="23"/>
  <c r="AR221" i="23"/>
  <c r="AT113" i="23"/>
  <c r="AR63" i="23"/>
  <c r="AR138" i="23"/>
  <c r="AT214" i="23"/>
  <c r="AR200" i="23"/>
  <c r="AT157" i="23"/>
  <c r="AR155" i="23"/>
  <c r="AT177" i="23"/>
  <c r="AR175" i="23"/>
  <c r="AT49" i="23"/>
  <c r="AR174" i="23"/>
  <c r="AR11" i="23"/>
  <c r="AR160" i="23"/>
  <c r="AR42" i="23"/>
  <c r="AR252" i="23"/>
  <c r="AT136" i="23"/>
  <c r="AR125" i="23"/>
  <c r="AT226" i="23"/>
  <c r="AT30" i="23"/>
  <c r="AR220" i="23"/>
  <c r="AT172" i="23"/>
  <c r="AR185" i="23"/>
  <c r="AR68" i="23"/>
  <c r="AT142" i="23"/>
  <c r="K17" i="19"/>
  <c r="AR8" i="23"/>
  <c r="AR206" i="23"/>
  <c r="AT6" i="23"/>
  <c r="AT204" i="23"/>
  <c r="AR45" i="23"/>
  <c r="AR251" i="23"/>
  <c r="AT127" i="23"/>
  <c r="AR108" i="23"/>
  <c r="AR226" i="23"/>
  <c r="AT178" i="23"/>
  <c r="AR89" i="23"/>
  <c r="AT3" i="23"/>
  <c r="AT187" i="23"/>
  <c r="AR144" i="23"/>
  <c r="AT4" i="23"/>
  <c r="AT245" i="23"/>
  <c r="F7" i="22"/>
  <c r="AT165" i="23"/>
  <c r="AT145" i="23"/>
  <c r="AT65" i="23"/>
  <c r="AR163" i="23"/>
  <c r="AR79" i="23"/>
  <c r="AR13" i="23"/>
  <c r="AR28" i="23"/>
  <c r="AR62" i="23"/>
  <c r="AR30" i="23"/>
  <c r="AR78" i="23"/>
  <c r="AR126" i="23"/>
  <c r="AR194" i="23"/>
  <c r="AR162" i="23"/>
  <c r="AR240" i="23"/>
  <c r="AT26" i="23"/>
  <c r="AT60" i="23"/>
  <c r="AT108" i="23"/>
  <c r="AT76" i="23"/>
  <c r="AT124" i="23"/>
  <c r="AT192" i="23"/>
  <c r="AT160" i="23"/>
  <c r="AT266" i="23"/>
  <c r="AR65" i="23"/>
  <c r="AR33" i="23"/>
  <c r="AR73" i="23"/>
  <c r="AR149" i="23"/>
  <c r="AR169" i="23"/>
  <c r="AR235" i="23"/>
  <c r="AT13" i="23"/>
  <c r="AT39" i="23"/>
  <c r="AT75" i="23"/>
  <c r="AT111" i="23"/>
  <c r="AT171" i="23"/>
  <c r="AT262" i="23"/>
  <c r="AR52" i="23"/>
  <c r="AR92" i="23"/>
  <c r="AR128" i="23"/>
  <c r="AR184" i="23"/>
  <c r="AR254" i="23"/>
  <c r="AR210" i="23"/>
  <c r="AT54" i="23"/>
  <c r="AT94" i="23"/>
  <c r="AT114" i="23"/>
  <c r="AT254" i="23"/>
  <c r="AT259" i="23"/>
  <c r="AT268" i="23"/>
  <c r="P19" i="19"/>
  <c r="Z18" i="19" s="1"/>
  <c r="N19" i="19"/>
  <c r="AA18" i="19" s="1"/>
  <c r="AT173" i="23"/>
  <c r="AT137" i="23"/>
  <c r="AT41" i="23"/>
  <c r="AR217" i="23"/>
  <c r="AR171" i="23"/>
  <c r="AR135" i="23"/>
  <c r="AR39" i="23"/>
  <c r="AT270" i="23"/>
  <c r="AT193" i="23"/>
  <c r="AT77" i="23"/>
  <c r="AT61" i="23"/>
  <c r="AR237" i="23"/>
  <c r="AR191" i="23"/>
  <c r="AR75" i="23"/>
  <c r="AR59" i="23"/>
  <c r="D10" i="20"/>
  <c r="AT189" i="23"/>
  <c r="AT73" i="23"/>
  <c r="AT57" i="23"/>
  <c r="AR233" i="23"/>
  <c r="AR187" i="23"/>
  <c r="AR71" i="23"/>
  <c r="AR55" i="23"/>
  <c r="AT234" i="23"/>
  <c r="AT149" i="23"/>
  <c r="AT93" i="23"/>
  <c r="AT11" i="23"/>
  <c r="AR253" i="23"/>
  <c r="AR207" i="23"/>
  <c r="AR91" i="23"/>
  <c r="AR9" i="23"/>
  <c r="AT181" i="23"/>
  <c r="AT81" i="23"/>
  <c r="AT15" i="23"/>
  <c r="AR195" i="23"/>
  <c r="AR95" i="23"/>
  <c r="AR3" i="23"/>
  <c r="AR24" i="23"/>
  <c r="AR58" i="23"/>
  <c r="AR106" i="23"/>
  <c r="AR74" i="23"/>
  <c r="AR122" i="23"/>
  <c r="AR190" i="23"/>
  <c r="AR158" i="23"/>
  <c r="AR236" i="23"/>
  <c r="AT22" i="23"/>
  <c r="AT56" i="23"/>
  <c r="AT104" i="23"/>
  <c r="AT72" i="23"/>
  <c r="AT120" i="23"/>
  <c r="AT188" i="23"/>
  <c r="AT156" i="23"/>
  <c r="AR27" i="23"/>
  <c r="AR61" i="23"/>
  <c r="AR69" i="23"/>
  <c r="AR109" i="23"/>
  <c r="AR205" i="23"/>
  <c r="AR161" i="23"/>
  <c r="AR231" i="23"/>
  <c r="AT9" i="23"/>
  <c r="AT31" i="23"/>
  <c r="AT71" i="23"/>
  <c r="AT207" i="23"/>
  <c r="AT163" i="23"/>
  <c r="AR26" i="23"/>
  <c r="AR48" i="23"/>
  <c r="AR84" i="23"/>
  <c r="AR124" i="23"/>
  <c r="AR180" i="23"/>
  <c r="AR246" i="23"/>
  <c r="AT28" i="23"/>
  <c r="AT50" i="23"/>
  <c r="AT86" i="23"/>
  <c r="AT110" i="23"/>
  <c r="AT238" i="23"/>
  <c r="AT305" i="23"/>
  <c r="AT267" i="23"/>
  <c r="AT307" i="23"/>
  <c r="AT251" i="23"/>
  <c r="AT284" i="23"/>
  <c r="AT228" i="23"/>
  <c r="AT150" i="23"/>
  <c r="AT289" i="23"/>
  <c r="AT221" i="23"/>
  <c r="AT237" i="23"/>
  <c r="AT253" i="23"/>
  <c r="AT306" i="23"/>
  <c r="AT154" i="23"/>
  <c r="AT170" i="23"/>
  <c r="AT186" i="23"/>
  <c r="AT202" i="23"/>
  <c r="AT118" i="23"/>
  <c r="AT134" i="23"/>
  <c r="AT70" i="23"/>
  <c r="AT211" i="23"/>
  <c r="AT255" i="23"/>
  <c r="AT292" i="23"/>
  <c r="AT232" i="23"/>
  <c r="AT261" i="23"/>
  <c r="AT293" i="23"/>
  <c r="AT225" i="23"/>
  <c r="AT241" i="23"/>
  <c r="AT257" i="23"/>
  <c r="AT222" i="23"/>
  <c r="AT158" i="23"/>
  <c r="AT174" i="23"/>
  <c r="AT190" i="23"/>
  <c r="AT206" i="23"/>
  <c r="AT122" i="23"/>
  <c r="AT138" i="23"/>
  <c r="AT74" i="23"/>
  <c r="AT90" i="23"/>
  <c r="AT106" i="23"/>
  <c r="AT42" i="23"/>
  <c r="AT58" i="23"/>
  <c r="AT8" i="23"/>
  <c r="AT24" i="23"/>
  <c r="AR218" i="23"/>
  <c r="AR234" i="23"/>
  <c r="AR250" i="23"/>
  <c r="AR156" i="23"/>
  <c r="AR172" i="23"/>
  <c r="AR188" i="23"/>
  <c r="AR204" i="23"/>
  <c r="AR120" i="23"/>
  <c r="AR136" i="23"/>
  <c r="AR72" i="23"/>
  <c r="AR88" i="23"/>
  <c r="AR104" i="23"/>
  <c r="AR40" i="23"/>
  <c r="AR56" i="23"/>
  <c r="AR6" i="23"/>
  <c r="AR22" i="23"/>
  <c r="AT294" i="23"/>
  <c r="AT258" i="23"/>
  <c r="AT167" i="23"/>
  <c r="AT183" i="23"/>
  <c r="AT199" i="23"/>
  <c r="AT115" i="23"/>
  <c r="AT131" i="23"/>
  <c r="AT147" i="23"/>
  <c r="AT83" i="23"/>
  <c r="AT99" i="23"/>
  <c r="AT35" i="23"/>
  <c r="AT51" i="23"/>
  <c r="AT67" i="23"/>
  <c r="AT17" i="23"/>
  <c r="AR211" i="23"/>
  <c r="AR227" i="23"/>
  <c r="AR243" i="23"/>
  <c r="AR209" i="23"/>
  <c r="AR165" i="23"/>
  <c r="AR181" i="23"/>
  <c r="AR197" i="23"/>
  <c r="AR113" i="23"/>
  <c r="AR129" i="23"/>
  <c r="AR145" i="23"/>
  <c r="AR81" i="23"/>
  <c r="AR97" i="23"/>
  <c r="AT227" i="23"/>
  <c r="AT308" i="23"/>
  <c r="AT273" i="23"/>
  <c r="AT229" i="23"/>
  <c r="AT274" i="23"/>
  <c r="AT162" i="23"/>
  <c r="AT194" i="23"/>
  <c r="AT126" i="23"/>
  <c r="AT78" i="23"/>
  <c r="AT98" i="23"/>
  <c r="AT38" i="23"/>
  <c r="AT62" i="23"/>
  <c r="AT16" i="23"/>
  <c r="AR214" i="23"/>
  <c r="AR238" i="23"/>
  <c r="AR258" i="23"/>
  <c r="AR168" i="23"/>
  <c r="AR192" i="23"/>
  <c r="AR112" i="23"/>
  <c r="AR132" i="23"/>
  <c r="AR76" i="23"/>
  <c r="AR96" i="23"/>
  <c r="AR36" i="23"/>
  <c r="AR60" i="23"/>
  <c r="AR14" i="23"/>
  <c r="AT278" i="23"/>
  <c r="AT155" i="23"/>
  <c r="AT175" i="23"/>
  <c r="AT195" i="23"/>
  <c r="AT119" i="23"/>
  <c r="AT139" i="23"/>
  <c r="AT79" i="23"/>
  <c r="AT103" i="23"/>
  <c r="AT43" i="23"/>
  <c r="AT63" i="23"/>
  <c r="AT21" i="23"/>
  <c r="AR219" i="23"/>
  <c r="AR239" i="23"/>
  <c r="AR153" i="23"/>
  <c r="AR173" i="23"/>
  <c r="AR193" i="23"/>
  <c r="AR117" i="23"/>
  <c r="AR137" i="23"/>
  <c r="AR77" i="23"/>
  <c r="AR101" i="23"/>
  <c r="AR37" i="23"/>
  <c r="AR53" i="23"/>
  <c r="AR29" i="23"/>
  <c r="AR19" i="23"/>
  <c r="AT282" i="23"/>
  <c r="AT246" i="23"/>
  <c r="AT164" i="23"/>
  <c r="AT180" i="23"/>
  <c r="AT196" i="23"/>
  <c r="AT112" i="23"/>
  <c r="AT128" i="23"/>
  <c r="AT144" i="23"/>
  <c r="AT80" i="23"/>
  <c r="AT96" i="23"/>
  <c r="AT32" i="23"/>
  <c r="AT48" i="23"/>
  <c r="AT64" i="23"/>
  <c r="AT14" i="23"/>
  <c r="AR212" i="23"/>
  <c r="AR228" i="23"/>
  <c r="AR244" i="23"/>
  <c r="AR150" i="23"/>
  <c r="AR166" i="23"/>
  <c r="AR182" i="23"/>
  <c r="AR198" i="23"/>
  <c r="AR114" i="23"/>
  <c r="AR130" i="23"/>
  <c r="AR146" i="23"/>
  <c r="AR82" i="23"/>
  <c r="AR98" i="23"/>
  <c r="AR34" i="23"/>
  <c r="AR50" i="23"/>
  <c r="AR66" i="23"/>
  <c r="AR16" i="23"/>
  <c r="AT235" i="23"/>
  <c r="AT212" i="23"/>
  <c r="AT277" i="23"/>
  <c r="AT233" i="23"/>
  <c r="AT290" i="23"/>
  <c r="AT166" i="23"/>
  <c r="AT198" i="23"/>
  <c r="AT130" i="23"/>
  <c r="AT82" i="23"/>
  <c r="AT102" i="23"/>
  <c r="AT46" i="23"/>
  <c r="AT66" i="23"/>
  <c r="AT20" i="23"/>
  <c r="AR222" i="23"/>
  <c r="AR242" i="23"/>
  <c r="AR152" i="23"/>
  <c r="AR176" i="23"/>
  <c r="AR196" i="23"/>
  <c r="AR116" i="23"/>
  <c r="AR140" i="23"/>
  <c r="AR80" i="23"/>
  <c r="AR100" i="23"/>
  <c r="AR44" i="23"/>
  <c r="AR64" i="23"/>
  <c r="AR18" i="23"/>
  <c r="AT210" i="23"/>
  <c r="AT159" i="23"/>
  <c r="AT179" i="23"/>
  <c r="AT203" i="23"/>
  <c r="AT123" i="23"/>
  <c r="AT143" i="23"/>
  <c r="AT87" i="23"/>
  <c r="AT107" i="23"/>
  <c r="AT47" i="23"/>
  <c r="AT5" i="23"/>
  <c r="AT25" i="23"/>
  <c r="AR223" i="23"/>
  <c r="AR247" i="23"/>
  <c r="AR157" i="23"/>
  <c r="AR177" i="23"/>
  <c r="AR201" i="23"/>
  <c r="AR121" i="23"/>
  <c r="AR141" i="23"/>
  <c r="AR85" i="23"/>
  <c r="AR105" i="23"/>
  <c r="AR41" i="23"/>
  <c r="AR57" i="23"/>
  <c r="AR7" i="23"/>
  <c r="AR23" i="23"/>
  <c r="AT298" i="23"/>
  <c r="AT151" i="23"/>
  <c r="AT168" i="23"/>
  <c r="AT184" i="23"/>
  <c r="AT200" i="23"/>
  <c r="AT116" i="23"/>
  <c r="AT132" i="23"/>
  <c r="AT148" i="23"/>
  <c r="AT84" i="23"/>
  <c r="AT100" i="23"/>
  <c r="AT36" i="23"/>
  <c r="AT52" i="23"/>
  <c r="AT68" i="23"/>
  <c r="AT18" i="23"/>
  <c r="AR216" i="23"/>
  <c r="AR232" i="23"/>
  <c r="AR248" i="23"/>
  <c r="AR154" i="23"/>
  <c r="AR170" i="23"/>
  <c r="AR186" i="23"/>
  <c r="AR202" i="23"/>
  <c r="AR118" i="23"/>
  <c r="AR134" i="23"/>
  <c r="AR70" i="23"/>
  <c r="AR86" i="23"/>
  <c r="AR102" i="23"/>
  <c r="AR38" i="23"/>
  <c r="AR54" i="23"/>
  <c r="AR4" i="23"/>
  <c r="AR20" i="23"/>
  <c r="AR47" i="23"/>
  <c r="AR143" i="23"/>
  <c r="AR179" i="23"/>
  <c r="AR225" i="23"/>
  <c r="AT33" i="23"/>
  <c r="AT129" i="23"/>
  <c r="C77" i="19"/>
  <c r="AT218" i="23"/>
  <c r="AT205" i="23"/>
  <c r="AT89" i="23"/>
  <c r="AT7" i="23"/>
  <c r="AR249" i="23"/>
  <c r="AR203" i="23"/>
  <c r="AR87" i="23"/>
  <c r="AR5" i="23"/>
  <c r="AT161" i="23"/>
  <c r="AT125" i="23"/>
  <c r="AT69" i="23"/>
  <c r="AT27" i="23"/>
  <c r="AR159" i="23"/>
  <c r="AR123" i="23"/>
  <c r="AR107" i="23"/>
  <c r="AR25" i="23"/>
  <c r="AT286" i="23"/>
  <c r="AT197" i="23"/>
  <c r="AT97" i="23"/>
  <c r="AR241" i="23"/>
  <c r="AR111" i="23"/>
  <c r="AR31" i="23"/>
  <c r="AR12" i="23"/>
  <c r="AR46" i="23"/>
  <c r="AR94" i="23"/>
  <c r="AR142" i="23"/>
  <c r="AR110" i="23"/>
  <c r="AR178" i="23"/>
  <c r="AR256" i="23"/>
  <c r="AR224" i="23"/>
  <c r="AT10" i="23"/>
  <c r="AT44" i="23"/>
  <c r="AT92" i="23"/>
  <c r="AT140" i="23"/>
  <c r="AT208" i="23"/>
  <c r="AT176" i="23"/>
  <c r="AT230" i="23"/>
  <c r="AR15" i="23"/>
  <c r="AR49" i="23"/>
  <c r="AR93" i="23"/>
  <c r="AR133" i="23"/>
  <c r="AR189" i="23"/>
  <c r="AR255" i="23"/>
  <c r="AR215" i="23"/>
  <c r="AT59" i="23"/>
  <c r="AT95" i="23"/>
  <c r="AT135" i="23"/>
  <c r="AT191" i="23"/>
  <c r="AT242" i="23"/>
  <c r="AR10" i="23"/>
  <c r="AR32" i="23"/>
  <c r="AR148" i="23"/>
  <c r="AR208" i="23"/>
  <c r="AR164" i="23"/>
  <c r="AR230" i="23"/>
  <c r="AT12" i="23"/>
  <c r="AT34" i="23"/>
  <c r="AT146" i="23"/>
  <c r="AT182" i="23"/>
  <c r="AT249" i="23"/>
  <c r="AT248" i="23"/>
  <c r="AT291" i="23"/>
  <c r="O19" i="19"/>
  <c r="AT287" i="23"/>
  <c r="AT263" i="23"/>
  <c r="AT217" i="23"/>
  <c r="AT301" i="23"/>
  <c r="AT285" i="23"/>
  <c r="AT269" i="23"/>
  <c r="AT256" i="23"/>
  <c r="AT240" i="23"/>
  <c r="AT224" i="23"/>
  <c r="AT300" i="23"/>
  <c r="AT280" i="23"/>
  <c r="AT260" i="23"/>
  <c r="AT243" i="23"/>
  <c r="AT223" i="23"/>
  <c r="AT303" i="23"/>
  <c r="AT279" i="23"/>
  <c r="AT213" i="23"/>
  <c r="AT297" i="23"/>
  <c r="AT281" i="23"/>
  <c r="AT265" i="23"/>
  <c r="AT252" i="23"/>
  <c r="AT236" i="23"/>
  <c r="AT216" i="23"/>
  <c r="AT296" i="23"/>
  <c r="AT276" i="23"/>
  <c r="AT209" i="23"/>
  <c r="AT239" i="23"/>
  <c r="AT219" i="23"/>
  <c r="AT295" i="23"/>
  <c r="AT275" i="23"/>
  <c r="AT271" i="23"/>
  <c r="AT220" i="23"/>
  <c r="AT304" i="23"/>
  <c r="AT288" i="23"/>
  <c r="AT272" i="23"/>
  <c r="AT153" i="23"/>
  <c r="AT247" i="23"/>
  <c r="AT231" i="23"/>
  <c r="AT215" i="23"/>
  <c r="AT299" i="23"/>
  <c r="AT283" i="23"/>
  <c r="D7" i="21"/>
  <c r="Y14" i="19"/>
  <c r="I17" i="19" s="1"/>
  <c r="F15" i="22" s="1"/>
  <c r="Y10" i="19"/>
  <c r="D16" i="21" s="1"/>
  <c r="Y5" i="19"/>
  <c r="H5" i="20"/>
  <c r="H5" i="22"/>
  <c r="H5" i="21"/>
  <c r="AR263" i="23"/>
  <c r="AR267" i="23"/>
  <c r="AR271" i="23"/>
  <c r="AR275" i="23"/>
  <c r="AR279" i="23"/>
  <c r="AR283" i="23"/>
  <c r="AR287" i="23"/>
  <c r="AR291" i="23"/>
  <c r="AR295" i="23"/>
  <c r="AR299" i="23"/>
  <c r="AR303" i="23"/>
  <c r="AR307" i="23"/>
  <c r="AR260" i="23"/>
  <c r="AR264" i="23"/>
  <c r="AR268" i="23"/>
  <c r="AR272" i="23"/>
  <c r="AR276" i="23"/>
  <c r="AR280" i="23"/>
  <c r="AR284" i="23"/>
  <c r="AR288" i="23"/>
  <c r="AR292" i="23"/>
  <c r="AR296" i="23"/>
  <c r="AR300" i="23"/>
  <c r="AR304" i="23"/>
  <c r="AR308" i="23"/>
  <c r="AR261" i="23"/>
  <c r="AR269" i="23"/>
  <c r="AR277" i="23"/>
  <c r="AR285" i="23"/>
  <c r="AR293" i="23"/>
  <c r="AR301" i="23"/>
  <c r="AR259" i="23"/>
  <c r="AR273" i="23"/>
  <c r="AR289" i="23"/>
  <c r="AR305" i="23"/>
  <c r="AR262" i="23"/>
  <c r="AR270" i="23"/>
  <c r="AR278" i="23"/>
  <c r="AR286" i="23"/>
  <c r="AR294" i="23"/>
  <c r="AR302" i="23"/>
  <c r="AR265" i="23"/>
  <c r="AR281" i="23"/>
  <c r="AR297" i="23"/>
  <c r="AR274" i="23"/>
  <c r="AR306" i="23"/>
  <c r="AR282" i="23"/>
  <c r="AR290" i="23"/>
  <c r="AR266" i="23"/>
  <c r="AR298" i="23"/>
  <c r="I5" i="21"/>
  <c r="I5" i="22"/>
  <c r="O20" i="19"/>
  <c r="N20" i="19"/>
  <c r="AA20" i="19" s="1"/>
  <c r="K20" i="19" s="1"/>
  <c r="I5" i="20"/>
  <c r="I15" i="19"/>
  <c r="G5" i="21"/>
  <c r="G5" i="22"/>
  <c r="N18" i="19"/>
  <c r="AA16" i="19" s="1"/>
  <c r="K18" i="19" s="1"/>
  <c r="G5" i="20"/>
  <c r="O18" i="19"/>
  <c r="F10" i="21"/>
  <c r="E5" i="21"/>
  <c r="O16" i="19"/>
  <c r="N16" i="19"/>
  <c r="AA12" i="19" s="1"/>
  <c r="K16" i="19" s="1"/>
  <c r="E5" i="22"/>
  <c r="E5" i="20"/>
  <c r="F7" i="21"/>
  <c r="C5" i="21"/>
  <c r="C5" i="20"/>
  <c r="O14" i="19"/>
  <c r="N14" i="19"/>
  <c r="AA8" i="19" s="1"/>
  <c r="K14" i="19" s="1"/>
  <c r="C5" i="22"/>
  <c r="AT152" i="23"/>
  <c r="AT117" i="23"/>
  <c r="AT101" i="23"/>
  <c r="AT19" i="23"/>
  <c r="AR213" i="23"/>
  <c r="AR167" i="23"/>
  <c r="AR131" i="23"/>
  <c r="AR35" i="23"/>
  <c r="AT169" i="23"/>
  <c r="AT133" i="23"/>
  <c r="AT37" i="23"/>
  <c r="AR229" i="23"/>
  <c r="AR183" i="23"/>
  <c r="AR147" i="23"/>
  <c r="AR51" i="23"/>
  <c r="AT185" i="23"/>
  <c r="AT109" i="23"/>
  <c r="AT53" i="23"/>
  <c r="AR245" i="23"/>
  <c r="AR199" i="23"/>
  <c r="AR83" i="23"/>
  <c r="AR67" i="23"/>
  <c r="AT302" i="23"/>
  <c r="AT201" i="23"/>
  <c r="AT85" i="23"/>
  <c r="AT29" i="23"/>
  <c r="AR151" i="23"/>
  <c r="AR115" i="23"/>
  <c r="AR99" i="23"/>
  <c r="AR17" i="23"/>
  <c r="BB4" i="23"/>
  <c r="BB5" i="23" s="1"/>
  <c r="BB6" i="23" s="1"/>
  <c r="BB7" i="23" s="1"/>
  <c r="BB8" i="23" s="1"/>
  <c r="BB9" i="23" s="1"/>
  <c r="BB10" i="23" s="1"/>
  <c r="BB11" i="23" s="1"/>
  <c r="BB12" i="23" s="1"/>
  <c r="BB13" i="23" s="1"/>
  <c r="BB14" i="23" s="1"/>
  <c r="BB15" i="23" s="1"/>
  <c r="BB16" i="23" s="1"/>
  <c r="BB17" i="23" s="1"/>
  <c r="BB18" i="23" s="1"/>
  <c r="BB19" i="23" s="1"/>
  <c r="BB20" i="23" s="1"/>
  <c r="BB21" i="23" s="1"/>
  <c r="BB22" i="23" s="1"/>
  <c r="BB23" i="23" s="1"/>
  <c r="BB24" i="23" s="1"/>
  <c r="BB25" i="23" s="1"/>
  <c r="BB26" i="23" s="1"/>
  <c r="BB27" i="23" s="1"/>
  <c r="BB28" i="23" s="1"/>
  <c r="BB29" i="23" s="1"/>
  <c r="BB30" i="23" s="1"/>
  <c r="BB31" i="23" s="1"/>
  <c r="BB32" i="23" s="1"/>
  <c r="BB33" i="23" s="1"/>
  <c r="BB34" i="23" s="1"/>
  <c r="BB35" i="23" s="1"/>
  <c r="BB36" i="23" s="1"/>
  <c r="BB37" i="23" s="1"/>
  <c r="BB38" i="23" s="1"/>
  <c r="BB39" i="23" s="1"/>
  <c r="BB40" i="23" s="1"/>
  <c r="BB41" i="23" s="1"/>
  <c r="BB42" i="23" s="1"/>
  <c r="BB43" i="23" s="1"/>
  <c r="BB44" i="23" s="1"/>
  <c r="BB45" i="23" s="1"/>
  <c r="BB46" i="23" s="1"/>
  <c r="BB47" i="23" s="1"/>
  <c r="BB48" i="23" s="1"/>
  <c r="BB49" i="23" s="1"/>
  <c r="BB50" i="23" s="1"/>
  <c r="BB51" i="23" s="1"/>
  <c r="BB52" i="23" s="1"/>
  <c r="BB53" i="23" s="1"/>
  <c r="BB54" i="23" s="1"/>
  <c r="BB55" i="23" s="1"/>
  <c r="BB56" i="23" s="1"/>
  <c r="BB57" i="23" s="1"/>
  <c r="BB58" i="23" s="1"/>
  <c r="BB59" i="23" s="1"/>
  <c r="BB60" i="23" s="1"/>
  <c r="BB61" i="23" s="1"/>
  <c r="BB62" i="23" s="1"/>
  <c r="BB63" i="23" s="1"/>
  <c r="BB64" i="23" s="1"/>
  <c r="BB65" i="23" s="1"/>
  <c r="BB66" i="23" s="1"/>
  <c r="BB67" i="23" s="1"/>
  <c r="BB68" i="23" s="1"/>
  <c r="BB69" i="23" s="1"/>
  <c r="BB70" i="23" s="1"/>
  <c r="BB71" i="23" s="1"/>
  <c r="BB72" i="23" s="1"/>
  <c r="BB73" i="23" s="1"/>
  <c r="BB74" i="23" s="1"/>
  <c r="BB75" i="23" s="1"/>
  <c r="BB76" i="23" s="1"/>
  <c r="BB77" i="23" s="1"/>
  <c r="BB78" i="23" s="1"/>
  <c r="BB79" i="23" s="1"/>
  <c r="BB80" i="23" s="1"/>
  <c r="BB81" i="23" s="1"/>
  <c r="BB82" i="23" s="1"/>
  <c r="BB83" i="23" s="1"/>
  <c r="BB84" i="23" s="1"/>
  <c r="BB85" i="23" s="1"/>
  <c r="BB86" i="23" s="1"/>
  <c r="BB87" i="23" s="1"/>
  <c r="BB88" i="23" s="1"/>
  <c r="BB89" i="23" s="1"/>
  <c r="BB90" i="23" s="1"/>
  <c r="BB91" i="23" s="1"/>
  <c r="BB92" i="23" s="1"/>
  <c r="BB93" i="23" s="1"/>
  <c r="BB94" i="23" s="1"/>
  <c r="BB95" i="23" s="1"/>
  <c r="BB96" i="23" s="1"/>
  <c r="BB97" i="23" s="1"/>
  <c r="BB98" i="23" s="1"/>
  <c r="BB99" i="23" s="1"/>
  <c r="BB100" i="23" s="1"/>
  <c r="BB101" i="23" s="1"/>
  <c r="BB102" i="23" s="1"/>
  <c r="BB103" i="23" s="1"/>
  <c r="BB104" i="23" s="1"/>
  <c r="BB105" i="23" s="1"/>
  <c r="BB106" i="23" s="1"/>
  <c r="BB107" i="23" s="1"/>
  <c r="BB108" i="23" s="1"/>
  <c r="AZ4" i="23"/>
  <c r="AZ5" i="23" s="1"/>
  <c r="AZ6" i="23" s="1"/>
  <c r="AZ7" i="23" s="1"/>
  <c r="AZ8" i="23" s="1"/>
  <c r="AZ9" i="23" s="1"/>
  <c r="AZ10" i="23" s="1"/>
  <c r="AZ11" i="23" s="1"/>
  <c r="AZ12" i="23" s="1"/>
  <c r="AZ13" i="23" s="1"/>
  <c r="AZ14" i="23" s="1"/>
  <c r="AZ15" i="23" s="1"/>
  <c r="AZ16" i="23" s="1"/>
  <c r="AZ17" i="23" s="1"/>
  <c r="AZ18" i="23" s="1"/>
  <c r="AZ19" i="23" s="1"/>
  <c r="AZ20" i="23" s="1"/>
  <c r="AZ21" i="23" s="1"/>
  <c r="AZ22" i="23" s="1"/>
  <c r="AZ23" i="23" s="1"/>
  <c r="AZ24" i="23" s="1"/>
  <c r="AZ25" i="23" s="1"/>
  <c r="AZ26" i="23" s="1"/>
  <c r="AZ27" i="23" s="1"/>
  <c r="AZ28" i="23" s="1"/>
  <c r="AZ29" i="23" s="1"/>
  <c r="AZ30" i="23" s="1"/>
  <c r="AZ31" i="23" s="1"/>
  <c r="AZ32" i="23" s="1"/>
  <c r="AZ33" i="23" s="1"/>
  <c r="AZ34" i="23" s="1"/>
  <c r="AZ35" i="23" s="1"/>
  <c r="AZ36" i="23" s="1"/>
  <c r="AZ37" i="23" s="1"/>
  <c r="AZ38" i="23" s="1"/>
  <c r="AZ39" i="23" s="1"/>
  <c r="AZ40" i="23" s="1"/>
  <c r="AZ41" i="23" s="1"/>
  <c r="AZ42" i="23" s="1"/>
  <c r="AZ43" i="23" s="1"/>
  <c r="AZ44" i="23" s="1"/>
  <c r="AZ45" i="23" s="1"/>
  <c r="AZ46" i="23" s="1"/>
  <c r="AZ47" i="23" s="1"/>
  <c r="AZ48" i="23" s="1"/>
  <c r="AZ49" i="23" s="1"/>
  <c r="AZ50" i="23" s="1"/>
  <c r="AZ51" i="23" s="1"/>
  <c r="AZ52" i="23" s="1"/>
  <c r="AZ53" i="23" s="1"/>
  <c r="AZ54" i="23" s="1"/>
  <c r="AZ55" i="23" s="1"/>
  <c r="AZ56" i="23" s="1"/>
  <c r="AZ57" i="23" s="1"/>
  <c r="AZ58" i="23" s="1"/>
  <c r="AZ59" i="23" s="1"/>
  <c r="AZ60" i="23" s="1"/>
  <c r="AZ61" i="23" s="1"/>
  <c r="AZ62" i="23" s="1"/>
  <c r="AZ63" i="23" s="1"/>
  <c r="AZ64" i="23" s="1"/>
  <c r="AZ65" i="23" s="1"/>
  <c r="AZ66" i="23" s="1"/>
  <c r="AZ67" i="23" s="1"/>
  <c r="AZ68" i="23" s="1"/>
  <c r="AZ69" i="23" s="1"/>
  <c r="AZ70" i="23" s="1"/>
  <c r="AZ71" i="23" s="1"/>
  <c r="AZ72" i="23" s="1"/>
  <c r="AZ73" i="23" s="1"/>
  <c r="AZ74" i="23" s="1"/>
  <c r="AZ75" i="23" s="1"/>
  <c r="AZ76" i="23" s="1"/>
  <c r="AZ77" i="23" s="1"/>
  <c r="AZ78" i="23" s="1"/>
  <c r="AZ79" i="23" s="1"/>
  <c r="AZ80" i="23" s="1"/>
  <c r="AZ81" i="23" s="1"/>
  <c r="AZ82" i="23" s="1"/>
  <c r="AZ83" i="23" s="1"/>
  <c r="AZ84" i="23" s="1"/>
  <c r="AZ85" i="23" s="1"/>
  <c r="AZ86" i="23" s="1"/>
  <c r="AZ87" i="23" s="1"/>
  <c r="AZ88" i="23" s="1"/>
  <c r="AZ89" i="23" s="1"/>
  <c r="AZ90" i="23" s="1"/>
  <c r="AZ91" i="23" s="1"/>
  <c r="AZ92" i="23" s="1"/>
  <c r="AZ93" i="23" s="1"/>
  <c r="AZ94" i="23" s="1"/>
  <c r="AZ95" i="23" s="1"/>
  <c r="AZ96" i="23" s="1"/>
  <c r="AZ97" i="23" s="1"/>
  <c r="AZ98" i="23" s="1"/>
  <c r="AZ99" i="23" s="1"/>
  <c r="AZ100" i="23" s="1"/>
  <c r="AZ101" i="23" s="1"/>
  <c r="AZ102" i="23" s="1"/>
  <c r="AZ103" i="23" s="1"/>
  <c r="AZ104" i="23" s="1"/>
  <c r="AZ105" i="23" s="1"/>
  <c r="AZ106" i="23" s="1"/>
  <c r="AZ107" i="23" s="1"/>
  <c r="AZ108" i="23" s="1"/>
  <c r="AZ109" i="23" s="1"/>
  <c r="AZ110" i="23" s="1"/>
  <c r="AZ111" i="23" s="1"/>
  <c r="AZ112" i="23" s="1"/>
  <c r="AZ113" i="23" s="1"/>
  <c r="AZ114" i="23" s="1"/>
  <c r="AZ115" i="23" s="1"/>
  <c r="AZ116" i="23" s="1"/>
  <c r="AZ117" i="23" s="1"/>
  <c r="AZ118" i="23" s="1"/>
  <c r="AZ119" i="23" s="1"/>
  <c r="AZ120" i="23" s="1"/>
  <c r="AZ121" i="23" s="1"/>
  <c r="AZ122" i="23" s="1"/>
  <c r="AZ123" i="23" s="1"/>
  <c r="AZ124" i="23" s="1"/>
  <c r="AZ125" i="23" s="1"/>
  <c r="AZ126" i="23" s="1"/>
  <c r="AZ127" i="23" s="1"/>
  <c r="AZ128" i="23" s="1"/>
  <c r="AZ129" i="23" s="1"/>
  <c r="AZ130" i="23" s="1"/>
  <c r="AZ131" i="23" s="1"/>
  <c r="AZ132" i="23" s="1"/>
  <c r="AZ133" i="23" s="1"/>
  <c r="AZ134" i="23" s="1"/>
  <c r="AZ135" i="23" s="1"/>
  <c r="AZ136" i="23" s="1"/>
  <c r="AZ137" i="23" s="1"/>
  <c r="AZ138" i="23" s="1"/>
  <c r="AZ139" i="23" s="1"/>
  <c r="AZ140" i="23" s="1"/>
  <c r="AZ141" i="23" s="1"/>
  <c r="AZ142" i="23" s="1"/>
  <c r="AZ143" i="23" s="1"/>
  <c r="AZ144" i="23" s="1"/>
  <c r="AZ145" i="23" s="1"/>
  <c r="AZ146" i="23" s="1"/>
  <c r="AZ147" i="23" s="1"/>
  <c r="AZ148" i="23" s="1"/>
  <c r="AZ149" i="23" s="1"/>
  <c r="AZ150" i="23" s="1"/>
  <c r="AZ151" i="23" s="1"/>
  <c r="AZ152" i="23" s="1"/>
  <c r="AZ153" i="23" s="1"/>
  <c r="AZ154" i="23" s="1"/>
  <c r="AZ155" i="23" s="1"/>
  <c r="AZ156" i="23" s="1"/>
  <c r="AZ157" i="23" s="1"/>
  <c r="AZ158" i="23" s="1"/>
  <c r="AZ159" i="23" s="1"/>
  <c r="AZ160" i="23" s="1"/>
  <c r="AZ161" i="23" s="1"/>
  <c r="AZ162" i="23" s="1"/>
  <c r="AZ163" i="23" s="1"/>
  <c r="AZ164" i="23" s="1"/>
  <c r="AZ165" i="23" s="1"/>
  <c r="AZ166" i="23" s="1"/>
  <c r="AZ167" i="23" s="1"/>
  <c r="AZ168" i="23" s="1"/>
  <c r="AZ169" i="23" s="1"/>
  <c r="AZ170" i="23" s="1"/>
  <c r="AZ171" i="23" s="1"/>
  <c r="AZ172" i="23" s="1"/>
  <c r="AZ173" i="23" s="1"/>
  <c r="AZ174" i="23" s="1"/>
  <c r="AZ175" i="23" s="1"/>
  <c r="AZ176" i="23" s="1"/>
  <c r="AZ177" i="23" s="1"/>
  <c r="AZ178" i="23" s="1"/>
  <c r="AZ179" i="23" s="1"/>
  <c r="AZ180" i="23" s="1"/>
  <c r="AZ181" i="23" s="1"/>
  <c r="AZ182" i="23" s="1"/>
  <c r="AZ183" i="23" s="1"/>
  <c r="AZ184" i="23" s="1"/>
  <c r="AZ185" i="23" s="1"/>
  <c r="AZ186" i="23" s="1"/>
  <c r="AZ187" i="23" s="1"/>
  <c r="AZ188" i="23" s="1"/>
  <c r="AZ189" i="23" s="1"/>
  <c r="AZ190" i="23" s="1"/>
  <c r="AZ191" i="23" s="1"/>
  <c r="AZ192" i="23" s="1"/>
  <c r="AZ193" i="23" s="1"/>
  <c r="AZ194" i="23" s="1"/>
  <c r="AZ195" i="23" s="1"/>
  <c r="AZ196" i="23" s="1"/>
  <c r="AZ197" i="23" s="1"/>
  <c r="AZ198" i="23" s="1"/>
  <c r="AZ199" i="23" s="1"/>
  <c r="AZ200" i="23" s="1"/>
  <c r="AZ201" i="23" s="1"/>
  <c r="AZ202" i="23" s="1"/>
  <c r="AZ203" i="23" s="1"/>
  <c r="AZ204" i="23" s="1"/>
  <c r="AZ205" i="23" s="1"/>
  <c r="AZ206" i="23" s="1"/>
  <c r="AZ207" i="23" s="1"/>
  <c r="AZ208" i="23" s="1"/>
  <c r="AZ209" i="23" s="1"/>
  <c r="AZ210" i="23" s="1"/>
  <c r="AZ211" i="23" s="1"/>
  <c r="AZ212" i="23" s="1"/>
  <c r="AZ213" i="23" s="1"/>
  <c r="AZ214" i="23" s="1"/>
  <c r="AZ215" i="23" s="1"/>
  <c r="AZ216" i="23" s="1"/>
  <c r="AZ217" i="23" s="1"/>
  <c r="AZ218" i="23" s="1"/>
  <c r="AZ219" i="23" s="1"/>
  <c r="AZ220" i="23" s="1"/>
  <c r="AZ221" i="23" s="1"/>
  <c r="AZ222" i="23" s="1"/>
  <c r="AZ223" i="23" s="1"/>
  <c r="AZ224" i="23" s="1"/>
  <c r="AZ225" i="23" s="1"/>
  <c r="AZ226" i="23" s="1"/>
  <c r="AZ227" i="23" s="1"/>
  <c r="AZ228" i="23" s="1"/>
  <c r="AZ229" i="23" s="1"/>
  <c r="AZ230" i="23" s="1"/>
  <c r="AZ231" i="23" s="1"/>
  <c r="AZ232" i="23" s="1"/>
  <c r="AZ233" i="23" s="1"/>
  <c r="AZ234" i="23" s="1"/>
  <c r="AZ235" i="23" s="1"/>
  <c r="AZ236" i="23" s="1"/>
  <c r="AZ237" i="23" s="1"/>
  <c r="AZ238" i="23" s="1"/>
  <c r="AZ239" i="23" s="1"/>
  <c r="AZ240" i="23" s="1"/>
  <c r="AZ241" i="23" s="1"/>
  <c r="AZ242" i="23" s="1"/>
  <c r="AZ243" i="23" s="1"/>
  <c r="AZ244" i="23" s="1"/>
  <c r="AZ245" i="23" s="1"/>
  <c r="AZ246" i="23" s="1"/>
  <c r="AZ247" i="23" s="1"/>
  <c r="AZ248" i="23" s="1"/>
  <c r="AZ249" i="23" s="1"/>
  <c r="AZ250" i="23" s="1"/>
  <c r="AZ251" i="23" s="1"/>
  <c r="AZ252" i="23" s="1"/>
  <c r="AZ253" i="23" s="1"/>
  <c r="AZ254" i="23" s="1"/>
  <c r="AZ255" i="23" s="1"/>
  <c r="AZ256" i="23" s="1"/>
  <c r="AZ257" i="23" s="1"/>
  <c r="AZ258" i="23" s="1"/>
  <c r="AZ259" i="23" s="1"/>
  <c r="AZ260" i="23" s="1"/>
  <c r="AZ261" i="23" s="1"/>
  <c r="AZ262" i="23" s="1"/>
  <c r="AZ263" i="23" s="1"/>
  <c r="AZ264" i="23" s="1"/>
  <c r="AZ265" i="23" s="1"/>
  <c r="AZ266" i="23" s="1"/>
  <c r="AZ267" i="23" s="1"/>
  <c r="AZ268" i="23" s="1"/>
  <c r="AZ269" i="23" s="1"/>
  <c r="AZ270" i="23" s="1"/>
  <c r="AZ271" i="23" s="1"/>
  <c r="AZ272" i="23" s="1"/>
  <c r="AZ273" i="23" s="1"/>
  <c r="AZ274" i="23" s="1"/>
  <c r="AZ275" i="23" s="1"/>
  <c r="AZ276" i="23" s="1"/>
  <c r="AZ277" i="23" s="1"/>
  <c r="AZ278" i="23" s="1"/>
  <c r="AZ279" i="23" s="1"/>
  <c r="AZ280" i="23" s="1"/>
  <c r="AZ281" i="23" s="1"/>
  <c r="AZ282" i="23" s="1"/>
  <c r="AZ283" i="23" s="1"/>
  <c r="AZ284" i="23" s="1"/>
  <c r="AZ285" i="23" s="1"/>
  <c r="AZ286" i="23" s="1"/>
  <c r="AZ287" i="23" s="1"/>
  <c r="AZ288" i="23" s="1"/>
  <c r="AZ289" i="23" s="1"/>
  <c r="AZ290" i="23" s="1"/>
  <c r="AZ291" i="23" s="1"/>
  <c r="AZ292" i="23" s="1"/>
  <c r="AZ293" i="23" s="1"/>
  <c r="AZ294" i="23" s="1"/>
  <c r="AZ295" i="23" s="1"/>
  <c r="AZ296" i="23" s="1"/>
  <c r="AZ297" i="23" s="1"/>
  <c r="AZ298" i="23" s="1"/>
  <c r="AZ299" i="23" s="1"/>
  <c r="AZ300" i="23" s="1"/>
  <c r="AZ301" i="23" s="1"/>
  <c r="AZ302" i="23" s="1"/>
  <c r="AZ303" i="23" s="1"/>
  <c r="AZ304" i="23" s="1"/>
  <c r="AZ305" i="23" s="1"/>
  <c r="AZ306" i="23" s="1"/>
  <c r="AZ307" i="23" s="1"/>
  <c r="AZ308" i="23" s="1"/>
  <c r="B21" i="19"/>
  <c r="C74" i="19"/>
  <c r="C78" i="19"/>
  <c r="C72" i="19"/>
  <c r="C76" i="19"/>
  <c r="I9" i="15"/>
  <c r="H9" i="15"/>
  <c r="G9" i="15"/>
  <c r="F9" i="15"/>
  <c r="E9" i="15"/>
  <c r="D9" i="15"/>
  <c r="C9" i="15"/>
  <c r="B9" i="15"/>
  <c r="I8" i="15"/>
  <c r="H8" i="15"/>
  <c r="G8" i="15"/>
  <c r="F8" i="15"/>
  <c r="E8" i="15"/>
  <c r="D8" i="15"/>
  <c r="C8" i="15"/>
  <c r="B8" i="15"/>
  <c r="I6" i="15"/>
  <c r="H6" i="15"/>
  <c r="G6" i="15"/>
  <c r="F6" i="15"/>
  <c r="E6" i="15"/>
  <c r="D6" i="15"/>
  <c r="C6" i="15"/>
  <c r="B6" i="15"/>
  <c r="B5" i="15"/>
  <c r="D15" i="21" l="1"/>
  <c r="D15" i="20"/>
  <c r="D15" i="22"/>
  <c r="F15" i="20"/>
  <c r="AF69" i="23" s="1"/>
  <c r="F15" i="21"/>
  <c r="D16" i="20"/>
  <c r="F16" i="21"/>
  <c r="D16" i="22"/>
  <c r="AU4" i="23"/>
  <c r="AU5" i="23" s="1"/>
  <c r="AU6" i="23" s="1"/>
  <c r="AU7" i="23" s="1"/>
  <c r="AU8" i="23" s="1"/>
  <c r="AU9" i="23" s="1"/>
  <c r="AU10" i="23" s="1"/>
  <c r="AU11" i="23" s="1"/>
  <c r="AU12" i="23" s="1"/>
  <c r="AU13" i="23" s="1"/>
  <c r="AU14" i="23" s="1"/>
  <c r="AU15" i="23" s="1"/>
  <c r="AU16" i="23" s="1"/>
  <c r="AU17" i="23" s="1"/>
  <c r="AU18" i="23" s="1"/>
  <c r="AU19" i="23" s="1"/>
  <c r="AU20" i="23" s="1"/>
  <c r="AU21" i="23" s="1"/>
  <c r="AU22" i="23" s="1"/>
  <c r="AU23" i="23" s="1"/>
  <c r="AU24" i="23" s="1"/>
  <c r="AU25" i="23" s="1"/>
  <c r="AU26" i="23" s="1"/>
  <c r="AU27" i="23" s="1"/>
  <c r="AU28" i="23" s="1"/>
  <c r="AU29" i="23" s="1"/>
  <c r="AU30" i="23" s="1"/>
  <c r="AU31" i="23" s="1"/>
  <c r="AU32" i="23" s="1"/>
  <c r="AU33" i="23" s="1"/>
  <c r="AU34" i="23" s="1"/>
  <c r="AU35" i="23" s="1"/>
  <c r="AU36" i="23" s="1"/>
  <c r="AU37" i="23" s="1"/>
  <c r="AU38" i="23" s="1"/>
  <c r="AU39" i="23" s="1"/>
  <c r="AU40" i="23" s="1"/>
  <c r="AU41" i="23" s="1"/>
  <c r="AU42" i="23" s="1"/>
  <c r="AU43" i="23" s="1"/>
  <c r="AU44" i="23" s="1"/>
  <c r="AU45" i="23" s="1"/>
  <c r="AU46" i="23" s="1"/>
  <c r="AU47" i="23" s="1"/>
  <c r="AU48" i="23" s="1"/>
  <c r="AU49" i="23" s="1"/>
  <c r="AU50" i="23" s="1"/>
  <c r="AU51" i="23" s="1"/>
  <c r="AU52" i="23" s="1"/>
  <c r="AU53" i="23" s="1"/>
  <c r="AU54" i="23" s="1"/>
  <c r="AU55" i="23" s="1"/>
  <c r="AU56" i="23" s="1"/>
  <c r="AU57" i="23" s="1"/>
  <c r="AU58" i="23" s="1"/>
  <c r="AU59" i="23" s="1"/>
  <c r="AU60" i="23" s="1"/>
  <c r="AU61" i="23" s="1"/>
  <c r="AU62" i="23" s="1"/>
  <c r="AU63" i="23" s="1"/>
  <c r="AU64" i="23" s="1"/>
  <c r="AU65" i="23" s="1"/>
  <c r="AU66" i="23" s="1"/>
  <c r="AU67" i="23" s="1"/>
  <c r="AU68" i="23" s="1"/>
  <c r="AU69" i="23" s="1"/>
  <c r="AU70" i="23" s="1"/>
  <c r="AU71" i="23" s="1"/>
  <c r="AU72" i="23" s="1"/>
  <c r="AU73" i="23" s="1"/>
  <c r="AU74" i="23" s="1"/>
  <c r="AU75" i="23" s="1"/>
  <c r="AU76" i="23" s="1"/>
  <c r="AU77" i="23" s="1"/>
  <c r="AU78" i="23" s="1"/>
  <c r="AU79" i="23" s="1"/>
  <c r="AU80" i="23" s="1"/>
  <c r="AU81" i="23" s="1"/>
  <c r="AU82" i="23" s="1"/>
  <c r="AU83" i="23" s="1"/>
  <c r="AU84" i="23" s="1"/>
  <c r="AU85" i="23" s="1"/>
  <c r="AU86" i="23" s="1"/>
  <c r="AU87" i="23" s="1"/>
  <c r="AU88" i="23" s="1"/>
  <c r="AU89" i="23" s="1"/>
  <c r="AU90" i="23" s="1"/>
  <c r="AU91" i="23" s="1"/>
  <c r="AU92" i="23" s="1"/>
  <c r="AU93" i="23" s="1"/>
  <c r="AU94" i="23" s="1"/>
  <c r="AU95" i="23" s="1"/>
  <c r="AU96" i="23" s="1"/>
  <c r="AU97" i="23" s="1"/>
  <c r="AU98" i="23" s="1"/>
  <c r="AU99" i="23" s="1"/>
  <c r="AU100" i="23" s="1"/>
  <c r="AU101" i="23" s="1"/>
  <c r="AU102" i="23" s="1"/>
  <c r="AU103" i="23" s="1"/>
  <c r="AU104" i="23" s="1"/>
  <c r="AU105" i="23" s="1"/>
  <c r="AU106" i="23" s="1"/>
  <c r="AU107" i="23" s="1"/>
  <c r="AU108" i="23" s="1"/>
  <c r="AU109" i="23" s="1"/>
  <c r="AU110" i="23" s="1"/>
  <c r="AU111" i="23" s="1"/>
  <c r="AU112" i="23" s="1"/>
  <c r="AU113" i="23" s="1"/>
  <c r="AU114" i="23" s="1"/>
  <c r="AU115" i="23" s="1"/>
  <c r="AU116" i="23" s="1"/>
  <c r="AU117" i="23" s="1"/>
  <c r="AU118" i="23" s="1"/>
  <c r="AU119" i="23" s="1"/>
  <c r="AU120" i="23" s="1"/>
  <c r="AU121" i="23" s="1"/>
  <c r="AU122" i="23" s="1"/>
  <c r="AU123" i="23" s="1"/>
  <c r="AU124" i="23" s="1"/>
  <c r="AU125" i="23" s="1"/>
  <c r="AU126" i="23" s="1"/>
  <c r="AU127" i="23" s="1"/>
  <c r="AU128" i="23" s="1"/>
  <c r="AU129" i="23" s="1"/>
  <c r="AU130" i="23" s="1"/>
  <c r="AU131" i="23" s="1"/>
  <c r="AU132" i="23" s="1"/>
  <c r="AU133" i="23" s="1"/>
  <c r="AU134" i="23" s="1"/>
  <c r="AU135" i="23" s="1"/>
  <c r="AU136" i="23" s="1"/>
  <c r="AU137" i="23" s="1"/>
  <c r="AU138" i="23" s="1"/>
  <c r="AU139" i="23" s="1"/>
  <c r="AU140" i="23" s="1"/>
  <c r="AU141" i="23" s="1"/>
  <c r="AU142" i="23" s="1"/>
  <c r="AU143" i="23" s="1"/>
  <c r="AU144" i="23" s="1"/>
  <c r="AU145" i="23" s="1"/>
  <c r="AU146" i="23" s="1"/>
  <c r="AU147" i="23" s="1"/>
  <c r="AU148" i="23" s="1"/>
  <c r="AU149" i="23" s="1"/>
  <c r="AU150" i="23" s="1"/>
  <c r="AU151" i="23" s="1"/>
  <c r="AU152" i="23" s="1"/>
  <c r="AU153" i="23" s="1"/>
  <c r="AU154" i="23" s="1"/>
  <c r="AU155" i="23" s="1"/>
  <c r="AU156" i="23" s="1"/>
  <c r="AU157" i="23" s="1"/>
  <c r="AU158" i="23" s="1"/>
  <c r="AU159" i="23" s="1"/>
  <c r="AU160" i="23" s="1"/>
  <c r="AU161" i="23" s="1"/>
  <c r="AU162" i="23" s="1"/>
  <c r="AU163" i="23" s="1"/>
  <c r="AU164" i="23" s="1"/>
  <c r="AU165" i="23" s="1"/>
  <c r="AU166" i="23" s="1"/>
  <c r="AU167" i="23" s="1"/>
  <c r="AU168" i="23" s="1"/>
  <c r="AU169" i="23" s="1"/>
  <c r="AU170" i="23" s="1"/>
  <c r="AU171" i="23" s="1"/>
  <c r="AU172" i="23" s="1"/>
  <c r="AU173" i="23" s="1"/>
  <c r="AU174" i="23" s="1"/>
  <c r="AU175" i="23" s="1"/>
  <c r="AU176" i="23" s="1"/>
  <c r="AU177" i="23" s="1"/>
  <c r="AU178" i="23" s="1"/>
  <c r="AU179" i="23" s="1"/>
  <c r="AU180" i="23" s="1"/>
  <c r="AU181" i="23" s="1"/>
  <c r="AU182" i="23" s="1"/>
  <c r="AU183" i="23" s="1"/>
  <c r="AU184" i="23" s="1"/>
  <c r="AU185" i="23" s="1"/>
  <c r="AU186" i="23" s="1"/>
  <c r="AU187" i="23" s="1"/>
  <c r="AU188" i="23" s="1"/>
  <c r="AU189" i="23" s="1"/>
  <c r="AU190" i="23" s="1"/>
  <c r="AU191" i="23" s="1"/>
  <c r="AU192" i="23" s="1"/>
  <c r="AU193" i="23" s="1"/>
  <c r="AU194" i="23" s="1"/>
  <c r="AU195" i="23" s="1"/>
  <c r="AU196" i="23" s="1"/>
  <c r="AU197" i="23" s="1"/>
  <c r="AU198" i="23" s="1"/>
  <c r="AU199" i="23" s="1"/>
  <c r="AU200" i="23" s="1"/>
  <c r="AU201" i="23" s="1"/>
  <c r="AU202" i="23" s="1"/>
  <c r="AU203" i="23" s="1"/>
  <c r="AU204" i="23" s="1"/>
  <c r="AU205" i="23" s="1"/>
  <c r="AU206" i="23" s="1"/>
  <c r="AU207" i="23" s="1"/>
  <c r="AU208" i="23" s="1"/>
  <c r="AU209" i="23" s="1"/>
  <c r="AU210" i="23" s="1"/>
  <c r="AU211" i="23" s="1"/>
  <c r="AU212" i="23" s="1"/>
  <c r="AU213" i="23" s="1"/>
  <c r="AU214" i="23" s="1"/>
  <c r="AU215" i="23" s="1"/>
  <c r="AU216" i="23" s="1"/>
  <c r="AU217" i="23" s="1"/>
  <c r="AU218" i="23" s="1"/>
  <c r="AU219" i="23" s="1"/>
  <c r="AU220" i="23" s="1"/>
  <c r="AU221" i="23" s="1"/>
  <c r="AU222" i="23" s="1"/>
  <c r="AU223" i="23" s="1"/>
  <c r="AU224" i="23" s="1"/>
  <c r="AU225" i="23" s="1"/>
  <c r="AU226" i="23" s="1"/>
  <c r="AU227" i="23" s="1"/>
  <c r="AU228" i="23" s="1"/>
  <c r="AU229" i="23" s="1"/>
  <c r="AU230" i="23" s="1"/>
  <c r="AU231" i="23" s="1"/>
  <c r="AU232" i="23" s="1"/>
  <c r="AU233" i="23" s="1"/>
  <c r="AU234" i="23" s="1"/>
  <c r="AU235" i="23" s="1"/>
  <c r="AU236" i="23" s="1"/>
  <c r="AU237" i="23" s="1"/>
  <c r="AU238" i="23" s="1"/>
  <c r="AU239" i="23" s="1"/>
  <c r="AU240" i="23" s="1"/>
  <c r="AU241" i="23" s="1"/>
  <c r="AU242" i="23" s="1"/>
  <c r="AU243" i="23" s="1"/>
  <c r="AU244" i="23" s="1"/>
  <c r="AU245" i="23" s="1"/>
  <c r="AU246" i="23" s="1"/>
  <c r="AU247" i="23" s="1"/>
  <c r="AU248" i="23" s="1"/>
  <c r="AU249" i="23" s="1"/>
  <c r="AU250" i="23" s="1"/>
  <c r="AU251" i="23" s="1"/>
  <c r="AU252" i="23" s="1"/>
  <c r="AU253" i="23" s="1"/>
  <c r="AU254" i="23" s="1"/>
  <c r="AU255" i="23" s="1"/>
  <c r="AU256" i="23" s="1"/>
  <c r="AU257" i="23" s="1"/>
  <c r="AU258" i="23" s="1"/>
  <c r="AU259" i="23" s="1"/>
  <c r="AU260" i="23" s="1"/>
  <c r="AU261" i="23" s="1"/>
  <c r="AU262" i="23" s="1"/>
  <c r="AU263" i="23" s="1"/>
  <c r="AU264" i="23" s="1"/>
  <c r="AU265" i="23" s="1"/>
  <c r="AU266" i="23" s="1"/>
  <c r="AU267" i="23" s="1"/>
  <c r="AU268" i="23" s="1"/>
  <c r="AU269" i="23" s="1"/>
  <c r="AU270" i="23" s="1"/>
  <c r="AU271" i="23" s="1"/>
  <c r="AU272" i="23" s="1"/>
  <c r="AU273" i="23" s="1"/>
  <c r="AU274" i="23" s="1"/>
  <c r="AU275" i="23" s="1"/>
  <c r="AU276" i="23" s="1"/>
  <c r="AU277" i="23" s="1"/>
  <c r="AU278" i="23" s="1"/>
  <c r="AU279" i="23" s="1"/>
  <c r="AU280" i="23" s="1"/>
  <c r="AU281" i="23" s="1"/>
  <c r="AU282" i="23" s="1"/>
  <c r="AU283" i="23" s="1"/>
  <c r="AU284" i="23" s="1"/>
  <c r="AU285" i="23" s="1"/>
  <c r="AU286" i="23" s="1"/>
  <c r="AU287" i="23" s="1"/>
  <c r="AU288" i="23" s="1"/>
  <c r="AU289" i="23" s="1"/>
  <c r="AU290" i="23" s="1"/>
  <c r="AU291" i="23" s="1"/>
  <c r="AU292" i="23" s="1"/>
  <c r="AU293" i="23" s="1"/>
  <c r="AU294" i="23" s="1"/>
  <c r="AU295" i="23" s="1"/>
  <c r="AU296" i="23" s="1"/>
  <c r="AU297" i="23" s="1"/>
  <c r="AU298" i="23" s="1"/>
  <c r="AU299" i="23" s="1"/>
  <c r="AU300" i="23" s="1"/>
  <c r="AU301" i="23" s="1"/>
  <c r="AU302" i="23" s="1"/>
  <c r="AU303" i="23" s="1"/>
  <c r="AU304" i="23" s="1"/>
  <c r="AU305" i="23" s="1"/>
  <c r="AU306" i="23" s="1"/>
  <c r="AU307" i="23" s="1"/>
  <c r="AU308" i="23" s="1"/>
  <c r="AS4" i="23"/>
  <c r="AS5" i="23" s="1"/>
  <c r="AS6" i="23" s="1"/>
  <c r="AS7" i="23" s="1"/>
  <c r="AS8" i="23" s="1"/>
  <c r="AS9" i="23" s="1"/>
  <c r="AS10" i="23" s="1"/>
  <c r="AS11" i="23" s="1"/>
  <c r="AS12" i="23" s="1"/>
  <c r="AS13" i="23" s="1"/>
  <c r="AS14" i="23" s="1"/>
  <c r="AS15" i="23" s="1"/>
  <c r="AS16" i="23" s="1"/>
  <c r="AS17" i="23" s="1"/>
  <c r="AS18" i="23" s="1"/>
  <c r="AS19" i="23" s="1"/>
  <c r="AS20" i="23" s="1"/>
  <c r="AS21" i="23" s="1"/>
  <c r="AS22" i="23" s="1"/>
  <c r="AS23" i="23" s="1"/>
  <c r="AS24" i="23" s="1"/>
  <c r="AS25" i="23" s="1"/>
  <c r="AS26" i="23" s="1"/>
  <c r="AS27" i="23" s="1"/>
  <c r="AS28" i="23" s="1"/>
  <c r="AS29" i="23" s="1"/>
  <c r="AS30" i="23" s="1"/>
  <c r="AS31" i="23" s="1"/>
  <c r="AS32" i="23" s="1"/>
  <c r="AS33" i="23" s="1"/>
  <c r="AS34" i="23" s="1"/>
  <c r="AS35" i="23" s="1"/>
  <c r="AS36" i="23" s="1"/>
  <c r="AS37" i="23" s="1"/>
  <c r="AS38" i="23" s="1"/>
  <c r="AS39" i="23" s="1"/>
  <c r="AS40" i="23" s="1"/>
  <c r="AS41" i="23" s="1"/>
  <c r="AS42" i="23" s="1"/>
  <c r="AS43" i="23" s="1"/>
  <c r="AS44" i="23" s="1"/>
  <c r="AS45" i="23" s="1"/>
  <c r="AS46" i="23" s="1"/>
  <c r="AS47" i="23" s="1"/>
  <c r="AS48" i="23" s="1"/>
  <c r="AS49" i="23" s="1"/>
  <c r="AS50" i="23" s="1"/>
  <c r="AS51" i="23" s="1"/>
  <c r="AS52" i="23" s="1"/>
  <c r="AS53" i="23" s="1"/>
  <c r="AS54" i="23" s="1"/>
  <c r="AS55" i="23" s="1"/>
  <c r="AS56" i="23" s="1"/>
  <c r="AS57" i="23" s="1"/>
  <c r="AS58" i="23" s="1"/>
  <c r="AS59" i="23" s="1"/>
  <c r="AS60" i="23" s="1"/>
  <c r="AS61" i="23" s="1"/>
  <c r="AS62" i="23" s="1"/>
  <c r="AS63" i="23" s="1"/>
  <c r="AS64" i="23" s="1"/>
  <c r="AS65" i="23" s="1"/>
  <c r="AS66" i="23" s="1"/>
  <c r="AS67" i="23" s="1"/>
  <c r="AS68" i="23" s="1"/>
  <c r="AS69" i="23" s="1"/>
  <c r="AS70" i="23" s="1"/>
  <c r="AS71" i="23" s="1"/>
  <c r="AS72" i="23" s="1"/>
  <c r="AS73" i="23" s="1"/>
  <c r="AS74" i="23" s="1"/>
  <c r="AS75" i="23" s="1"/>
  <c r="AS76" i="23" s="1"/>
  <c r="AS77" i="23" s="1"/>
  <c r="AS78" i="23" s="1"/>
  <c r="AS79" i="23" s="1"/>
  <c r="AS80" i="23" s="1"/>
  <c r="AS81" i="23" s="1"/>
  <c r="AS82" i="23" s="1"/>
  <c r="AS83" i="23" s="1"/>
  <c r="AS84" i="23" s="1"/>
  <c r="AS85" i="23" s="1"/>
  <c r="AS86" i="23" s="1"/>
  <c r="AS87" i="23" s="1"/>
  <c r="AS88" i="23" s="1"/>
  <c r="AS89" i="23" s="1"/>
  <c r="AS90" i="23" s="1"/>
  <c r="AS91" i="23" s="1"/>
  <c r="AS92" i="23" s="1"/>
  <c r="AS93" i="23" s="1"/>
  <c r="AS94" i="23" s="1"/>
  <c r="AS95" i="23" s="1"/>
  <c r="AS96" i="23" s="1"/>
  <c r="AS97" i="23" s="1"/>
  <c r="AS98" i="23" s="1"/>
  <c r="AS99" i="23" s="1"/>
  <c r="AS100" i="23" s="1"/>
  <c r="AS101" i="23" s="1"/>
  <c r="AS102" i="23" s="1"/>
  <c r="AS103" i="23" s="1"/>
  <c r="AS104" i="23" s="1"/>
  <c r="AS105" i="23" s="1"/>
  <c r="AS106" i="23" s="1"/>
  <c r="AS107" i="23" s="1"/>
  <c r="AS108" i="23" s="1"/>
  <c r="AS109" i="23" s="1"/>
  <c r="AS110" i="23" s="1"/>
  <c r="AS111" i="23" s="1"/>
  <c r="AS112" i="23" s="1"/>
  <c r="AS113" i="23" s="1"/>
  <c r="AS114" i="23" s="1"/>
  <c r="AS115" i="23" s="1"/>
  <c r="AS116" i="23" s="1"/>
  <c r="AS117" i="23" s="1"/>
  <c r="AS118" i="23" s="1"/>
  <c r="AS119" i="23" s="1"/>
  <c r="AS120" i="23" s="1"/>
  <c r="AS121" i="23" s="1"/>
  <c r="AS122" i="23" s="1"/>
  <c r="AS123" i="23" s="1"/>
  <c r="AS124" i="23" s="1"/>
  <c r="AS125" i="23" s="1"/>
  <c r="AS126" i="23" s="1"/>
  <c r="AS127" i="23" s="1"/>
  <c r="AS128" i="23" s="1"/>
  <c r="AS129" i="23" s="1"/>
  <c r="AS130" i="23" s="1"/>
  <c r="AS131" i="23" s="1"/>
  <c r="AS132" i="23" s="1"/>
  <c r="AS133" i="23" s="1"/>
  <c r="AS134" i="23" s="1"/>
  <c r="AS135" i="23" s="1"/>
  <c r="AS136" i="23" s="1"/>
  <c r="AS137" i="23" s="1"/>
  <c r="AS138" i="23" s="1"/>
  <c r="AS139" i="23" s="1"/>
  <c r="AS140" i="23" s="1"/>
  <c r="AS141" i="23" s="1"/>
  <c r="AS142" i="23" s="1"/>
  <c r="AS143" i="23" s="1"/>
  <c r="AS144" i="23" s="1"/>
  <c r="AS145" i="23" s="1"/>
  <c r="AS146" i="23" s="1"/>
  <c r="AS147" i="23" s="1"/>
  <c r="AS148" i="23" s="1"/>
  <c r="AS149" i="23" s="1"/>
  <c r="AS150" i="23" s="1"/>
  <c r="AS151" i="23" s="1"/>
  <c r="AS152" i="23" s="1"/>
  <c r="AS153" i="23" s="1"/>
  <c r="AS154" i="23" s="1"/>
  <c r="AS155" i="23" s="1"/>
  <c r="AS156" i="23" s="1"/>
  <c r="AS157" i="23" s="1"/>
  <c r="AS158" i="23" s="1"/>
  <c r="AS159" i="23" s="1"/>
  <c r="AS160" i="23" s="1"/>
  <c r="AS161" i="23" s="1"/>
  <c r="AS162" i="23" s="1"/>
  <c r="AS163" i="23" s="1"/>
  <c r="AS164" i="23" s="1"/>
  <c r="AS165" i="23" s="1"/>
  <c r="AS166" i="23" s="1"/>
  <c r="AS167" i="23" s="1"/>
  <c r="AS168" i="23" s="1"/>
  <c r="AS169" i="23" s="1"/>
  <c r="AS170" i="23" s="1"/>
  <c r="AS171" i="23" s="1"/>
  <c r="AS172" i="23" s="1"/>
  <c r="AS173" i="23" s="1"/>
  <c r="AS174" i="23" s="1"/>
  <c r="AS175" i="23" s="1"/>
  <c r="AS176" i="23" s="1"/>
  <c r="AS177" i="23" s="1"/>
  <c r="AS178" i="23" s="1"/>
  <c r="AS179" i="23" s="1"/>
  <c r="AS180" i="23" s="1"/>
  <c r="AS181" i="23" s="1"/>
  <c r="AS182" i="23" s="1"/>
  <c r="AS183" i="23" s="1"/>
  <c r="AS184" i="23" s="1"/>
  <c r="AS185" i="23" s="1"/>
  <c r="AS186" i="23" s="1"/>
  <c r="AS187" i="23" s="1"/>
  <c r="AS188" i="23" s="1"/>
  <c r="AS189" i="23" s="1"/>
  <c r="AS190" i="23" s="1"/>
  <c r="AS191" i="23" s="1"/>
  <c r="AS192" i="23" s="1"/>
  <c r="AS193" i="23" s="1"/>
  <c r="AS194" i="23" s="1"/>
  <c r="AS195" i="23" s="1"/>
  <c r="AS196" i="23" s="1"/>
  <c r="AS197" i="23" s="1"/>
  <c r="AS198" i="23" s="1"/>
  <c r="AS199" i="23" s="1"/>
  <c r="AS200" i="23" s="1"/>
  <c r="AS201" i="23" s="1"/>
  <c r="AS202" i="23" s="1"/>
  <c r="AS203" i="23" s="1"/>
  <c r="AS204" i="23" s="1"/>
  <c r="AS205" i="23" s="1"/>
  <c r="AS206" i="23" s="1"/>
  <c r="AS207" i="23" s="1"/>
  <c r="AS208" i="23" s="1"/>
  <c r="AS209" i="23" s="1"/>
  <c r="AS210" i="23" s="1"/>
  <c r="AS211" i="23" s="1"/>
  <c r="AS212" i="23" s="1"/>
  <c r="AS213" i="23" s="1"/>
  <c r="AS214" i="23" s="1"/>
  <c r="AS215" i="23" s="1"/>
  <c r="AS216" i="23" s="1"/>
  <c r="AS217" i="23" s="1"/>
  <c r="AS218" i="23" s="1"/>
  <c r="AS219" i="23" s="1"/>
  <c r="AS220" i="23" s="1"/>
  <c r="AS221" i="23" s="1"/>
  <c r="AS222" i="23" s="1"/>
  <c r="AS223" i="23" s="1"/>
  <c r="AS224" i="23" s="1"/>
  <c r="AS225" i="23" s="1"/>
  <c r="AS226" i="23" s="1"/>
  <c r="AS227" i="23" s="1"/>
  <c r="AS228" i="23" s="1"/>
  <c r="AS229" i="23" s="1"/>
  <c r="AS230" i="23" s="1"/>
  <c r="AS231" i="23" s="1"/>
  <c r="AS232" i="23" s="1"/>
  <c r="AS233" i="23" s="1"/>
  <c r="AS234" i="23" s="1"/>
  <c r="AS235" i="23" s="1"/>
  <c r="AS236" i="23" s="1"/>
  <c r="AS237" i="23" s="1"/>
  <c r="AS238" i="23" s="1"/>
  <c r="AS239" i="23" s="1"/>
  <c r="AS240" i="23" s="1"/>
  <c r="AS241" i="23" s="1"/>
  <c r="AS242" i="23" s="1"/>
  <c r="AS243" i="23" s="1"/>
  <c r="AS244" i="23" s="1"/>
  <c r="AS245" i="23" s="1"/>
  <c r="AS246" i="23" s="1"/>
  <c r="AS247" i="23" s="1"/>
  <c r="AS248" i="23" s="1"/>
  <c r="AS249" i="23" s="1"/>
  <c r="AS250" i="23" s="1"/>
  <c r="AS251" i="23" s="1"/>
  <c r="AS252" i="23" s="1"/>
  <c r="AS253" i="23" s="1"/>
  <c r="AS254" i="23" s="1"/>
  <c r="AS255" i="23" s="1"/>
  <c r="AS256" i="23" s="1"/>
  <c r="AS257" i="23" s="1"/>
  <c r="AS258" i="23" s="1"/>
  <c r="AS259" i="23" s="1"/>
  <c r="AS260" i="23" s="1"/>
  <c r="AS261" i="23" s="1"/>
  <c r="AS262" i="23" s="1"/>
  <c r="AS263" i="23" s="1"/>
  <c r="AS264" i="23" s="1"/>
  <c r="AS265" i="23" s="1"/>
  <c r="AS266" i="23" s="1"/>
  <c r="AS267" i="23" s="1"/>
  <c r="AS268" i="23" s="1"/>
  <c r="AS269" i="23" s="1"/>
  <c r="AS270" i="23" s="1"/>
  <c r="AS271" i="23" s="1"/>
  <c r="AS272" i="23" s="1"/>
  <c r="AS273" i="23" s="1"/>
  <c r="AS274" i="23" s="1"/>
  <c r="AS275" i="23" s="1"/>
  <c r="AS276" i="23" s="1"/>
  <c r="AS277" i="23" s="1"/>
  <c r="AS278" i="23" s="1"/>
  <c r="AS279" i="23" s="1"/>
  <c r="AS280" i="23" s="1"/>
  <c r="AS281" i="23" s="1"/>
  <c r="AS282" i="23" s="1"/>
  <c r="AS283" i="23" s="1"/>
  <c r="AS284" i="23" s="1"/>
  <c r="AS285" i="23" s="1"/>
  <c r="AS286" i="23" s="1"/>
  <c r="AS287" i="23" s="1"/>
  <c r="AS288" i="23" s="1"/>
  <c r="AS289" i="23" s="1"/>
  <c r="AS290" i="23" s="1"/>
  <c r="AS291" i="23" s="1"/>
  <c r="AS292" i="23" s="1"/>
  <c r="AS293" i="23" s="1"/>
  <c r="AS294" i="23" s="1"/>
  <c r="AS295" i="23" s="1"/>
  <c r="AS296" i="23" s="1"/>
  <c r="AS297" i="23" s="1"/>
  <c r="AS298" i="23" s="1"/>
  <c r="AS299" i="23" s="1"/>
  <c r="AS300" i="23" s="1"/>
  <c r="AS301" i="23" s="1"/>
  <c r="AS302" i="23" s="1"/>
  <c r="AS303" i="23" s="1"/>
  <c r="AS304" i="23" s="1"/>
  <c r="AS305" i="23" s="1"/>
  <c r="AS306" i="23" s="1"/>
  <c r="AS307" i="23" s="1"/>
  <c r="AS308" i="23" s="1"/>
  <c r="F16" i="22"/>
  <c r="F16" i="20"/>
  <c r="AD283" i="24" s="1"/>
  <c r="K19" i="19"/>
  <c r="Y18" i="19"/>
  <c r="Y20" i="19"/>
  <c r="I20" i="19" s="1"/>
  <c r="Y16" i="19"/>
  <c r="G16" i="20" s="1"/>
  <c r="Y8" i="19"/>
  <c r="C16" i="20" s="1"/>
  <c r="Y12" i="19"/>
  <c r="E16" i="22" s="1"/>
  <c r="I13" i="19"/>
  <c r="B16" i="22"/>
  <c r="B16" i="20"/>
  <c r="B16" i="21"/>
  <c r="H10" i="22"/>
  <c r="H7" i="22"/>
  <c r="AD291" i="23"/>
  <c r="AD305" i="23"/>
  <c r="AF97" i="23"/>
  <c r="AF231" i="23"/>
  <c r="H7" i="20"/>
  <c r="H10" i="20"/>
  <c r="H10" i="21"/>
  <c r="H7" i="21"/>
  <c r="P301" i="24"/>
  <c r="P294" i="24"/>
  <c r="P260" i="24"/>
  <c r="P295" i="24"/>
  <c r="G10" i="22"/>
  <c r="G7" i="22"/>
  <c r="AF182" i="24"/>
  <c r="R299" i="24"/>
  <c r="R293" i="24"/>
  <c r="R230" i="24"/>
  <c r="R195" i="24"/>
  <c r="R205" i="24"/>
  <c r="P167" i="24"/>
  <c r="R138" i="24"/>
  <c r="P150" i="24"/>
  <c r="P151" i="24"/>
  <c r="P132" i="24"/>
  <c r="P6" i="24"/>
  <c r="P11" i="24"/>
  <c r="P12" i="24"/>
  <c r="R4" i="24"/>
  <c r="R266" i="24"/>
  <c r="R221" i="24"/>
  <c r="R227" i="24"/>
  <c r="R192" i="24"/>
  <c r="R190" i="24"/>
  <c r="P156" i="24"/>
  <c r="P105" i="24"/>
  <c r="R139" i="24"/>
  <c r="R83" i="24"/>
  <c r="R108" i="24"/>
  <c r="R117" i="24"/>
  <c r="P104" i="24"/>
  <c r="R25" i="24"/>
  <c r="R113" i="24"/>
  <c r="P252" i="24"/>
  <c r="R199" i="24"/>
  <c r="P201" i="24"/>
  <c r="R177" i="24"/>
  <c r="R94" i="24"/>
  <c r="P106" i="24"/>
  <c r="P115" i="24"/>
  <c r="P42" i="24"/>
  <c r="P55" i="24"/>
  <c r="P64" i="24"/>
  <c r="P53" i="24"/>
  <c r="R292" i="24"/>
  <c r="R260" i="24"/>
  <c r="R247" i="24"/>
  <c r="P255" i="24"/>
  <c r="P192" i="24"/>
  <c r="R194" i="24"/>
  <c r="P125" i="24"/>
  <c r="R135" i="24"/>
  <c r="R128" i="24"/>
  <c r="R71" i="24"/>
  <c r="P177" i="24"/>
  <c r="R242" i="24"/>
  <c r="P191" i="24"/>
  <c r="R169" i="24"/>
  <c r="P82" i="24"/>
  <c r="P34" i="24"/>
  <c r="P56" i="24"/>
  <c r="R258" i="24"/>
  <c r="P207" i="24"/>
  <c r="R185" i="24"/>
  <c r="P98" i="24"/>
  <c r="P50" i="24"/>
  <c r="P72" i="24"/>
  <c r="R268" i="24"/>
  <c r="R159" i="24"/>
  <c r="R120" i="24"/>
  <c r="P4" i="24"/>
  <c r="P241" i="24"/>
  <c r="P168" i="24"/>
  <c r="R28" i="24"/>
  <c r="P225" i="24"/>
  <c r="P152" i="24"/>
  <c r="R12" i="24"/>
  <c r="P124" i="24"/>
  <c r="P149" i="24"/>
  <c r="P85" i="24"/>
  <c r="E7" i="20"/>
  <c r="E10" i="20"/>
  <c r="E10" i="21"/>
  <c r="E7" i="21"/>
  <c r="G10" i="21"/>
  <c r="G7" i="21"/>
  <c r="I10" i="22"/>
  <c r="I7" i="22"/>
  <c r="C10" i="22"/>
  <c r="C7" i="22"/>
  <c r="C7" i="21"/>
  <c r="C10" i="21"/>
  <c r="C7" i="20"/>
  <c r="C10" i="20"/>
  <c r="E10" i="22"/>
  <c r="E7" i="22"/>
  <c r="G10" i="20"/>
  <c r="G7" i="20"/>
  <c r="I11" i="20"/>
  <c r="I7" i="20"/>
  <c r="I10" i="20"/>
  <c r="I7" i="21"/>
  <c r="I10" i="21"/>
  <c r="B7" i="15"/>
  <c r="B10" i="15"/>
  <c r="H14" i="10"/>
  <c r="C15" i="15" s="1"/>
  <c r="H15" i="10"/>
  <c r="D15" i="15" s="1"/>
  <c r="H16" i="10"/>
  <c r="E15" i="15" s="1"/>
  <c r="H17" i="10"/>
  <c r="H18" i="10"/>
  <c r="H19" i="10"/>
  <c r="H20" i="10"/>
  <c r="I15" i="15" s="1"/>
  <c r="I9" i="14"/>
  <c r="H9" i="14"/>
  <c r="G9" i="14"/>
  <c r="F9" i="14"/>
  <c r="E9" i="14"/>
  <c r="D9" i="14"/>
  <c r="C9" i="14"/>
  <c r="B9" i="14"/>
  <c r="B5" i="14"/>
  <c r="AD92" i="23" l="1"/>
  <c r="AF286" i="23"/>
  <c r="AD130" i="23"/>
  <c r="AF236" i="23"/>
  <c r="AF81" i="23"/>
  <c r="AD170" i="23"/>
  <c r="AD141" i="23"/>
  <c r="AD116" i="23"/>
  <c r="AD51" i="23"/>
  <c r="AF302" i="23"/>
  <c r="AF246" i="23"/>
  <c r="AD249" i="23"/>
  <c r="AD80" i="23"/>
  <c r="AF42" i="24"/>
  <c r="AD236" i="23"/>
  <c r="AF33" i="23"/>
  <c r="AF159" i="23"/>
  <c r="AF305" i="23"/>
  <c r="AD53" i="23"/>
  <c r="AF191" i="23"/>
  <c r="AF5" i="23"/>
  <c r="AF118" i="23"/>
  <c r="AD38" i="24"/>
  <c r="AF292" i="23"/>
  <c r="AF40" i="23"/>
  <c r="AD189" i="23"/>
  <c r="AD24" i="23"/>
  <c r="AD58" i="23"/>
  <c r="AD8" i="23"/>
  <c r="AD31" i="23"/>
  <c r="AD248" i="23"/>
  <c r="AF59" i="23"/>
  <c r="AF271" i="23"/>
  <c r="AF128" i="23"/>
  <c r="AF142" i="23"/>
  <c r="AF160" i="23"/>
  <c r="AF285" i="23"/>
  <c r="AD164" i="23"/>
  <c r="AD297" i="23"/>
  <c r="AF193" i="23"/>
  <c r="AD239" i="24"/>
  <c r="AD42" i="23"/>
  <c r="AF185" i="23"/>
  <c r="AF109" i="23"/>
  <c r="AD86" i="23"/>
  <c r="AF153" i="23"/>
  <c r="AD212" i="23"/>
  <c r="AD161" i="23"/>
  <c r="AD287" i="23"/>
  <c r="AF82" i="23"/>
  <c r="AF41" i="24"/>
  <c r="AF145" i="23"/>
  <c r="AD23" i="23"/>
  <c r="AD275" i="23"/>
  <c r="AF22" i="23"/>
  <c r="AD10" i="23"/>
  <c r="AF6" i="23"/>
  <c r="AD198" i="23"/>
  <c r="AF84" i="23"/>
  <c r="AD238" i="23"/>
  <c r="AD55" i="23"/>
  <c r="AF210" i="23"/>
  <c r="AF169" i="23"/>
  <c r="AD219" i="23"/>
  <c r="AD234" i="23"/>
  <c r="AF167" i="23"/>
  <c r="AF111" i="23"/>
  <c r="AF291" i="23"/>
  <c r="AD9" i="23"/>
  <c r="AD123" i="23"/>
  <c r="AD253" i="23"/>
  <c r="AD158" i="23"/>
  <c r="AD302" i="23"/>
  <c r="AD295" i="23"/>
  <c r="AD281" i="23"/>
  <c r="AD221" i="23"/>
  <c r="AF296" i="23"/>
  <c r="AF150" i="23"/>
  <c r="AF114" i="23"/>
  <c r="AF98" i="23"/>
  <c r="AF16" i="23"/>
  <c r="AD258" i="23"/>
  <c r="AD112" i="23"/>
  <c r="AD96" i="23"/>
  <c r="AD14" i="23"/>
  <c r="AF259" i="23"/>
  <c r="AF163" i="23"/>
  <c r="AF127" i="23"/>
  <c r="AF31" i="23"/>
  <c r="AD288" i="23"/>
  <c r="AD268" i="23"/>
  <c r="AD273" i="23"/>
  <c r="AF45" i="23"/>
  <c r="AF216" i="23"/>
  <c r="AF170" i="23"/>
  <c r="AF134" i="23"/>
  <c r="AF38" i="23"/>
  <c r="AD214" i="23"/>
  <c r="AD167" i="23"/>
  <c r="AD132" i="23"/>
  <c r="AD36" i="23"/>
  <c r="AF265" i="23"/>
  <c r="AF229" i="23"/>
  <c r="AF183" i="23"/>
  <c r="AF147" i="23"/>
  <c r="AF51" i="23"/>
  <c r="AD227" i="23"/>
  <c r="AD180" i="23"/>
  <c r="AD145" i="23"/>
  <c r="AD49" i="23"/>
  <c r="AD264" i="23"/>
  <c r="AD303" i="23"/>
  <c r="AD269" i="23"/>
  <c r="AF275" i="23"/>
  <c r="AF288" i="23"/>
  <c r="AF252" i="23"/>
  <c r="AF206" i="23"/>
  <c r="AF90" i="23"/>
  <c r="AF8" i="23"/>
  <c r="AD250" i="23"/>
  <c r="AD203" i="23"/>
  <c r="AD88" i="23"/>
  <c r="AD6" i="23"/>
  <c r="AF301" i="23"/>
  <c r="AF155" i="23"/>
  <c r="AF119" i="23"/>
  <c r="AF103" i="23"/>
  <c r="AF21" i="23"/>
  <c r="AD152" i="23"/>
  <c r="AD117" i="23"/>
  <c r="AD101" i="23"/>
  <c r="AD265" i="23"/>
  <c r="AF30" i="23"/>
  <c r="AD108" i="23"/>
  <c r="AF139" i="23"/>
  <c r="AD251" i="23"/>
  <c r="AD89" i="23"/>
  <c r="AD27" i="23"/>
  <c r="AF222" i="23"/>
  <c r="AF176" i="23"/>
  <c r="AF140" i="23"/>
  <c r="AF44" i="23"/>
  <c r="AD224" i="23"/>
  <c r="AD177" i="23"/>
  <c r="AD142" i="23"/>
  <c r="AD46" i="23"/>
  <c r="AD5" i="23"/>
  <c r="AF7" i="23"/>
  <c r="AF287" i="23"/>
  <c r="AD213" i="23"/>
  <c r="AF215" i="23"/>
  <c r="AD75" i="23"/>
  <c r="AF149" i="23"/>
  <c r="AF307" i="23"/>
  <c r="AD25" i="23"/>
  <c r="AD91" i="23"/>
  <c r="AD107" i="23"/>
  <c r="AD284" i="23"/>
  <c r="AD260" i="23"/>
  <c r="AD301" i="23"/>
  <c r="AF223" i="23"/>
  <c r="AF212" i="23"/>
  <c r="AF166" i="23"/>
  <c r="AF130" i="23"/>
  <c r="AF34" i="23"/>
  <c r="AD210" i="23"/>
  <c r="AD163" i="23"/>
  <c r="AD128" i="23"/>
  <c r="AD32" i="23"/>
  <c r="AF261" i="23"/>
  <c r="AF225" i="23"/>
  <c r="AF179" i="23"/>
  <c r="AF143" i="23"/>
  <c r="AD274" i="23"/>
  <c r="AD267" i="23"/>
  <c r="AD300" i="23"/>
  <c r="AD237" i="23"/>
  <c r="AF268" i="23"/>
  <c r="AF232" i="23"/>
  <c r="AF186" i="23"/>
  <c r="AF70" i="23"/>
  <c r="AF54" i="23"/>
  <c r="AD230" i="23"/>
  <c r="AD183" i="23"/>
  <c r="AD148" i="23"/>
  <c r="AD52" i="23"/>
  <c r="AF281" i="23"/>
  <c r="AF245" i="23"/>
  <c r="AF199" i="23"/>
  <c r="AF83" i="23"/>
  <c r="AF67" i="23"/>
  <c r="AD243" i="23"/>
  <c r="AD196" i="23"/>
  <c r="AD81" i="23"/>
  <c r="AD262" i="23"/>
  <c r="AD296" i="23"/>
  <c r="AD276" i="23"/>
  <c r="AD289" i="23"/>
  <c r="AD139" i="23"/>
  <c r="AF304" i="23"/>
  <c r="AF158" i="23"/>
  <c r="AF122" i="23"/>
  <c r="AF106" i="23"/>
  <c r="AF24" i="23"/>
  <c r="AD155" i="23"/>
  <c r="AD120" i="23"/>
  <c r="AD104" i="23"/>
  <c r="AD22" i="23"/>
  <c r="AF217" i="23"/>
  <c r="AF171" i="23"/>
  <c r="AF135" i="23"/>
  <c r="AF39" i="23"/>
  <c r="AD215" i="23"/>
  <c r="AD168" i="23"/>
  <c r="AD133" i="23"/>
  <c r="AD37" i="23"/>
  <c r="AF308" i="23"/>
  <c r="AF28" i="23"/>
  <c r="AD26" i="23"/>
  <c r="AF43" i="23"/>
  <c r="AD172" i="23"/>
  <c r="AD41" i="23"/>
  <c r="AF274" i="23"/>
  <c r="AF238" i="23"/>
  <c r="AF192" i="23"/>
  <c r="AF76" i="23"/>
  <c r="AF60" i="23"/>
  <c r="AD240" i="23"/>
  <c r="AD193" i="23"/>
  <c r="AD78" i="23"/>
  <c r="AD62" i="23"/>
  <c r="AD87" i="23"/>
  <c r="AF89" i="23"/>
  <c r="AF11" i="23"/>
  <c r="AF255" i="23"/>
  <c r="AD270" i="23"/>
  <c r="AD292" i="23"/>
  <c r="AF264" i="23"/>
  <c r="AF182" i="23"/>
  <c r="AF50" i="23"/>
  <c r="AD179" i="23"/>
  <c r="AD48" i="23"/>
  <c r="AF241" i="23"/>
  <c r="AF79" i="23"/>
  <c r="AD283" i="23"/>
  <c r="AF239" i="23"/>
  <c r="AF248" i="23"/>
  <c r="AF86" i="23"/>
  <c r="AD246" i="23"/>
  <c r="AD84" i="23"/>
  <c r="AF297" i="23"/>
  <c r="AF115" i="23"/>
  <c r="AF17" i="23"/>
  <c r="AD113" i="23"/>
  <c r="AD278" i="23"/>
  <c r="AD308" i="23"/>
  <c r="AF141" i="23"/>
  <c r="AF174" i="23"/>
  <c r="AF42" i="23"/>
  <c r="AD171" i="23"/>
  <c r="AD40" i="23"/>
  <c r="AF233" i="23"/>
  <c r="AF71" i="23"/>
  <c r="AD231" i="23"/>
  <c r="AD109" i="23"/>
  <c r="AF162" i="23"/>
  <c r="AF221" i="23"/>
  <c r="AD204" i="23"/>
  <c r="AF290" i="23"/>
  <c r="AF208" i="23"/>
  <c r="AF10" i="23"/>
  <c r="AD110" i="23"/>
  <c r="AD12" i="23"/>
  <c r="AF205" i="23"/>
  <c r="AD166" i="23"/>
  <c r="AD272" i="23"/>
  <c r="AF260" i="23"/>
  <c r="AF46" i="23"/>
  <c r="AD44" i="23"/>
  <c r="AF75" i="23"/>
  <c r="AD255" i="23"/>
  <c r="AD93" i="23"/>
  <c r="AF262" i="23"/>
  <c r="AF226" i="23"/>
  <c r="AF180" i="23"/>
  <c r="AF144" i="23"/>
  <c r="AF48" i="23"/>
  <c r="AD228" i="23"/>
  <c r="AD181" i="23"/>
  <c r="AD146" i="23"/>
  <c r="AD50" i="23"/>
  <c r="AD71" i="23"/>
  <c r="AF73" i="23"/>
  <c r="AD17" i="23"/>
  <c r="AF19" i="23"/>
  <c r="AF299" i="23"/>
  <c r="AD266" i="23"/>
  <c r="AF77" i="23"/>
  <c r="AF194" i="23"/>
  <c r="AD191" i="23"/>
  <c r="AF253" i="23"/>
  <c r="AF25" i="23"/>
  <c r="AD121" i="23"/>
  <c r="AD29" i="23"/>
  <c r="AF298" i="23"/>
  <c r="AF152" i="23"/>
  <c r="AF116" i="23"/>
  <c r="AF100" i="23"/>
  <c r="AF18" i="23"/>
  <c r="AD153" i="23"/>
  <c r="AD118" i="23"/>
  <c r="AD102" i="23"/>
  <c r="AD20" i="23"/>
  <c r="AD217" i="23"/>
  <c r="AF219" i="23"/>
  <c r="AD245" i="23"/>
  <c r="AF247" i="23"/>
  <c r="AD127" i="23"/>
  <c r="AF256" i="23"/>
  <c r="AD206" i="23"/>
  <c r="AF93" i="23"/>
  <c r="AD286" i="23"/>
  <c r="AD277" i="23"/>
  <c r="AF280" i="23"/>
  <c r="AF198" i="23"/>
  <c r="AF66" i="23"/>
  <c r="AD195" i="23"/>
  <c r="AD64" i="23"/>
  <c r="AF257" i="23"/>
  <c r="AF95" i="23"/>
  <c r="AD299" i="23"/>
  <c r="AD43" i="23"/>
  <c r="AF154" i="23"/>
  <c r="AF102" i="23"/>
  <c r="AD151" i="23"/>
  <c r="AD100" i="23"/>
  <c r="AF213" i="23"/>
  <c r="AF131" i="23"/>
  <c r="AD211" i="23"/>
  <c r="AD129" i="23"/>
  <c r="AD294" i="23"/>
  <c r="AD259" i="23"/>
  <c r="AF272" i="23"/>
  <c r="AF190" i="23"/>
  <c r="AF58" i="23"/>
  <c r="AD187" i="23"/>
  <c r="AD56" i="23"/>
  <c r="AF249" i="23"/>
  <c r="AF87" i="23"/>
  <c r="AD247" i="23"/>
  <c r="AD85" i="23"/>
  <c r="AF126" i="23"/>
  <c r="AF175" i="23"/>
  <c r="AD137" i="23"/>
  <c r="AF306" i="23"/>
  <c r="AF124" i="23"/>
  <c r="AF26" i="23"/>
  <c r="AD126" i="23"/>
  <c r="AD28" i="23"/>
  <c r="AF251" i="23"/>
  <c r="AF37" i="23"/>
  <c r="AD307" i="23"/>
  <c r="AF224" i="23"/>
  <c r="AD222" i="23"/>
  <c r="AF273" i="23"/>
  <c r="AF47" i="23"/>
  <c r="AD176" i="23"/>
  <c r="AD45" i="23"/>
  <c r="AF278" i="23"/>
  <c r="AF242" i="23"/>
  <c r="AF196" i="23"/>
  <c r="AF80" i="23"/>
  <c r="AF64" i="23"/>
  <c r="AD244" i="23"/>
  <c r="AD197" i="23"/>
  <c r="AD82" i="23"/>
  <c r="AD66" i="23"/>
  <c r="AD186" i="23"/>
  <c r="AF189" i="23"/>
  <c r="AD99" i="23"/>
  <c r="AF101" i="23"/>
  <c r="AD47" i="23"/>
  <c r="AD304" i="23"/>
  <c r="AF177" i="23"/>
  <c r="AF78" i="23"/>
  <c r="AD76" i="23"/>
  <c r="AF207" i="23"/>
  <c r="AD235" i="23"/>
  <c r="AD73" i="23"/>
  <c r="AD19" i="23"/>
  <c r="AF214" i="23"/>
  <c r="AF168" i="23"/>
  <c r="AF132" i="23"/>
  <c r="AF36" i="23"/>
  <c r="AD216" i="23"/>
  <c r="AD169" i="23"/>
  <c r="AD134" i="23"/>
  <c r="AD38" i="23"/>
  <c r="AD39" i="23"/>
  <c r="AF41" i="23"/>
  <c r="AD67" i="23"/>
  <c r="AF29" i="23"/>
  <c r="AF283" i="23"/>
  <c r="AD162" i="23"/>
  <c r="AF275" i="24"/>
  <c r="AF188" i="23"/>
  <c r="AD229" i="23"/>
  <c r="AD77" i="23"/>
  <c r="AF72" i="23"/>
  <c r="AD106" i="23"/>
  <c r="AD207" i="23"/>
  <c r="AD225" i="23"/>
  <c r="AF88" i="23"/>
  <c r="AD3" i="23"/>
  <c r="AD70" i="23"/>
  <c r="AD105" i="23"/>
  <c r="AD280" i="23"/>
  <c r="AD16" i="23"/>
  <c r="AF112" i="23"/>
  <c r="AF178" i="23"/>
  <c r="AD256" i="23"/>
  <c r="AD298" i="23"/>
  <c r="AD218" i="23"/>
  <c r="AD209" i="23"/>
  <c r="AF202" i="23"/>
  <c r="AD144" i="23"/>
  <c r="AF161" i="23"/>
  <c r="AF256" i="24"/>
  <c r="AF211" i="23"/>
  <c r="AF263" i="23"/>
  <c r="AD138" i="23"/>
  <c r="AF94" i="23"/>
  <c r="AF65" i="23"/>
  <c r="AF104" i="23"/>
  <c r="AF56" i="23"/>
  <c r="AD147" i="23"/>
  <c r="AD57" i="23"/>
  <c r="AD135" i="23"/>
  <c r="AF148" i="23"/>
  <c r="AF91" i="23"/>
  <c r="AF117" i="23"/>
  <c r="AD114" i="23"/>
  <c r="AF294" i="23"/>
  <c r="AF237" i="23"/>
  <c r="AD202" i="23"/>
  <c r="AF9" i="23"/>
  <c r="AF269" i="23"/>
  <c r="AD271" i="23"/>
  <c r="AF151" i="23"/>
  <c r="AF195" i="23"/>
  <c r="AF255" i="24"/>
  <c r="AF37" i="24"/>
  <c r="AF47" i="24"/>
  <c r="AF176" i="24"/>
  <c r="AF294" i="24"/>
  <c r="AF298" i="24"/>
  <c r="AF129" i="23"/>
  <c r="AD21" i="23"/>
  <c r="AD69" i="23"/>
  <c r="AF227" i="23"/>
  <c r="AD257" i="23"/>
  <c r="AF157" i="23"/>
  <c r="AD173" i="23"/>
  <c r="AF172" i="23"/>
  <c r="AD239" i="23"/>
  <c r="AD282" i="23"/>
  <c r="AF267" i="23"/>
  <c r="AF270" i="23"/>
  <c r="AF243" i="23"/>
  <c r="AD194" i="23"/>
  <c r="AF121" i="23"/>
  <c r="AD122" i="23"/>
  <c r="AF120" i="23"/>
  <c r="AD125" i="23"/>
  <c r="AF110" i="23"/>
  <c r="AF234" i="23"/>
  <c r="AF209" i="23"/>
  <c r="AD111" i="23"/>
  <c r="AF105" i="23"/>
  <c r="AD205" i="23"/>
  <c r="AF204" i="23"/>
  <c r="AD192" i="23"/>
  <c r="AD261" i="23"/>
  <c r="AF201" i="23"/>
  <c r="AF173" i="23"/>
  <c r="AD4" i="23"/>
  <c r="AD201" i="23"/>
  <c r="AF68" i="23"/>
  <c r="AF200" i="23"/>
  <c r="AF282" i="23"/>
  <c r="AD188" i="23"/>
  <c r="AF289" i="23"/>
  <c r="AF240" i="23"/>
  <c r="AD178" i="23"/>
  <c r="AD150" i="23"/>
  <c r="AF57" i="23"/>
  <c r="AD34" i="23"/>
  <c r="AD165" i="23"/>
  <c r="AF32" i="23"/>
  <c r="AF164" i="23"/>
  <c r="AD15" i="23"/>
  <c r="AD223" i="23"/>
  <c r="AD140" i="23"/>
  <c r="AD174" i="23"/>
  <c r="AD131" i="23"/>
  <c r="AD30" i="23"/>
  <c r="AF108" i="23"/>
  <c r="AD11" i="23"/>
  <c r="AD124" i="23"/>
  <c r="AD200" i="23"/>
  <c r="AF203" i="23"/>
  <c r="AD72" i="23"/>
  <c r="AF74" i="23"/>
  <c r="AF61" i="23"/>
  <c r="AD33" i="23"/>
  <c r="AF35" i="23"/>
  <c r="AD18" i="23"/>
  <c r="AF20" i="23"/>
  <c r="AF300" i="23"/>
  <c r="AD306" i="23"/>
  <c r="AF293" i="23"/>
  <c r="AD242" i="23"/>
  <c r="AF244" i="23"/>
  <c r="AD279" i="23"/>
  <c r="AF27" i="23"/>
  <c r="AD110" i="24"/>
  <c r="AF224" i="24"/>
  <c r="AD102" i="24"/>
  <c r="AD243" i="24"/>
  <c r="AF303" i="23"/>
  <c r="AF49" i="23"/>
  <c r="AF136" i="23"/>
  <c r="AD241" i="23"/>
  <c r="AF279" i="23"/>
  <c r="AD182" i="23"/>
  <c r="AD7" i="23"/>
  <c r="AF295" i="23"/>
  <c r="AD90" i="23"/>
  <c r="AD254" i="23"/>
  <c r="AD83" i="23"/>
  <c r="AD232" i="23"/>
  <c r="AF230" i="23"/>
  <c r="AF62" i="23"/>
  <c r="AF235" i="23"/>
  <c r="AF14" i="23"/>
  <c r="AD208" i="23"/>
  <c r="AF133" i="23"/>
  <c r="AF254" i="23"/>
  <c r="AF55" i="23"/>
  <c r="AF220" i="23"/>
  <c r="AD199" i="23"/>
  <c r="AD293" i="23"/>
  <c r="AF146" i="23"/>
  <c r="AD190" i="23"/>
  <c r="AF16" i="24"/>
  <c r="AD40" i="24"/>
  <c r="AD25" i="24"/>
  <c r="AD68" i="24"/>
  <c r="AD172" i="24"/>
  <c r="AD79" i="23"/>
  <c r="AD74" i="23"/>
  <c r="AF107" i="23"/>
  <c r="AF181" i="23"/>
  <c r="AD95" i="23"/>
  <c r="AD154" i="23"/>
  <c r="AD220" i="23"/>
  <c r="AF218" i="23"/>
  <c r="AF123" i="23"/>
  <c r="AF165" i="23"/>
  <c r="AF53" i="23"/>
  <c r="AF12" i="23"/>
  <c r="AF197" i="23"/>
  <c r="AD63" i="23"/>
  <c r="AD119" i="23"/>
  <c r="AD157" i="23"/>
  <c r="AF156" i="23"/>
  <c r="AF3" i="23"/>
  <c r="AF23" i="23"/>
  <c r="AD160" i="23"/>
  <c r="AF113" i="23"/>
  <c r="AD13" i="23"/>
  <c r="AD103" i="23"/>
  <c r="AD252" i="23"/>
  <c r="AF250" i="23"/>
  <c r="AF63" i="23"/>
  <c r="AF15" i="23"/>
  <c r="AF85" i="23"/>
  <c r="AF137" i="23"/>
  <c r="AD54" i="23"/>
  <c r="AD185" i="23"/>
  <c r="AF52" i="23"/>
  <c r="AF184" i="23"/>
  <c r="AF266" i="23"/>
  <c r="AD156" i="23"/>
  <c r="AD60" i="23"/>
  <c r="AF276" i="23"/>
  <c r="AD143" i="23"/>
  <c r="AD115" i="23"/>
  <c r="AD233" i="23"/>
  <c r="AD98" i="23"/>
  <c r="AD149" i="23"/>
  <c r="AF96" i="23"/>
  <c r="AF258" i="23"/>
  <c r="AD65" i="23"/>
  <c r="AF13" i="23"/>
  <c r="AD175" i="23"/>
  <c r="AD285" i="23"/>
  <c r="AD35" i="23"/>
  <c r="AD94" i="23"/>
  <c r="AF92" i="23"/>
  <c r="AD61" i="23"/>
  <c r="AD159" i="23"/>
  <c r="AD184" i="23"/>
  <c r="AF187" i="23"/>
  <c r="AD136" i="23"/>
  <c r="AF138" i="23"/>
  <c r="AD59" i="23"/>
  <c r="AD97" i="23"/>
  <c r="AF99" i="23"/>
  <c r="AD68" i="23"/>
  <c r="AF4" i="23"/>
  <c r="AG4" i="23" s="1"/>
  <c r="AG5" i="23" s="1"/>
  <c r="AG6" i="23" s="1"/>
  <c r="AG7" i="23" s="1"/>
  <c r="AF284" i="23"/>
  <c r="AD290" i="23"/>
  <c r="AF277" i="23"/>
  <c r="AD226" i="23"/>
  <c r="AF228" i="23"/>
  <c r="AD263" i="23"/>
  <c r="AF125" i="23"/>
  <c r="B15" i="21"/>
  <c r="B15" i="22"/>
  <c r="B15" i="20"/>
  <c r="R33" i="23" s="1"/>
  <c r="P300" i="23"/>
  <c r="P260" i="23"/>
  <c r="P289" i="23"/>
  <c r="P301" i="23"/>
  <c r="P23" i="23"/>
  <c r="P121" i="23"/>
  <c r="R9" i="23"/>
  <c r="R307" i="23"/>
  <c r="P201" i="23"/>
  <c r="R5" i="23"/>
  <c r="R241" i="23"/>
  <c r="P15" i="23"/>
  <c r="P197" i="23"/>
  <c r="R91" i="23"/>
  <c r="P69" i="23"/>
  <c r="P255" i="23"/>
  <c r="R187" i="23"/>
  <c r="R280" i="23"/>
  <c r="R212" i="23"/>
  <c r="R269" i="23"/>
  <c r="R293" i="23"/>
  <c r="R225" i="23"/>
  <c r="R274" i="23"/>
  <c r="P290" i="23"/>
  <c r="P303" i="23"/>
  <c r="P277" i="23"/>
  <c r="P73" i="23"/>
  <c r="R131" i="23"/>
  <c r="P109" i="23"/>
  <c r="R127" i="23"/>
  <c r="P181" i="23"/>
  <c r="R175" i="23"/>
  <c r="P141" i="23"/>
  <c r="R87" i="23"/>
  <c r="R276" i="23"/>
  <c r="R216" i="23"/>
  <c r="R285" i="23"/>
  <c r="R217" i="23"/>
  <c r="R278" i="23"/>
  <c r="R210" i="23"/>
  <c r="R238" i="23"/>
  <c r="P22" i="23"/>
  <c r="P60" i="23"/>
  <c r="P108" i="23"/>
  <c r="P84" i="23"/>
  <c r="P136" i="23"/>
  <c r="P204" i="23"/>
  <c r="P176" i="23"/>
  <c r="P152" i="23"/>
  <c r="P230" i="23"/>
  <c r="R24" i="23"/>
  <c r="R102" i="23"/>
  <c r="R70" i="23"/>
  <c r="R126" i="23"/>
  <c r="R198" i="23"/>
  <c r="R166" i="23"/>
  <c r="R248" i="23"/>
  <c r="R287" i="23"/>
  <c r="P5" i="23"/>
  <c r="P43" i="23"/>
  <c r="P95" i="23"/>
  <c r="P143" i="23"/>
  <c r="P119" i="23"/>
  <c r="P191" i="23"/>
  <c r="P159" i="23"/>
  <c r="P249" i="23"/>
  <c r="P229" i="23"/>
  <c r="R23" i="23"/>
  <c r="R69" i="23"/>
  <c r="R89" i="23"/>
  <c r="R145" i="23"/>
  <c r="R125" i="23"/>
  <c r="R205" i="23"/>
  <c r="P288" i="23"/>
  <c r="P264" i="23"/>
  <c r="P259" i="23"/>
  <c r="P189" i="23"/>
  <c r="R115" i="23"/>
  <c r="P185" i="23"/>
  <c r="R111" i="23"/>
  <c r="P49" i="23"/>
  <c r="P227" i="23"/>
  <c r="R159" i="23"/>
  <c r="P149" i="23"/>
  <c r="R71" i="23"/>
  <c r="R292" i="23"/>
  <c r="R224" i="23"/>
  <c r="R289" i="23"/>
  <c r="R233" i="23"/>
  <c r="R290" i="23"/>
  <c r="R218" i="23"/>
  <c r="P279" i="23"/>
  <c r="P284" i="23"/>
  <c r="P281" i="23"/>
  <c r="P7" i="23"/>
  <c r="P251" i="23"/>
  <c r="R183" i="23"/>
  <c r="P29" i="23"/>
  <c r="P231" i="23"/>
  <c r="R163" i="23"/>
  <c r="P97" i="23"/>
  <c r="R17" i="23"/>
  <c r="P161" i="23"/>
  <c r="R171" i="23"/>
  <c r="R260" i="23"/>
  <c r="R296" i="23"/>
  <c r="R261" i="23"/>
  <c r="R305" i="23"/>
  <c r="R237" i="23"/>
  <c r="R294" i="23"/>
  <c r="R222" i="23"/>
  <c r="P286" i="23"/>
  <c r="P37" i="23"/>
  <c r="P113" i="23"/>
  <c r="R249" i="23"/>
  <c r="R300" i="23"/>
  <c r="R302" i="23"/>
  <c r="P68" i="23"/>
  <c r="P104" i="23"/>
  <c r="P148" i="23"/>
  <c r="P116" i="23"/>
  <c r="P172" i="23"/>
  <c r="P246" i="23"/>
  <c r="R28" i="23"/>
  <c r="R94" i="23"/>
  <c r="R142" i="23"/>
  <c r="R202" i="23"/>
  <c r="R162" i="23"/>
  <c r="R219" i="23"/>
  <c r="P283" i="23"/>
  <c r="P215" i="23"/>
  <c r="R123" i="23"/>
  <c r="R273" i="23"/>
  <c r="R234" i="23"/>
  <c r="P26" i="23"/>
  <c r="P52" i="23"/>
  <c r="P100" i="23"/>
  <c r="P140" i="23"/>
  <c r="P200" i="23"/>
  <c r="P160" i="23"/>
  <c r="P238" i="23"/>
  <c r="R20" i="23"/>
  <c r="R86" i="23"/>
  <c r="R130" i="23"/>
  <c r="R186" i="23"/>
  <c r="R154" i="23"/>
  <c r="R303" i="23"/>
  <c r="P13" i="23"/>
  <c r="P39" i="23"/>
  <c r="P79" i="23"/>
  <c r="P123" i="23"/>
  <c r="P179" i="23"/>
  <c r="P151" i="23"/>
  <c r="P233" i="23"/>
  <c r="R19" i="23"/>
  <c r="R97" i="23"/>
  <c r="R73" i="23"/>
  <c r="R121" i="23"/>
  <c r="R270" i="23"/>
  <c r="P40" i="23"/>
  <c r="P120" i="23"/>
  <c r="P250" i="23"/>
  <c r="R4" i="23"/>
  <c r="R110" i="23"/>
  <c r="R244" i="23"/>
  <c r="P21" i="23"/>
  <c r="P107" i="23"/>
  <c r="P139" i="23"/>
  <c r="P195" i="23"/>
  <c r="P253" i="23"/>
  <c r="P217" i="23"/>
  <c r="R105" i="23"/>
  <c r="R141" i="23"/>
  <c r="R149" i="23"/>
  <c r="R181" i="23"/>
  <c r="R161" i="23"/>
  <c r="R251" i="23"/>
  <c r="R299" i="23"/>
  <c r="P20" i="23"/>
  <c r="P66" i="23"/>
  <c r="P42" i="23"/>
  <c r="P102" i="23"/>
  <c r="P82" i="23"/>
  <c r="P138" i="23"/>
  <c r="P118" i="23"/>
  <c r="P198" i="23"/>
  <c r="P174" i="23"/>
  <c r="P154" i="23"/>
  <c r="P244" i="23"/>
  <c r="P220" i="23"/>
  <c r="R18" i="23"/>
  <c r="R104" i="23"/>
  <c r="R80" i="23"/>
  <c r="R140" i="23"/>
  <c r="R120" i="23"/>
  <c r="R196" i="23"/>
  <c r="R176" i="23"/>
  <c r="R156" i="23"/>
  <c r="R242" i="23"/>
  <c r="R279" i="23"/>
  <c r="R58" i="23"/>
  <c r="P292" i="23"/>
  <c r="P57" i="23"/>
  <c r="P45" i="23"/>
  <c r="R268" i="23"/>
  <c r="P18" i="23"/>
  <c r="P76" i="23"/>
  <c r="P156" i="23"/>
  <c r="R82" i="23"/>
  <c r="R178" i="23"/>
  <c r="P59" i="23"/>
  <c r="P75" i="23"/>
  <c r="P175" i="23"/>
  <c r="P237" i="23"/>
  <c r="R7" i="23"/>
  <c r="R137" i="23"/>
  <c r="R193" i="23"/>
  <c r="R165" i="23"/>
  <c r="R243" i="23"/>
  <c r="R267" i="23"/>
  <c r="P8" i="23"/>
  <c r="P50" i="23"/>
  <c r="P98" i="23"/>
  <c r="P70" i="23"/>
  <c r="P122" i="23"/>
  <c r="P190" i="23"/>
  <c r="P166" i="23"/>
  <c r="P248" i="23"/>
  <c r="P216" i="23"/>
  <c r="R6" i="23"/>
  <c r="R88" i="23"/>
  <c r="R136" i="23"/>
  <c r="R208" i="23"/>
  <c r="R180" i="23"/>
  <c r="R258" i="23"/>
  <c r="R227" i="23"/>
  <c r="R30" i="23"/>
  <c r="R56" i="23"/>
  <c r="R25" i="23"/>
  <c r="R13" i="23"/>
  <c r="R259" i="23"/>
  <c r="P6" i="23"/>
  <c r="P124" i="23"/>
  <c r="P222" i="23"/>
  <c r="R146" i="23"/>
  <c r="R256" i="23"/>
  <c r="P47" i="23"/>
  <c r="P135" i="23"/>
  <c r="P171" i="23"/>
  <c r="P221" i="23"/>
  <c r="R93" i="23"/>
  <c r="R129" i="23"/>
  <c r="R189" i="23"/>
  <c r="R157" i="23"/>
  <c r="R239" i="23"/>
  <c r="P4" i="23"/>
  <c r="P38" i="23"/>
  <c r="P90" i="23"/>
  <c r="P146" i="23"/>
  <c r="P114" i="23"/>
  <c r="P186" i="23"/>
  <c r="P158" i="23"/>
  <c r="P236" i="23"/>
  <c r="P212" i="23"/>
  <c r="R108" i="23"/>
  <c r="R76" i="23"/>
  <c r="R128" i="23"/>
  <c r="R204" i="23"/>
  <c r="R172" i="23"/>
  <c r="R254" i="23"/>
  <c r="R295" i="23"/>
  <c r="R31" i="23"/>
  <c r="P192" i="23"/>
  <c r="R118" i="23"/>
  <c r="P25" i="23"/>
  <c r="P111" i="23"/>
  <c r="P213" i="23"/>
  <c r="R113" i="23"/>
  <c r="R209" i="23"/>
  <c r="P54" i="23"/>
  <c r="P74" i="23"/>
  <c r="P202" i="23"/>
  <c r="P252" i="23"/>
  <c r="R14" i="23"/>
  <c r="R144" i="23"/>
  <c r="R188" i="23"/>
  <c r="R236" i="23"/>
  <c r="R47" i="23"/>
  <c r="P184" i="23"/>
  <c r="R182" i="23"/>
  <c r="P63" i="23"/>
  <c r="P203" i="23"/>
  <c r="R15" i="23"/>
  <c r="R197" i="23"/>
  <c r="R255" i="23"/>
  <c r="P24" i="23"/>
  <c r="P34" i="23"/>
  <c r="P134" i="23"/>
  <c r="P182" i="23"/>
  <c r="P232" i="23"/>
  <c r="R96" i="23"/>
  <c r="R124" i="23"/>
  <c r="R164" i="23"/>
  <c r="R263" i="23"/>
  <c r="R64" i="23"/>
  <c r="P44" i="23"/>
  <c r="P218" i="23"/>
  <c r="P103" i="23"/>
  <c r="P155" i="23"/>
  <c r="R81" i="23"/>
  <c r="R177" i="23"/>
  <c r="R231" i="23"/>
  <c r="P106" i="23"/>
  <c r="P170" i="23"/>
  <c r="R92" i="23"/>
  <c r="R160" i="23"/>
  <c r="R37" i="23"/>
  <c r="P88" i="23"/>
  <c r="P245" i="23"/>
  <c r="R173" i="23"/>
  <c r="P86" i="23"/>
  <c r="P150" i="23"/>
  <c r="R72" i="23"/>
  <c r="R250" i="23"/>
  <c r="R35" i="23"/>
  <c r="P16" i="23"/>
  <c r="P130" i="23"/>
  <c r="P228" i="23"/>
  <c r="R112" i="23"/>
  <c r="R8" i="23"/>
  <c r="P87" i="23"/>
  <c r="R77" i="23"/>
  <c r="R283" i="23"/>
  <c r="P58" i="23"/>
  <c r="P206" i="23"/>
  <c r="R22" i="23"/>
  <c r="R192" i="23"/>
  <c r="P262" i="23"/>
  <c r="P295" i="23"/>
  <c r="P269" i="23"/>
  <c r="R147" i="23"/>
  <c r="P247" i="23"/>
  <c r="P145" i="23"/>
  <c r="R275" i="23"/>
  <c r="R3" i="23"/>
  <c r="R288" i="23"/>
  <c r="R281" i="23"/>
  <c r="R266" i="23"/>
  <c r="R230" i="23"/>
  <c r="P32" i="23"/>
  <c r="P128" i="23"/>
  <c r="P164" i="23"/>
  <c r="P210" i="23"/>
  <c r="R74" i="23"/>
  <c r="R190" i="23"/>
  <c r="R232" i="23"/>
  <c r="P51" i="23"/>
  <c r="P147" i="23"/>
  <c r="P183" i="23"/>
  <c r="R211" i="23"/>
  <c r="R184" i="23"/>
  <c r="R148" i="23"/>
  <c r="R26" i="23"/>
  <c r="P162" i="23"/>
  <c r="P126" i="23"/>
  <c r="P30" i="23"/>
  <c r="P28" i="23"/>
  <c r="R169" i="23"/>
  <c r="R133" i="23"/>
  <c r="R11" i="23"/>
  <c r="P257" i="23"/>
  <c r="P127" i="23"/>
  <c r="P55" i="23"/>
  <c r="R150" i="23"/>
  <c r="R134" i="23"/>
  <c r="P214" i="23"/>
  <c r="P188" i="23"/>
  <c r="P92" i="23"/>
  <c r="R226" i="23"/>
  <c r="R221" i="23"/>
  <c r="R308" i="23"/>
  <c r="R203" i="23"/>
  <c r="R253" i="23"/>
  <c r="R257" i="23"/>
  <c r="R151" i="23"/>
  <c r="P297" i="23"/>
  <c r="P296" i="23"/>
  <c r="P302" i="23"/>
  <c r="R103" i="23"/>
  <c r="P61" i="23"/>
  <c r="P211" i="23"/>
  <c r="R291" i="23"/>
  <c r="P153" i="23"/>
  <c r="R245" i="23"/>
  <c r="P173" i="23"/>
  <c r="P265" i="23"/>
  <c r="P307" i="23"/>
  <c r="P272" i="23"/>
  <c r="P266" i="23"/>
  <c r="P268" i="23"/>
  <c r="P105" i="23"/>
  <c r="R167" i="23"/>
  <c r="R95" i="23"/>
  <c r="P209" i="23"/>
  <c r="P27" i="23"/>
  <c r="R135" i="23"/>
  <c r="R304" i="23"/>
  <c r="R297" i="23"/>
  <c r="R282" i="23"/>
  <c r="P14" i="23"/>
  <c r="P96" i="23"/>
  <c r="P112" i="23"/>
  <c r="P258" i="23"/>
  <c r="R16" i="23"/>
  <c r="R138" i="23"/>
  <c r="R174" i="23"/>
  <c r="R271" i="23"/>
  <c r="P35" i="23"/>
  <c r="P131" i="23"/>
  <c r="P167" i="23"/>
  <c r="R246" i="23"/>
  <c r="R200" i="23"/>
  <c r="R84" i="23"/>
  <c r="P224" i="23"/>
  <c r="P178" i="23"/>
  <c r="P142" i="23"/>
  <c r="P46" i="23"/>
  <c r="R215" i="23"/>
  <c r="R185" i="23"/>
  <c r="R109" i="23"/>
  <c r="R27" i="23"/>
  <c r="P163" i="23"/>
  <c r="P71" i="23"/>
  <c r="P9" i="23"/>
  <c r="R170" i="23"/>
  <c r="R78" i="23"/>
  <c r="P234" i="23"/>
  <c r="P208" i="23"/>
  <c r="P36" i="23"/>
  <c r="R306" i="23"/>
  <c r="R301" i="23"/>
  <c r="R284" i="23"/>
  <c r="P223" i="23"/>
  <c r="R139" i="23"/>
  <c r="R79" i="23"/>
  <c r="R99" i="23"/>
  <c r="P305" i="23"/>
  <c r="P282" i="23"/>
  <c r="P270" i="23"/>
  <c r="P271" i="23"/>
  <c r="P239" i="23"/>
  <c r="R235" i="23"/>
  <c r="P165" i="23"/>
  <c r="R179" i="23"/>
  <c r="P117" i="23"/>
  <c r="R199" i="23"/>
  <c r="P137" i="23"/>
  <c r="P261" i="23"/>
  <c r="P291" i="23"/>
  <c r="P294" i="23"/>
  <c r="P298" i="23"/>
  <c r="P205" i="23"/>
  <c r="R195" i="23"/>
  <c r="P93" i="23"/>
  <c r="R220" i="23"/>
  <c r="R298" i="23"/>
  <c r="P80" i="23"/>
  <c r="P242" i="23"/>
  <c r="R122" i="23"/>
  <c r="P17" i="23"/>
  <c r="P115" i="23"/>
  <c r="R152" i="23"/>
  <c r="R100" i="23"/>
  <c r="P194" i="23"/>
  <c r="P62" i="23"/>
  <c r="R201" i="23"/>
  <c r="P225" i="23"/>
  <c r="P91" i="23"/>
  <c r="R194" i="23"/>
  <c r="P254" i="23"/>
  <c r="P56" i="23"/>
  <c r="R277" i="23"/>
  <c r="P125" i="23"/>
  <c r="P169" i="23"/>
  <c r="P280" i="23"/>
  <c r="P77" i="23"/>
  <c r="P33" i="23"/>
  <c r="P19" i="23"/>
  <c r="P285" i="23"/>
  <c r="P308" i="23"/>
  <c r="P293" i="23"/>
  <c r="R207" i="23"/>
  <c r="R272" i="23"/>
  <c r="R229" i="23"/>
  <c r="P48" i="23"/>
  <c r="P180" i="23"/>
  <c r="R90" i="23"/>
  <c r="R252" i="23"/>
  <c r="P83" i="23"/>
  <c r="R41" i="23"/>
  <c r="R132" i="23"/>
  <c r="P256" i="23"/>
  <c r="P94" i="23"/>
  <c r="R153" i="23"/>
  <c r="R101" i="23"/>
  <c r="P207" i="23"/>
  <c r="R240" i="23"/>
  <c r="R12" i="23"/>
  <c r="P72" i="23"/>
  <c r="R262" i="23"/>
  <c r="R223" i="23"/>
  <c r="P81" i="23"/>
  <c r="P89" i="23"/>
  <c r="P267" i="23"/>
  <c r="P274" i="23"/>
  <c r="P129" i="23"/>
  <c r="P275" i="23"/>
  <c r="P263" i="23"/>
  <c r="P235" i="23"/>
  <c r="P65" i="23"/>
  <c r="P177" i="23"/>
  <c r="R265" i="23"/>
  <c r="R214" i="23"/>
  <c r="P144" i="23"/>
  <c r="P226" i="23"/>
  <c r="R206" i="23"/>
  <c r="P67" i="23"/>
  <c r="P199" i="23"/>
  <c r="R168" i="23"/>
  <c r="R10" i="23"/>
  <c r="P110" i="23"/>
  <c r="P12" i="23"/>
  <c r="R117" i="23"/>
  <c r="P241" i="23"/>
  <c r="P31" i="23"/>
  <c r="R114" i="23"/>
  <c r="P168" i="23"/>
  <c r="P10" i="23"/>
  <c r="R228" i="23"/>
  <c r="P11" i="23"/>
  <c r="P85" i="23"/>
  <c r="P287" i="23"/>
  <c r="R191" i="23"/>
  <c r="R143" i="23"/>
  <c r="R83" i="23"/>
  <c r="P304" i="23"/>
  <c r="P278" i="23"/>
  <c r="P273" i="23"/>
  <c r="P53" i="23"/>
  <c r="R107" i="23"/>
  <c r="R155" i="23"/>
  <c r="R213" i="23"/>
  <c r="P64" i="23"/>
  <c r="P196" i="23"/>
  <c r="R106" i="23"/>
  <c r="R158" i="23"/>
  <c r="P99" i="23"/>
  <c r="R57" i="23"/>
  <c r="R116" i="23"/>
  <c r="P240" i="23"/>
  <c r="P78" i="23"/>
  <c r="R247" i="23"/>
  <c r="R85" i="23"/>
  <c r="P187" i="23"/>
  <c r="P3" i="23"/>
  <c r="Q4" i="23" s="1"/>
  <c r="R98" i="23"/>
  <c r="P132" i="23"/>
  <c r="R286" i="23"/>
  <c r="R264" i="23"/>
  <c r="P243" i="23"/>
  <c r="P157" i="23"/>
  <c r="P299" i="23"/>
  <c r="P306" i="23"/>
  <c r="R119" i="23"/>
  <c r="R75" i="23"/>
  <c r="R21" i="23"/>
  <c r="P219" i="23"/>
  <c r="P276" i="23"/>
  <c r="P133" i="23"/>
  <c r="P193" i="23"/>
  <c r="P101" i="23"/>
  <c r="P41" i="23"/>
  <c r="P261" i="24"/>
  <c r="P277" i="24"/>
  <c r="P293" i="24"/>
  <c r="P259" i="24"/>
  <c r="P274" i="24"/>
  <c r="P290" i="24"/>
  <c r="P306" i="24"/>
  <c r="P291" i="24"/>
  <c r="P268" i="24"/>
  <c r="P300" i="24"/>
  <c r="P303" i="24"/>
  <c r="P288" i="24"/>
  <c r="P296" i="24"/>
  <c r="R307" i="24"/>
  <c r="R301" i="24"/>
  <c r="R297" i="24"/>
  <c r="R281" i="24"/>
  <c r="P232" i="24"/>
  <c r="R246" i="24"/>
  <c r="P254" i="24"/>
  <c r="P222" i="24"/>
  <c r="R203" i="24"/>
  <c r="P219" i="24"/>
  <c r="P187" i="24"/>
  <c r="R197" i="24"/>
  <c r="P174" i="24"/>
  <c r="P183" i="24"/>
  <c r="R232" i="24"/>
  <c r="R165" i="24"/>
  <c r="R146" i="24"/>
  <c r="R114" i="24"/>
  <c r="R82" i="24"/>
  <c r="P142" i="24"/>
  <c r="P110" i="24"/>
  <c r="P78" i="24"/>
  <c r="P135" i="24"/>
  <c r="P103" i="24"/>
  <c r="R162" i="24"/>
  <c r="P62" i="24"/>
  <c r="P30" i="24"/>
  <c r="R137" i="24"/>
  <c r="P59" i="24"/>
  <c r="P27" i="24"/>
  <c r="R109" i="24"/>
  <c r="P52" i="24"/>
  <c r="P20" i="24"/>
  <c r="P33" i="24"/>
  <c r="R3" i="24"/>
  <c r="S4" i="24" s="1"/>
  <c r="P5" i="24"/>
  <c r="R291" i="24"/>
  <c r="R280" i="24"/>
  <c r="R271" i="24"/>
  <c r="R269" i="24"/>
  <c r="R229" i="24"/>
  <c r="P237" i="24"/>
  <c r="R251" i="24"/>
  <c r="R236" i="24"/>
  <c r="P194" i="24"/>
  <c r="R208" i="24"/>
  <c r="P212" i="24"/>
  <c r="R202" i="24"/>
  <c r="R155" i="24"/>
  <c r="R164" i="24"/>
  <c r="P180" i="24"/>
  <c r="P213" i="24"/>
  <c r="P129" i="24"/>
  <c r="P97" i="24"/>
  <c r="R154" i="24"/>
  <c r="R123" i="24"/>
  <c r="R91" i="24"/>
  <c r="R148" i="24"/>
  <c r="R116" i="24"/>
  <c r="R84" i="24"/>
  <c r="R85" i="24"/>
  <c r="P231" i="24"/>
  <c r="R24" i="24"/>
  <c r="P108" i="24"/>
  <c r="R9" i="24"/>
  <c r="R22" i="24"/>
  <c r="R302" i="24"/>
  <c r="P236" i="24"/>
  <c r="P250" i="24"/>
  <c r="R256" i="24"/>
  <c r="R209" i="24"/>
  <c r="P154" i="24"/>
  <c r="P265" i="24"/>
  <c r="P285" i="24"/>
  <c r="P305" i="24"/>
  <c r="P278" i="24"/>
  <c r="P298" i="24"/>
  <c r="P283" i="24"/>
  <c r="P276" i="24"/>
  <c r="P271" i="24"/>
  <c r="P272" i="24"/>
  <c r="P264" i="24"/>
  <c r="R304" i="24"/>
  <c r="R286" i="24"/>
  <c r="P256" i="24"/>
  <c r="R273" i="24"/>
  <c r="R222" i="24"/>
  <c r="P251" i="24"/>
  <c r="R187" i="24"/>
  <c r="P195" i="24"/>
  <c r="R189" i="24"/>
  <c r="P158" i="24"/>
  <c r="P159" i="24"/>
  <c r="R157" i="24"/>
  <c r="R130" i="24"/>
  <c r="R90" i="24"/>
  <c r="P134" i="24"/>
  <c r="P94" i="24"/>
  <c r="P143" i="24"/>
  <c r="P95" i="24"/>
  <c r="P100" i="24"/>
  <c r="P38" i="24"/>
  <c r="R105" i="24"/>
  <c r="P43" i="24"/>
  <c r="R141" i="24"/>
  <c r="P44" i="24"/>
  <c r="R145" i="24"/>
  <c r="P37" i="24"/>
  <c r="P45" i="24"/>
  <c r="R296" i="24"/>
  <c r="R289" i="24"/>
  <c r="R253" i="24"/>
  <c r="P253" i="24"/>
  <c r="R259" i="24"/>
  <c r="P218" i="24"/>
  <c r="P239" i="24"/>
  <c r="P227" i="24"/>
  <c r="R179" i="24"/>
  <c r="R180" i="24"/>
  <c r="R186" i="24"/>
  <c r="P165" i="24"/>
  <c r="P113" i="24"/>
  <c r="P73" i="24"/>
  <c r="R115" i="24"/>
  <c r="R75" i="24"/>
  <c r="R124" i="24"/>
  <c r="R76" i="24"/>
  <c r="R19" i="24"/>
  <c r="R72" i="24"/>
  <c r="P76" i="24"/>
  <c r="R18" i="24"/>
  <c r="P3" i="24"/>
  <c r="P220" i="24"/>
  <c r="R215" i="24"/>
  <c r="R244" i="24"/>
  <c r="P179" i="24"/>
  <c r="R161" i="24"/>
  <c r="R110" i="24"/>
  <c r="P138" i="24"/>
  <c r="P74" i="24"/>
  <c r="P99" i="24"/>
  <c r="P58" i="24"/>
  <c r="R121" i="24"/>
  <c r="P23" i="24"/>
  <c r="P48" i="24"/>
  <c r="P17" i="24"/>
  <c r="P29" i="24"/>
  <c r="R262" i="24"/>
  <c r="R249" i="24"/>
  <c r="R261" i="24"/>
  <c r="P214" i="24"/>
  <c r="R196" i="24"/>
  <c r="R183" i="24"/>
  <c r="R160" i="24"/>
  <c r="P181" i="24"/>
  <c r="P93" i="24"/>
  <c r="R119" i="24"/>
  <c r="R144" i="24"/>
  <c r="R80" i="24"/>
  <c r="R7" i="24"/>
  <c r="P92" i="24"/>
  <c r="P228" i="24"/>
  <c r="R207" i="24"/>
  <c r="P178" i="24"/>
  <c r="R150" i="24"/>
  <c r="P114" i="24"/>
  <c r="P75" i="24"/>
  <c r="P63" i="24"/>
  <c r="P24" i="24"/>
  <c r="P244" i="24"/>
  <c r="P235" i="24"/>
  <c r="P247" i="24"/>
  <c r="R153" i="24"/>
  <c r="P130" i="24"/>
  <c r="P91" i="24"/>
  <c r="R89" i="24"/>
  <c r="P40" i="24"/>
  <c r="R284" i="24"/>
  <c r="P190" i="24"/>
  <c r="P133" i="24"/>
  <c r="R101" i="24"/>
  <c r="R26" i="24"/>
  <c r="R270" i="24"/>
  <c r="P223" i="24"/>
  <c r="P117" i="24"/>
  <c r="P161" i="24"/>
  <c r="R275" i="24"/>
  <c r="R204" i="24"/>
  <c r="P101" i="24"/>
  <c r="P88" i="24"/>
  <c r="R152" i="24"/>
  <c r="R111" i="24"/>
  <c r="R248" i="24"/>
  <c r="R188" i="24"/>
  <c r="P269" i="24"/>
  <c r="P289" i="24"/>
  <c r="P262" i="24"/>
  <c r="P282" i="24"/>
  <c r="P302" i="24"/>
  <c r="P299" i="24"/>
  <c r="P284" i="24"/>
  <c r="P287" i="24"/>
  <c r="P304" i="24"/>
  <c r="P112" i="24"/>
  <c r="R14" i="24"/>
  <c r="R294" i="24"/>
  <c r="P248" i="24"/>
  <c r="R254" i="24"/>
  <c r="P246" i="24"/>
  <c r="R219" i="24"/>
  <c r="R240" i="24"/>
  <c r="R228" i="24"/>
  <c r="P217" i="24"/>
  <c r="P205" i="24"/>
  <c r="P193" i="24"/>
  <c r="R265" i="24"/>
  <c r="R122" i="24"/>
  <c r="R74" i="24"/>
  <c r="P126" i="24"/>
  <c r="P86" i="24"/>
  <c r="P127" i="24"/>
  <c r="P87" i="24"/>
  <c r="P70" i="24"/>
  <c r="P22" i="24"/>
  <c r="R73" i="24"/>
  <c r="P35" i="24"/>
  <c r="R77" i="24"/>
  <c r="P36" i="24"/>
  <c r="P65" i="24"/>
  <c r="P57" i="24"/>
  <c r="R303" i="24"/>
  <c r="R288" i="24"/>
  <c r="R263" i="24"/>
  <c r="R245" i="24"/>
  <c r="P245" i="24"/>
  <c r="R243" i="24"/>
  <c r="P210" i="24"/>
  <c r="R216" i="24"/>
  <c r="P204" i="24"/>
  <c r="R171" i="24"/>
  <c r="R172" i="24"/>
  <c r="P172" i="24"/>
  <c r="R300" i="24"/>
  <c r="P206" i="24"/>
  <c r="R136" i="24"/>
  <c r="R88" i="24"/>
  <c r="R168" i="24"/>
  <c r="R241" i="24"/>
  <c r="R104" i="24"/>
  <c r="R184" i="24"/>
  <c r="R257" i="24"/>
  <c r="R214" i="24"/>
  <c r="R95" i="24"/>
  <c r="P216" i="24"/>
  <c r="P41" i="24"/>
  <c r="P15" i="24"/>
  <c r="P116" i="24"/>
  <c r="P185" i="24"/>
  <c r="P171" i="24"/>
  <c r="R191" i="24"/>
  <c r="R305" i="24"/>
  <c r="R125" i="24"/>
  <c r="P66" i="24"/>
  <c r="P146" i="24"/>
  <c r="P155" i="24"/>
  <c r="R224" i="24"/>
  <c r="R5" i="24"/>
  <c r="R20" i="24"/>
  <c r="R133" i="24"/>
  <c r="R198" i="24"/>
  <c r="R151" i="24"/>
  <c r="P141" i="24"/>
  <c r="R176" i="24"/>
  <c r="P208" i="24"/>
  <c r="P198" i="24"/>
  <c r="P233" i="24"/>
  <c r="R276" i="24"/>
  <c r="R287" i="24"/>
  <c r="R81" i="24"/>
  <c r="R93" i="24"/>
  <c r="P71" i="24"/>
  <c r="P84" i="24"/>
  <c r="P131" i="24"/>
  <c r="P122" i="24"/>
  <c r="R126" i="24"/>
  <c r="P209" i="24"/>
  <c r="R193" i="24"/>
  <c r="P234" i="24"/>
  <c r="R277" i="24"/>
  <c r="R97" i="24"/>
  <c r="P140" i="24"/>
  <c r="P136" i="24"/>
  <c r="R149" i="24"/>
  <c r="R132" i="24"/>
  <c r="R99" i="24"/>
  <c r="R147" i="24"/>
  <c r="P121" i="24"/>
  <c r="P164" i="24"/>
  <c r="R163" i="24"/>
  <c r="R200" i="24"/>
  <c r="R235" i="24"/>
  <c r="R237" i="24"/>
  <c r="R274" i="24"/>
  <c r="P25" i="24"/>
  <c r="P28" i="24"/>
  <c r="P19" i="24"/>
  <c r="P14" i="24"/>
  <c r="P79" i="24"/>
  <c r="R174" i="24"/>
  <c r="P169" i="24"/>
  <c r="R166" i="24"/>
  <c r="P175" i="24"/>
  <c r="R213" i="24"/>
  <c r="R211" i="24"/>
  <c r="R238" i="24"/>
  <c r="R282" i="24"/>
  <c r="P61" i="24"/>
  <c r="P263" i="24"/>
  <c r="P307" i="24"/>
  <c r="P286" i="24"/>
  <c r="P297" i="24"/>
  <c r="R225" i="24"/>
  <c r="R279" i="24"/>
  <c r="R255" i="24"/>
  <c r="P157" i="24"/>
  <c r="R218" i="24"/>
  <c r="R308" i="24"/>
  <c r="R79" i="24"/>
  <c r="P200" i="24"/>
  <c r="R295" i="24"/>
  <c r="R69" i="24"/>
  <c r="R170" i="24"/>
  <c r="R239" i="24"/>
  <c r="P80" i="24"/>
  <c r="P47" i="24"/>
  <c r="P123" i="24"/>
  <c r="R102" i="24"/>
  <c r="P162" i="24"/>
  <c r="P242" i="24"/>
  <c r="P21" i="24"/>
  <c r="P31" i="24"/>
  <c r="P107" i="24"/>
  <c r="R86" i="24"/>
  <c r="P189" i="24"/>
  <c r="P226" i="24"/>
  <c r="P197" i="24"/>
  <c r="P120" i="24"/>
  <c r="R96" i="24"/>
  <c r="R87" i="24"/>
  <c r="P77" i="24"/>
  <c r="P160" i="24"/>
  <c r="R206" i="24"/>
  <c r="P243" i="24"/>
  <c r="R252" i="24"/>
  <c r="P249" i="24"/>
  <c r="R267" i="24"/>
  <c r="P9" i="24"/>
  <c r="P16" i="24"/>
  <c r="P7" i="24"/>
  <c r="P10" i="24"/>
  <c r="P148" i="24"/>
  <c r="P147" i="24"/>
  <c r="P153" i="24"/>
  <c r="R142" i="24"/>
  <c r="P163" i="24"/>
  <c r="P199" i="24"/>
  <c r="R234" i="24"/>
  <c r="R290" i="24"/>
  <c r="P128" i="24"/>
  <c r="R8" i="24"/>
  <c r="R11" i="24"/>
  <c r="R92" i="24"/>
  <c r="R140" i="24"/>
  <c r="R107" i="24"/>
  <c r="P81" i="24"/>
  <c r="P137" i="24"/>
  <c r="R210" i="24"/>
  <c r="P188" i="24"/>
  <c r="P186" i="24"/>
  <c r="P221" i="24"/>
  <c r="R264" i="24"/>
  <c r="R283" i="24"/>
  <c r="P69" i="24"/>
  <c r="P60" i="24"/>
  <c r="P51" i="24"/>
  <c r="P46" i="24"/>
  <c r="P111" i="24"/>
  <c r="P102" i="24"/>
  <c r="R98" i="24"/>
  <c r="R173" i="24"/>
  <c r="P166" i="24"/>
  <c r="P203" i="24"/>
  <c r="P230" i="24"/>
  <c r="P224" i="24"/>
  <c r="R298" i="24"/>
  <c r="P280" i="24"/>
  <c r="P308" i="24"/>
  <c r="P275" i="24"/>
  <c r="P270" i="24"/>
  <c r="P281" i="24"/>
  <c r="R6" i="24"/>
  <c r="R21" i="24"/>
  <c r="R175" i="24"/>
  <c r="R70" i="24"/>
  <c r="R127" i="24"/>
  <c r="R220" i="24"/>
  <c r="P13" i="24"/>
  <c r="R143" i="24"/>
  <c r="R223" i="24"/>
  <c r="R129" i="24"/>
  <c r="R15" i="24"/>
  <c r="P184" i="24"/>
  <c r="P257" i="24"/>
  <c r="P8" i="24"/>
  <c r="P18" i="24"/>
  <c r="R158" i="24"/>
  <c r="R134" i="24"/>
  <c r="R217" i="24"/>
  <c r="R226" i="24"/>
  <c r="P49" i="24"/>
  <c r="R178" i="24"/>
  <c r="P139" i="24"/>
  <c r="R118" i="24"/>
  <c r="R201" i="24"/>
  <c r="P258" i="24"/>
  <c r="R13" i="24"/>
  <c r="R23" i="24"/>
  <c r="R112" i="24"/>
  <c r="R103" i="24"/>
  <c r="P109" i="24"/>
  <c r="P176" i="24"/>
  <c r="R167" i="24"/>
  <c r="R212" i="24"/>
  <c r="R231" i="24"/>
  <c r="R233" i="24"/>
  <c r="R285" i="24"/>
  <c r="P96" i="24"/>
  <c r="P32" i="24"/>
  <c r="P39" i="24"/>
  <c r="P26" i="24"/>
  <c r="P83" i="24"/>
  <c r="P90" i="24"/>
  <c r="R78" i="24"/>
  <c r="R182" i="24"/>
  <c r="P170" i="24"/>
  <c r="P215" i="24"/>
  <c r="R250" i="24"/>
  <c r="R10" i="24"/>
  <c r="R17" i="24"/>
  <c r="R16" i="24"/>
  <c r="R27" i="24"/>
  <c r="R100" i="24"/>
  <c r="P173" i="24"/>
  <c r="R131" i="24"/>
  <c r="P89" i="24"/>
  <c r="P145" i="24"/>
  <c r="R156" i="24"/>
  <c r="P196" i="24"/>
  <c r="P202" i="24"/>
  <c r="P229" i="24"/>
  <c r="R272" i="24"/>
  <c r="R278" i="24"/>
  <c r="P144" i="24"/>
  <c r="P68" i="24"/>
  <c r="P67" i="24"/>
  <c r="P54" i="24"/>
  <c r="P119" i="24"/>
  <c r="P118" i="24"/>
  <c r="R106" i="24"/>
  <c r="R181" i="24"/>
  <c r="P182" i="24"/>
  <c r="P211" i="24"/>
  <c r="P238" i="24"/>
  <c r="P240" i="24"/>
  <c r="R306" i="24"/>
  <c r="P279" i="24"/>
  <c r="P292" i="24"/>
  <c r="P267" i="24"/>
  <c r="P266" i="24"/>
  <c r="P273" i="24"/>
  <c r="R51" i="24"/>
  <c r="I16" i="22"/>
  <c r="I16" i="20"/>
  <c r="AY288" i="24" s="1"/>
  <c r="AD46" i="24"/>
  <c r="AD64" i="24"/>
  <c r="AD30" i="24"/>
  <c r="AD257" i="24"/>
  <c r="AF150" i="24"/>
  <c r="AF36" i="24"/>
  <c r="AF265" i="24"/>
  <c r="AF132" i="24"/>
  <c r="AD143" i="24"/>
  <c r="AD236" i="24"/>
  <c r="I16" i="21"/>
  <c r="AF62" i="24"/>
  <c r="AF61" i="24"/>
  <c r="AD91" i="24"/>
  <c r="AD241" i="24"/>
  <c r="AF174" i="24"/>
  <c r="AF242" i="24"/>
  <c r="AD34" i="24"/>
  <c r="AD61" i="24"/>
  <c r="AF177" i="24"/>
  <c r="AD81" i="24"/>
  <c r="AF104" i="24"/>
  <c r="AD192" i="24"/>
  <c r="AF82" i="24"/>
  <c r="AD224" i="24"/>
  <c r="AD85" i="24"/>
  <c r="AD75" i="24"/>
  <c r="AD35" i="24"/>
  <c r="AF30" i="24"/>
  <c r="AD45" i="24"/>
  <c r="AF105" i="24"/>
  <c r="AF185" i="24"/>
  <c r="AF140" i="24"/>
  <c r="AF279" i="24"/>
  <c r="AD80" i="24"/>
  <c r="AF68" i="24"/>
  <c r="AD93" i="24"/>
  <c r="AF285" i="24"/>
  <c r="AD15" i="24"/>
  <c r="AF119" i="24"/>
  <c r="AF167" i="24"/>
  <c r="AF166" i="24"/>
  <c r="AD98" i="24"/>
  <c r="AF172" i="24"/>
  <c r="AD191" i="24"/>
  <c r="AF259" i="24"/>
  <c r="AF144" i="24"/>
  <c r="AF138" i="24"/>
  <c r="AD230" i="24"/>
  <c r="AF48" i="24"/>
  <c r="AF70" i="24"/>
  <c r="AF29" i="24"/>
  <c r="AF304" i="24"/>
  <c r="AD116" i="24"/>
  <c r="AD206" i="24"/>
  <c r="AF85" i="24"/>
  <c r="AD67" i="24"/>
  <c r="AF168" i="24"/>
  <c r="AD9" i="24"/>
  <c r="AF40" i="24"/>
  <c r="AD117" i="24"/>
  <c r="AF10" i="24"/>
  <c r="AD43" i="24"/>
  <c r="AD133" i="24"/>
  <c r="AF92" i="24"/>
  <c r="AF159" i="24"/>
  <c r="AF268" i="24"/>
  <c r="AF79" i="24"/>
  <c r="AF188" i="24"/>
  <c r="AF290" i="24"/>
  <c r="AD132" i="24"/>
  <c r="AD144" i="24"/>
  <c r="AD92" i="24"/>
  <c r="AD83" i="24"/>
  <c r="AD141" i="24"/>
  <c r="AD195" i="24"/>
  <c r="AF308" i="24"/>
  <c r="AD12" i="24"/>
  <c r="AD31" i="24"/>
  <c r="AF51" i="24"/>
  <c r="AF78" i="24"/>
  <c r="AF183" i="24"/>
  <c r="AF260" i="24"/>
  <c r="AD95" i="24"/>
  <c r="AD106" i="24"/>
  <c r="AD137" i="24"/>
  <c r="AF194" i="24"/>
  <c r="AD207" i="24"/>
  <c r="AD221" i="24"/>
  <c r="AD70" i="24"/>
  <c r="AD161" i="24"/>
  <c r="AD159" i="24"/>
  <c r="AF221" i="24"/>
  <c r="AD261" i="24"/>
  <c r="AD302" i="24"/>
  <c r="AD292" i="24"/>
  <c r="AF291" i="24"/>
  <c r="AF281" i="24"/>
  <c r="AF254" i="24"/>
  <c r="AF240" i="24"/>
  <c r="AF200" i="24"/>
  <c r="AF163" i="24"/>
  <c r="AF198" i="24"/>
  <c r="AF130" i="24"/>
  <c r="AF147" i="24"/>
  <c r="AF91" i="24"/>
  <c r="AF136" i="24"/>
  <c r="AF72" i="24"/>
  <c r="AF271" i="24"/>
  <c r="AD253" i="24"/>
  <c r="AF235" i="24"/>
  <c r="AD194" i="24"/>
  <c r="AD247" i="24"/>
  <c r="AD170" i="24"/>
  <c r="AF156" i="24"/>
  <c r="AD156" i="24"/>
  <c r="AD105" i="24"/>
  <c r="AD138" i="24"/>
  <c r="AD82" i="24"/>
  <c r="AD111" i="24"/>
  <c r="AD120" i="24"/>
  <c r="AF292" i="24"/>
  <c r="AF234" i="24"/>
  <c r="AF196" i="24"/>
  <c r="AF220" i="24"/>
  <c r="AF126" i="24"/>
  <c r="AF103" i="24"/>
  <c r="AF84" i="24"/>
  <c r="AF19" i="24"/>
  <c r="AD63" i="24"/>
  <c r="AD7" i="24"/>
  <c r="AD36" i="24"/>
  <c r="AD5" i="24"/>
  <c r="AD3" i="24"/>
  <c r="AD232" i="24"/>
  <c r="AD214" i="24"/>
  <c r="AD188" i="24"/>
  <c r="AD160" i="24"/>
  <c r="AD77" i="24"/>
  <c r="AD147" i="24"/>
  <c r="AD50" i="24"/>
  <c r="AD10" i="24"/>
  <c r="AF60" i="24"/>
  <c r="AF12" i="24"/>
  <c r="AF65" i="24"/>
  <c r="AF25" i="24"/>
  <c r="AD148" i="24"/>
  <c r="AF14" i="24"/>
  <c r="AF270" i="24"/>
  <c r="AF207" i="24"/>
  <c r="AD193" i="24"/>
  <c r="AF86" i="24"/>
  <c r="AF76" i="24"/>
  <c r="AF296" i="24"/>
  <c r="AF258" i="24"/>
  <c r="AF213" i="24"/>
  <c r="AF153" i="24"/>
  <c r="AF95" i="24"/>
  <c r="AF39" i="24"/>
  <c r="AD212" i="24"/>
  <c r="AD94" i="24"/>
  <c r="AF77" i="24"/>
  <c r="AF129" i="24"/>
  <c r="AD8" i="24"/>
  <c r="AF66" i="24"/>
  <c r="AD196" i="24"/>
  <c r="AD78" i="24"/>
  <c r="AD76" i="24"/>
  <c r="AD128" i="24"/>
  <c r="AF5" i="24"/>
  <c r="AD4" i="24"/>
  <c r="AD223" i="24"/>
  <c r="AD101" i="24"/>
  <c r="AF7" i="24"/>
  <c r="AD19" i="24"/>
  <c r="AD32" i="24"/>
  <c r="AD13" i="24"/>
  <c r="AD108" i="24"/>
  <c r="AD293" i="24"/>
  <c r="AD264" i="24"/>
  <c r="AF283" i="24"/>
  <c r="AF253" i="24"/>
  <c r="AF230" i="24"/>
  <c r="AF219" i="24"/>
  <c r="AF217" i="24"/>
  <c r="AF155" i="24"/>
  <c r="AF173" i="24"/>
  <c r="AF98" i="24"/>
  <c r="AF139" i="24"/>
  <c r="AF83" i="24"/>
  <c r="AF112" i="24"/>
  <c r="AF89" i="24"/>
  <c r="AF263" i="24"/>
  <c r="AD237" i="24"/>
  <c r="AF227" i="24"/>
  <c r="AF228" i="24"/>
  <c r="AD200" i="24"/>
  <c r="AD162" i="24"/>
  <c r="AF236" i="24"/>
  <c r="AD145" i="24"/>
  <c r="AD89" i="24"/>
  <c r="AD130" i="24"/>
  <c r="AF178" i="24"/>
  <c r="AD103" i="24"/>
  <c r="AF67" i="24"/>
  <c r="AF276" i="24"/>
  <c r="AD250" i="24"/>
  <c r="AF232" i="24"/>
  <c r="AF214" i="24"/>
  <c r="AF94" i="24"/>
  <c r="AF87" i="24"/>
  <c r="AF73" i="24"/>
  <c r="AF11" i="24"/>
  <c r="AD47" i="24"/>
  <c r="AF81" i="24"/>
  <c r="AD28" i="24"/>
  <c r="AF58" i="24"/>
  <c r="AF307" i="24"/>
  <c r="AD233" i="24"/>
  <c r="AD198" i="24"/>
  <c r="AD166" i="24"/>
  <c r="AD169" i="24"/>
  <c r="AD134" i="24"/>
  <c r="AD99" i="24"/>
  <c r="AD42" i="24"/>
  <c r="AD165" i="24"/>
  <c r="AF44" i="24"/>
  <c r="AF218" i="24"/>
  <c r="AF57" i="24"/>
  <c r="AF9" i="24"/>
  <c r="AD57" i="24"/>
  <c r="AF34" i="24"/>
  <c r="AF225" i="24"/>
  <c r="AD227" i="24"/>
  <c r="AD155" i="24"/>
  <c r="AF111" i="24"/>
  <c r="AD66" i="24"/>
  <c r="AF284" i="24"/>
  <c r="AD242" i="24"/>
  <c r="AD205" i="24"/>
  <c r="AF134" i="24"/>
  <c r="AF124" i="24"/>
  <c r="AF299" i="24"/>
  <c r="AD158" i="24"/>
  <c r="AD104" i="24"/>
  <c r="AD59" i="24"/>
  <c r="AD72" i="24"/>
  <c r="AF101" i="24"/>
  <c r="AD256" i="24"/>
  <c r="AF184" i="24"/>
  <c r="AF63" i="24"/>
  <c r="AF56" i="24"/>
  <c r="AF69" i="24"/>
  <c r="AD84" i="24"/>
  <c r="AF18" i="24"/>
  <c r="AD203" i="24"/>
  <c r="AF162" i="24"/>
  <c r="AF109" i="24"/>
  <c r="AD201" i="24"/>
  <c r="AD305" i="24"/>
  <c r="AD272" i="24"/>
  <c r="AD65" i="24"/>
  <c r="AF274" i="24"/>
  <c r="AF245" i="24"/>
  <c r="AF222" i="24"/>
  <c r="AF187" i="24"/>
  <c r="AF201" i="24"/>
  <c r="AD209" i="24"/>
  <c r="AD217" i="24"/>
  <c r="AF90" i="24"/>
  <c r="AF123" i="24"/>
  <c r="AF13" i="24"/>
  <c r="AD41" i="24"/>
  <c r="AF152" i="24"/>
  <c r="AD21" i="24"/>
  <c r="AD152" i="24"/>
  <c r="AF8" i="24"/>
  <c r="AD142" i="24"/>
  <c r="AD11" i="24"/>
  <c r="AD173" i="24"/>
  <c r="AF241" i="24"/>
  <c r="AF175" i="24"/>
  <c r="AF54" i="24"/>
  <c r="AD136" i="24"/>
  <c r="AD231" i="24"/>
  <c r="AD69" i="24"/>
  <c r="AF43" i="24"/>
  <c r="AF249" i="24"/>
  <c r="AD121" i="24"/>
  <c r="AF295" i="24"/>
  <c r="AD22" i="24"/>
  <c r="AF32" i="24"/>
  <c r="AF64" i="24"/>
  <c r="AF4" i="24"/>
  <c r="AF6" i="24"/>
  <c r="AF133" i="24"/>
  <c r="AD48" i="24"/>
  <c r="AD54" i="24"/>
  <c r="AD225" i="24"/>
  <c r="AF21" i="24"/>
  <c r="AD14" i="24"/>
  <c r="AD219" i="24"/>
  <c r="AD24" i="24"/>
  <c r="AF15" i="24"/>
  <c r="AD190" i="24"/>
  <c r="AF127" i="24"/>
  <c r="AF191" i="24"/>
  <c r="AF305" i="24"/>
  <c r="AF118" i="24"/>
  <c r="AD258" i="24"/>
  <c r="AF46" i="24"/>
  <c r="AF33" i="24"/>
  <c r="AF28" i="24"/>
  <c r="AD18" i="24"/>
  <c r="AD235" i="24"/>
  <c r="AF160" i="24"/>
  <c r="AD255" i="24"/>
  <c r="AD29" i="24"/>
  <c r="AD60" i="24"/>
  <c r="AD71" i="24"/>
  <c r="AF116" i="24"/>
  <c r="AF170" i="24"/>
  <c r="AF199" i="24"/>
  <c r="AF287" i="24"/>
  <c r="AD135" i="24"/>
  <c r="AD146" i="24"/>
  <c r="AD164" i="24"/>
  <c r="AF206" i="24"/>
  <c r="AD202" i="24"/>
  <c r="AD228" i="24"/>
  <c r="AF88" i="24"/>
  <c r="AF107" i="24"/>
  <c r="AD251" i="24"/>
  <c r="AF266" i="24"/>
  <c r="AD286" i="24"/>
  <c r="AD265" i="24"/>
  <c r="AD277" i="24"/>
  <c r="AD259" i="24"/>
  <c r="AD290" i="24"/>
  <c r="AD287" i="24"/>
  <c r="AD304" i="24"/>
  <c r="AD308" i="24"/>
  <c r="AF286" i="24"/>
  <c r="AF280" i="24"/>
  <c r="AF272" i="24"/>
  <c r="AF237" i="24"/>
  <c r="AF238" i="24"/>
  <c r="AD238" i="24"/>
  <c r="AF211" i="24"/>
  <c r="AF208" i="24"/>
  <c r="AF209" i="24"/>
  <c r="AF179" i="24"/>
  <c r="AD175" i="24"/>
  <c r="AF181" i="24"/>
  <c r="AF154" i="24"/>
  <c r="AF106" i="24"/>
  <c r="AF74" i="24"/>
  <c r="AF131" i="24"/>
  <c r="AF99" i="24"/>
  <c r="AF202" i="24"/>
  <c r="AF128" i="24"/>
  <c r="AF96" i="24"/>
  <c r="AF121" i="24"/>
  <c r="AF303" i="24"/>
  <c r="AD252" i="24"/>
  <c r="AD220" i="24"/>
  <c r="AD229" i="24"/>
  <c r="AF243" i="24"/>
  <c r="AD218" i="24"/>
  <c r="AD186" i="24"/>
  <c r="AD199" i="24"/>
  <c r="AD208" i="24"/>
  <c r="AF186" i="24"/>
  <c r="AD154" i="24"/>
  <c r="AF164" i="24"/>
  <c r="AD180" i="24"/>
  <c r="AD185" i="24"/>
  <c r="AD129" i="24"/>
  <c r="AD97" i="24"/>
  <c r="AD157" i="24"/>
  <c r="AD122" i="24"/>
  <c r="AD90" i="24"/>
  <c r="AD151" i="24"/>
  <c r="AD119" i="24"/>
  <c r="AD87" i="24"/>
  <c r="AD88" i="24"/>
  <c r="AF282" i="24"/>
  <c r="AF262" i="24"/>
  <c r="AF233" i="24"/>
  <c r="AD234" i="24"/>
  <c r="AF212" i="24"/>
  <c r="AF189" i="24"/>
  <c r="AD179" i="24"/>
  <c r="AF161" i="24"/>
  <c r="AF110" i="24"/>
  <c r="AF135" i="24"/>
  <c r="AF252" i="24"/>
  <c r="AF100" i="24"/>
  <c r="AF59" i="24"/>
  <c r="AF27" i="24"/>
  <c r="AF125" i="24"/>
  <c r="AD55" i="24"/>
  <c r="AD23" i="24"/>
  <c r="AF113" i="24"/>
  <c r="AD52" i="24"/>
  <c r="AD20" i="24"/>
  <c r="AD37" i="24"/>
  <c r="AF3" i="24"/>
  <c r="AD33" i="24"/>
  <c r="AF267" i="24"/>
  <c r="AD249" i="24"/>
  <c r="AF231" i="24"/>
  <c r="AF244" i="24"/>
  <c r="AD204" i="24"/>
  <c r="AF210" i="24"/>
  <c r="AD176" i="24"/>
  <c r="AD125" i="24"/>
  <c r="AD150" i="24"/>
  <c r="AD86" i="24"/>
  <c r="AD115" i="24"/>
  <c r="AF71" i="24"/>
  <c r="AD96" i="24"/>
  <c r="AD174" i="24"/>
  <c r="AD139" i="24"/>
  <c r="AD181" i="24"/>
  <c r="AD187" i="24"/>
  <c r="AD6" i="24"/>
  <c r="AF45" i="24"/>
  <c r="AD149" i="24"/>
  <c r="AD100" i="24"/>
  <c r="AD16" i="24"/>
  <c r="AF97" i="24"/>
  <c r="AD51" i="24"/>
  <c r="AF23" i="24"/>
  <c r="AD126" i="24"/>
  <c r="AF190" i="24"/>
  <c r="AD240" i="24"/>
  <c r="AF50" i="24"/>
  <c r="AF38" i="24"/>
  <c r="AF53" i="24"/>
  <c r="AF24" i="24"/>
  <c r="AD140" i="24"/>
  <c r="AD107" i="24"/>
  <c r="AD168" i="24"/>
  <c r="AF223" i="24"/>
  <c r="AD17" i="24"/>
  <c r="AD53" i="24"/>
  <c r="AD56" i="24"/>
  <c r="AD27" i="24"/>
  <c r="AF141" i="24"/>
  <c r="AD123" i="24"/>
  <c r="AD184" i="24"/>
  <c r="AF239" i="24"/>
  <c r="AF55" i="24"/>
  <c r="AD177" i="24"/>
  <c r="AF102" i="24"/>
  <c r="AD171" i="24"/>
  <c r="AF204" i="24"/>
  <c r="AF226" i="24"/>
  <c r="AF277" i="24"/>
  <c r="AF31" i="24"/>
  <c r="AF108" i="24"/>
  <c r="AF143" i="24"/>
  <c r="AF169" i="24"/>
  <c r="AF197" i="24"/>
  <c r="AD226" i="24"/>
  <c r="AF257" i="24"/>
  <c r="AF302" i="24"/>
  <c r="AF117" i="24"/>
  <c r="AF22" i="24"/>
  <c r="AF17" i="24"/>
  <c r="AF49" i="24"/>
  <c r="AD112" i="24"/>
  <c r="AF20" i="24"/>
  <c r="AF52" i="24"/>
  <c r="AD124" i="24"/>
  <c r="AD26" i="24"/>
  <c r="AD58" i="24"/>
  <c r="AD131" i="24"/>
  <c r="AD118" i="24"/>
  <c r="AD109" i="24"/>
  <c r="AD213" i="24"/>
  <c r="AD182" i="24"/>
  <c r="AD211" i="24"/>
  <c r="AF247" i="24"/>
  <c r="AD248" i="24"/>
  <c r="AD49" i="24"/>
  <c r="AF26" i="24"/>
  <c r="AF149" i="24"/>
  <c r="AD44" i="24"/>
  <c r="AF145" i="24"/>
  <c r="AD39" i="24"/>
  <c r="AF93" i="24"/>
  <c r="AF35" i="24"/>
  <c r="AF137" i="24"/>
  <c r="AF148" i="24"/>
  <c r="AF151" i="24"/>
  <c r="AF142" i="24"/>
  <c r="AD163" i="24"/>
  <c r="AF205" i="24"/>
  <c r="AF215" i="24"/>
  <c r="AF250" i="24"/>
  <c r="AF289" i="24"/>
  <c r="AF297" i="24"/>
  <c r="AD79" i="24"/>
  <c r="AD127" i="24"/>
  <c r="AD74" i="24"/>
  <c r="AD114" i="24"/>
  <c r="AD73" i="24"/>
  <c r="AD113" i="24"/>
  <c r="AD153" i="24"/>
  <c r="AD197" i="24"/>
  <c r="AF180" i="24"/>
  <c r="AD178" i="24"/>
  <c r="AD216" i="24"/>
  <c r="AD215" i="24"/>
  <c r="AD210" i="24"/>
  <c r="AF251" i="24"/>
  <c r="AD245" i="24"/>
  <c r="AD244" i="24"/>
  <c r="AD62" i="24"/>
  <c r="AF80" i="24"/>
  <c r="AF120" i="24"/>
  <c r="AF75" i="24"/>
  <c r="AF115" i="24"/>
  <c r="AF158" i="24"/>
  <c r="AF122" i="24"/>
  <c r="AF157" i="24"/>
  <c r="AD167" i="24"/>
  <c r="AD189" i="24"/>
  <c r="AF192" i="24"/>
  <c r="AF195" i="24"/>
  <c r="AD246" i="24"/>
  <c r="AF261" i="24"/>
  <c r="AF264" i="24"/>
  <c r="AF300" i="24"/>
  <c r="AF306" i="24"/>
  <c r="G16" i="22"/>
  <c r="AD284" i="24"/>
  <c r="AD307" i="24"/>
  <c r="AD279" i="24"/>
  <c r="AD274" i="24"/>
  <c r="AD289" i="24"/>
  <c r="AD268" i="24"/>
  <c r="AD296" i="24"/>
  <c r="AD306" i="24"/>
  <c r="AD270" i="24"/>
  <c r="AD273" i="24"/>
  <c r="R62" i="24"/>
  <c r="R41" i="24"/>
  <c r="AD299" i="24"/>
  <c r="AD276" i="24"/>
  <c r="AD291" i="24"/>
  <c r="AD288" i="24"/>
  <c r="AD303" i="24"/>
  <c r="AD271" i="24"/>
  <c r="AD298" i="24"/>
  <c r="AD282" i="24"/>
  <c r="AD266" i="24"/>
  <c r="AD301" i="24"/>
  <c r="AD285" i="24"/>
  <c r="AD269" i="24"/>
  <c r="R44" i="24"/>
  <c r="R30" i="24"/>
  <c r="R55" i="24"/>
  <c r="AF114" i="24"/>
  <c r="AF146" i="24"/>
  <c r="AF165" i="24"/>
  <c r="AF269" i="24"/>
  <c r="AD183" i="24"/>
  <c r="AF171" i="24"/>
  <c r="AF193" i="24"/>
  <c r="AF248" i="24"/>
  <c r="AF216" i="24"/>
  <c r="AF203" i="24"/>
  <c r="AD222" i="24"/>
  <c r="AD254" i="24"/>
  <c r="AF246" i="24"/>
  <c r="AF229" i="24"/>
  <c r="AF273" i="24"/>
  <c r="AF293" i="24"/>
  <c r="AF288" i="24"/>
  <c r="AF278" i="24"/>
  <c r="AF301" i="24"/>
  <c r="AD300" i="24"/>
  <c r="AD267" i="24"/>
  <c r="AD260" i="24"/>
  <c r="AD275" i="24"/>
  <c r="AD280" i="24"/>
  <c r="AD295" i="24"/>
  <c r="AD263" i="24"/>
  <c r="AD294" i="24"/>
  <c r="AD278" i="24"/>
  <c r="AD262" i="24"/>
  <c r="AD297" i="24"/>
  <c r="AD281" i="24"/>
  <c r="C16" i="22"/>
  <c r="I14" i="19"/>
  <c r="R68" i="24"/>
  <c r="R39" i="24"/>
  <c r="R42" i="24"/>
  <c r="R32" i="24"/>
  <c r="R47" i="24"/>
  <c r="R57" i="24"/>
  <c r="R64" i="24"/>
  <c r="R35" i="24"/>
  <c r="R37" i="24"/>
  <c r="R43" i="24"/>
  <c r="I18" i="19"/>
  <c r="G16" i="21"/>
  <c r="I16" i="19"/>
  <c r="E16" i="21"/>
  <c r="E16" i="20"/>
  <c r="W269" i="24" s="1"/>
  <c r="C16" i="21"/>
  <c r="R58" i="24"/>
  <c r="R29" i="24"/>
  <c r="R50" i="24"/>
  <c r="R65" i="24"/>
  <c r="R40" i="24"/>
  <c r="R59" i="24"/>
  <c r="R56" i="24"/>
  <c r="R49" i="24"/>
  <c r="R46" i="24"/>
  <c r="R36" i="24"/>
  <c r="R61" i="24"/>
  <c r="R66" i="24"/>
  <c r="R63" i="24"/>
  <c r="R34" i="24"/>
  <c r="R60" i="24"/>
  <c r="R31" i="24"/>
  <c r="R53" i="24"/>
  <c r="R38" i="24"/>
  <c r="R45" i="24"/>
  <c r="R52" i="24"/>
  <c r="R54" i="24"/>
  <c r="R33" i="24"/>
  <c r="R48" i="24"/>
  <c r="R67" i="24"/>
  <c r="H16" i="22"/>
  <c r="H16" i="21"/>
  <c r="I19" i="19"/>
  <c r="H16" i="20"/>
  <c r="H11" i="20"/>
  <c r="H17" i="20" s="1"/>
  <c r="H12" i="20"/>
  <c r="B175" i="24"/>
  <c r="D244" i="24"/>
  <c r="B76" i="24"/>
  <c r="B257" i="24"/>
  <c r="D132" i="24"/>
  <c r="B255" i="24"/>
  <c r="B103" i="24"/>
  <c r="D211" i="24"/>
  <c r="D46" i="24"/>
  <c r="B202" i="24"/>
  <c r="D287" i="24"/>
  <c r="D101" i="24"/>
  <c r="B57" i="24"/>
  <c r="B162" i="24"/>
  <c r="D37" i="24"/>
  <c r="D222" i="24"/>
  <c r="B228" i="24"/>
  <c r="D105" i="24"/>
  <c r="D237" i="24"/>
  <c r="B189" i="24"/>
  <c r="D88" i="24"/>
  <c r="B107" i="24"/>
  <c r="B79" i="24"/>
  <c r="B130" i="24"/>
  <c r="B15" i="24"/>
  <c r="B173" i="24"/>
  <c r="B104" i="24"/>
  <c r="B222" i="24"/>
  <c r="D52" i="24"/>
  <c r="D104" i="24"/>
  <c r="D118" i="24"/>
  <c r="D212" i="24"/>
  <c r="D266" i="24"/>
  <c r="B35" i="24"/>
  <c r="B50" i="24"/>
  <c r="B248" i="24"/>
  <c r="B73" i="24"/>
  <c r="D50" i="24"/>
  <c r="B192" i="24"/>
  <c r="D57" i="24"/>
  <c r="D51" i="24"/>
  <c r="D107" i="24"/>
  <c r="D155" i="24"/>
  <c r="D254" i="24"/>
  <c r="B9" i="24"/>
  <c r="B13" i="24"/>
  <c r="B70" i="24"/>
  <c r="D54" i="24"/>
  <c r="B193" i="24"/>
  <c r="B44" i="24"/>
  <c r="B246" i="24"/>
  <c r="D32" i="24"/>
  <c r="D84" i="24"/>
  <c r="D86" i="24"/>
  <c r="D240" i="24"/>
  <c r="D289" i="24"/>
  <c r="B267" i="24"/>
  <c r="B283" i="24"/>
  <c r="B299" i="24"/>
  <c r="B264" i="24"/>
  <c r="B280" i="24"/>
  <c r="B296" i="24"/>
  <c r="B265" i="24"/>
  <c r="B297" i="24"/>
  <c r="B301" i="24"/>
  <c r="B290" i="24"/>
  <c r="B277" i="24"/>
  <c r="B286" i="24"/>
  <c r="B302" i="24"/>
  <c r="B191" i="24"/>
  <c r="D307" i="24"/>
  <c r="D288" i="24"/>
  <c r="D272" i="24"/>
  <c r="D293" i="24"/>
  <c r="D247" i="24"/>
  <c r="D191" i="24"/>
  <c r="D217" i="24"/>
  <c r="D167" i="24"/>
  <c r="D206" i="24"/>
  <c r="D142" i="24"/>
  <c r="D78" i="24"/>
  <c r="D103" i="24"/>
  <c r="D128" i="24"/>
  <c r="D145" i="24"/>
  <c r="B93" i="24"/>
  <c r="D31" i="24"/>
  <c r="D297" i="24"/>
  <c r="B129" i="24"/>
  <c r="D71" i="24"/>
  <c r="B63" i="24"/>
  <c r="B40" i="24"/>
  <c r="D98" i="24"/>
  <c r="B119" i="24"/>
  <c r="D125" i="24"/>
  <c r="B186" i="24"/>
  <c r="B41" i="24"/>
  <c r="B239" i="24"/>
  <c r="B140" i="24"/>
  <c r="D9" i="24"/>
  <c r="D174" i="24"/>
  <c r="D148" i="24"/>
  <c r="D169" i="24"/>
  <c r="D223" i="24"/>
  <c r="D286" i="24"/>
  <c r="B229" i="24"/>
  <c r="B86" i="24"/>
  <c r="D4" i="24"/>
  <c r="B149" i="24"/>
  <c r="B60" i="24"/>
  <c r="B152" i="24"/>
  <c r="D16" i="24"/>
  <c r="D158" i="24"/>
  <c r="D166" i="24"/>
  <c r="D205" i="24"/>
  <c r="D260" i="24"/>
  <c r="B39" i="24"/>
  <c r="B163" i="24"/>
  <c r="B110" i="24"/>
  <c r="B61" i="24"/>
  <c r="B209" i="24"/>
  <c r="B84" i="24"/>
  <c r="D30" i="24"/>
  <c r="D85" i="24"/>
  <c r="D124" i="24"/>
  <c r="D150" i="24"/>
  <c r="D199" i="24"/>
  <c r="D308" i="24"/>
  <c r="B271" i="24"/>
  <c r="B287" i="24"/>
  <c r="B303" i="24"/>
  <c r="B268" i="24"/>
  <c r="B284" i="24"/>
  <c r="B300" i="24"/>
  <c r="B273" i="24"/>
  <c r="B305" i="24"/>
  <c r="B266" i="24"/>
  <c r="B298" i="24"/>
  <c r="B293" i="24"/>
  <c r="B262" i="24"/>
  <c r="D10" i="24"/>
  <c r="B75" i="24"/>
  <c r="D300" i="24"/>
  <c r="D274" i="24"/>
  <c r="D277" i="24"/>
  <c r="D250" i="24"/>
  <c r="D231" i="24"/>
  <c r="D220" i="24"/>
  <c r="D201" i="24"/>
  <c r="D218" i="24"/>
  <c r="D177" i="24"/>
  <c r="D126" i="24"/>
  <c r="D151" i="24"/>
  <c r="D87" i="24"/>
  <c r="D112" i="24"/>
  <c r="D81" i="24"/>
  <c r="D11" i="24"/>
  <c r="D40" i="24"/>
  <c r="D61" i="24"/>
  <c r="D62" i="24"/>
  <c r="B258" i="24"/>
  <c r="B112" i="24"/>
  <c r="B96" i="24"/>
  <c r="B14" i="24"/>
  <c r="B231" i="24"/>
  <c r="B185" i="24"/>
  <c r="B109" i="24"/>
  <c r="B53" i="24"/>
  <c r="D6" i="24"/>
  <c r="B158" i="24"/>
  <c r="B217" i="24"/>
  <c r="B211" i="24"/>
  <c r="D83" i="24"/>
  <c r="B199" i="24"/>
  <c r="B18" i="24"/>
  <c r="D127" i="24"/>
  <c r="B146" i="24"/>
  <c r="B238" i="24"/>
  <c r="D192" i="24"/>
  <c r="B51" i="24"/>
  <c r="B54" i="24"/>
  <c r="B256" i="24"/>
  <c r="B77" i="24"/>
  <c r="D34" i="24"/>
  <c r="B200" i="24"/>
  <c r="D53" i="24"/>
  <c r="D47" i="24"/>
  <c r="D99" i="24"/>
  <c r="D184" i="24"/>
  <c r="D242" i="24"/>
  <c r="B253" i="24"/>
  <c r="B127" i="24"/>
  <c r="B126" i="24"/>
  <c r="B11" i="24"/>
  <c r="B165" i="24"/>
  <c r="B100" i="24"/>
  <c r="B218" i="24"/>
  <c r="D60" i="24"/>
  <c r="D108" i="24"/>
  <c r="D130" i="24"/>
  <c r="D236" i="24"/>
  <c r="D281" i="24"/>
  <c r="B233" i="24"/>
  <c r="B12" i="24"/>
  <c r="B166" i="24"/>
  <c r="B97" i="24"/>
  <c r="B219" i="24"/>
  <c r="B120" i="24"/>
  <c r="D33" i="24"/>
  <c r="D23" i="24"/>
  <c r="D79" i="24"/>
  <c r="D152" i="24"/>
  <c r="D255" i="24"/>
  <c r="D298" i="24"/>
  <c r="B221" i="24"/>
  <c r="B275" i="24"/>
  <c r="B291" i="24"/>
  <c r="B307" i="24"/>
  <c r="B272" i="24"/>
  <c r="B288" i="24"/>
  <c r="B304" i="24"/>
  <c r="B281" i="24"/>
  <c r="B269" i="24"/>
  <c r="B274" i="24"/>
  <c r="B306" i="24"/>
  <c r="B259" i="24"/>
  <c r="B294" i="24"/>
  <c r="B59" i="24"/>
  <c r="B43" i="24"/>
  <c r="D278" i="24"/>
  <c r="D285" i="24"/>
  <c r="D249" i="24"/>
  <c r="D234" i="24"/>
  <c r="D232" i="24"/>
  <c r="D204" i="24"/>
  <c r="D261" i="24"/>
  <c r="D176" i="24"/>
  <c r="D161" i="24"/>
  <c r="D110" i="24"/>
  <c r="D135" i="24"/>
  <c r="D194" i="24"/>
  <c r="D96" i="24"/>
  <c r="D59" i="24"/>
  <c r="B4" i="24"/>
  <c r="B116" i="24"/>
  <c r="D164" i="24"/>
  <c r="B30" i="24"/>
  <c r="B172" i="24"/>
  <c r="D186" i="24"/>
  <c r="D109" i="24"/>
  <c r="D36" i="24"/>
  <c r="D267" i="24"/>
  <c r="B245" i="24"/>
  <c r="B94" i="24"/>
  <c r="B212" i="24"/>
  <c r="B113" i="24"/>
  <c r="B68" i="24"/>
  <c r="B156" i="24"/>
  <c r="D12" i="24"/>
  <c r="D129" i="24"/>
  <c r="D143" i="24"/>
  <c r="D193" i="24"/>
  <c r="D257" i="24"/>
  <c r="B187" i="24"/>
  <c r="B28" i="24"/>
  <c r="B182" i="24"/>
  <c r="B33" i="24"/>
  <c r="B235" i="24"/>
  <c r="B136" i="24"/>
  <c r="D17" i="24"/>
  <c r="D7" i="24"/>
  <c r="D154" i="24"/>
  <c r="D181" i="24"/>
  <c r="D235" i="24"/>
  <c r="D295" i="24"/>
  <c r="B131" i="24"/>
  <c r="B34" i="24"/>
  <c r="B232" i="24"/>
  <c r="B137" i="24"/>
  <c r="B22" i="24"/>
  <c r="B176" i="24"/>
  <c r="D73" i="24"/>
  <c r="D67" i="24"/>
  <c r="D123" i="24"/>
  <c r="D175" i="24"/>
  <c r="D225" i="24"/>
  <c r="B263" i="24"/>
  <c r="B279" i="24"/>
  <c r="B295" i="24"/>
  <c r="B260" i="24"/>
  <c r="B276" i="24"/>
  <c r="B292" i="24"/>
  <c r="B308" i="24"/>
  <c r="B289" i="24"/>
  <c r="B285" i="24"/>
  <c r="B282" i="24"/>
  <c r="B261" i="24"/>
  <c r="B278" i="24"/>
  <c r="B270" i="24"/>
  <c r="B237" i="24"/>
  <c r="D306" i="24"/>
  <c r="D283" i="24"/>
  <c r="D263" i="24"/>
  <c r="D233" i="24"/>
  <c r="D273" i="24"/>
  <c r="D207" i="24"/>
  <c r="D188" i="24"/>
  <c r="D183" i="24"/>
  <c r="D160" i="24"/>
  <c r="D178" i="24"/>
  <c r="D94" i="24"/>
  <c r="D119" i="24"/>
  <c r="D144" i="24"/>
  <c r="D80" i="24"/>
  <c r="D43" i="24"/>
  <c r="D72" i="24"/>
  <c r="D8" i="24"/>
  <c r="D29" i="24"/>
  <c r="B226" i="24"/>
  <c r="B180" i="24"/>
  <c r="B144" i="24"/>
  <c r="B48" i="24"/>
  <c r="D18" i="24"/>
  <c r="B153" i="24"/>
  <c r="B117" i="24"/>
  <c r="B101" i="24"/>
  <c r="B19" i="24"/>
  <c r="B236" i="24"/>
  <c r="D24" i="24"/>
  <c r="B210" i="24"/>
  <c r="B128" i="24"/>
  <c r="D93" i="24"/>
  <c r="B201" i="24"/>
  <c r="B29" i="24"/>
  <c r="B174" i="24"/>
  <c r="B138" i="24"/>
  <c r="B42" i="24"/>
  <c r="B225" i="24"/>
  <c r="D42" i="24"/>
  <c r="B17" i="24"/>
  <c r="B5" i="24"/>
  <c r="D302" i="24"/>
  <c r="D279" i="24"/>
  <c r="D296" i="24"/>
  <c r="D229" i="24"/>
  <c r="D259" i="24"/>
  <c r="D203" i="24"/>
  <c r="D256" i="24"/>
  <c r="D179" i="24"/>
  <c r="D156" i="24"/>
  <c r="D162" i="24"/>
  <c r="D90" i="24"/>
  <c r="B159" i="24"/>
  <c r="B71" i="24"/>
  <c r="B183" i="24"/>
  <c r="B241" i="24"/>
  <c r="B102" i="24"/>
  <c r="B198" i="24"/>
  <c r="B224" i="24"/>
  <c r="B49" i="24"/>
  <c r="B125" i="24"/>
  <c r="B251" i="24"/>
  <c r="B10" i="24"/>
  <c r="B72" i="24"/>
  <c r="B168" i="24"/>
  <c r="D77" i="24"/>
  <c r="D121" i="24"/>
  <c r="D117" i="24"/>
  <c r="D97" i="24"/>
  <c r="D136" i="24"/>
  <c r="D131" i="24"/>
  <c r="D153" i="24"/>
  <c r="D198" i="24"/>
  <c r="D215" i="24"/>
  <c r="D241" i="24"/>
  <c r="D291" i="24"/>
  <c r="B135" i="24"/>
  <c r="B167" i="24"/>
  <c r="D26" i="24"/>
  <c r="B98" i="24"/>
  <c r="B194" i="24"/>
  <c r="B216" i="24"/>
  <c r="B45" i="24"/>
  <c r="B121" i="24"/>
  <c r="B243" i="24"/>
  <c r="B6" i="24"/>
  <c r="B148" i="24"/>
  <c r="B160" i="24"/>
  <c r="D141" i="24"/>
  <c r="D137" i="24"/>
  <c r="D149" i="24"/>
  <c r="D113" i="24"/>
  <c r="D140" i="24"/>
  <c r="D139" i="24"/>
  <c r="D165" i="24"/>
  <c r="D189" i="24"/>
  <c r="D248" i="24"/>
  <c r="D253" i="24"/>
  <c r="D282" i="24"/>
  <c r="D27" i="24"/>
  <c r="D89" i="24"/>
  <c r="B242" i="24"/>
  <c r="B80" i="24"/>
  <c r="B215" i="24"/>
  <c r="B133" i="24"/>
  <c r="D70" i="24"/>
  <c r="B190" i="24"/>
  <c r="B74" i="24"/>
  <c r="B58" i="24"/>
  <c r="B179" i="24"/>
  <c r="B151" i="24"/>
  <c r="B249" i="24"/>
  <c r="B25" i="24"/>
  <c r="D303" i="24"/>
  <c r="D284" i="24"/>
  <c r="D268" i="24"/>
  <c r="D269" i="24"/>
  <c r="D243" i="24"/>
  <c r="D187" i="24"/>
  <c r="D213" i="24"/>
  <c r="D163" i="24"/>
  <c r="D190" i="24"/>
  <c r="D138" i="24"/>
  <c r="D74" i="24"/>
  <c r="B171" i="24"/>
  <c r="B213" i="24"/>
  <c r="B20" i="24"/>
  <c r="B82" i="24"/>
  <c r="B178" i="24"/>
  <c r="D22" i="24"/>
  <c r="B69" i="24"/>
  <c r="B205" i="24"/>
  <c r="B227" i="24"/>
  <c r="B56" i="24"/>
  <c r="B132" i="24"/>
  <c r="B254" i="24"/>
  <c r="D21" i="24"/>
  <c r="D20" i="24"/>
  <c r="D15" i="24"/>
  <c r="D210" i="24"/>
  <c r="D170" i="24"/>
  <c r="D182" i="24"/>
  <c r="D185" i="24"/>
  <c r="D209" i="24"/>
  <c r="D239" i="24"/>
  <c r="D264" i="24"/>
  <c r="D299" i="24"/>
  <c r="B155" i="24"/>
  <c r="B3" i="24"/>
  <c r="B16" i="24"/>
  <c r="B78" i="24"/>
  <c r="B170" i="24"/>
  <c r="D38" i="24"/>
  <c r="B105" i="24"/>
  <c r="B197" i="24"/>
  <c r="B223" i="24"/>
  <c r="B52" i="24"/>
  <c r="B124" i="24"/>
  <c r="B250" i="24"/>
  <c r="D25" i="24"/>
  <c r="D28" i="24"/>
  <c r="D19" i="24"/>
  <c r="D76" i="24"/>
  <c r="D75" i="24"/>
  <c r="D82" i="24"/>
  <c r="D228" i="24"/>
  <c r="D224" i="24"/>
  <c r="D251" i="24"/>
  <c r="D276" i="24"/>
  <c r="D294" i="24"/>
  <c r="D133" i="24"/>
  <c r="D45" i="24"/>
  <c r="B164" i="24"/>
  <c r="B32" i="24"/>
  <c r="B247" i="24"/>
  <c r="B85" i="24"/>
  <c r="B220" i="24"/>
  <c r="B206" i="24"/>
  <c r="B90" i="24"/>
  <c r="B8" i="24"/>
  <c r="B143" i="24"/>
  <c r="B115" i="24"/>
  <c r="B203" i="24"/>
  <c r="B139" i="24"/>
  <c r="D290" i="24"/>
  <c r="D270" i="24"/>
  <c r="D265" i="24"/>
  <c r="D246" i="24"/>
  <c r="D227" i="24"/>
  <c r="D216" i="24"/>
  <c r="D197" i="24"/>
  <c r="D202" i="24"/>
  <c r="D173" i="24"/>
  <c r="D122" i="24"/>
  <c r="D147" i="24"/>
  <c r="D58" i="24"/>
  <c r="B31" i="24"/>
  <c r="B66" i="24"/>
  <c r="B142" i="24"/>
  <c r="B154" i="24"/>
  <c r="B27" i="24"/>
  <c r="B89" i="24"/>
  <c r="B181" i="24"/>
  <c r="D3" i="24"/>
  <c r="B36" i="24"/>
  <c r="B208" i="24"/>
  <c r="B234" i="24"/>
  <c r="D41" i="24"/>
  <c r="D44" i="24"/>
  <c r="D35" i="24"/>
  <c r="D92" i="24"/>
  <c r="D91" i="24"/>
  <c r="D102" i="24"/>
  <c r="D168" i="24"/>
  <c r="D196" i="24"/>
  <c r="D226" i="24"/>
  <c r="D271" i="24"/>
  <c r="D301" i="24"/>
  <c r="B67" i="24"/>
  <c r="B95" i="24"/>
  <c r="B62" i="24"/>
  <c r="B134" i="24"/>
  <c r="B150" i="24"/>
  <c r="B23" i="24"/>
  <c r="B81" i="24"/>
  <c r="B177" i="24"/>
  <c r="D5" i="24"/>
  <c r="B108" i="24"/>
  <c r="B204" i="24"/>
  <c r="B230" i="24"/>
  <c r="D49" i="24"/>
  <c r="D48" i="24"/>
  <c r="D39" i="24"/>
  <c r="D100" i="24"/>
  <c r="D95" i="24"/>
  <c r="D114" i="24"/>
  <c r="D180" i="24"/>
  <c r="D208" i="24"/>
  <c r="D238" i="24"/>
  <c r="D262" i="24"/>
  <c r="D56" i="24"/>
  <c r="D13" i="24"/>
  <c r="B196" i="24"/>
  <c r="B64" i="24"/>
  <c r="B169" i="24"/>
  <c r="B37" i="24"/>
  <c r="B252" i="24"/>
  <c r="B122" i="24"/>
  <c r="B106" i="24"/>
  <c r="B24" i="24"/>
  <c r="B47" i="24"/>
  <c r="B99" i="24"/>
  <c r="B87" i="24"/>
  <c r="D305" i="24"/>
  <c r="D304" i="24"/>
  <c r="D275" i="24"/>
  <c r="D245" i="24"/>
  <c r="D230" i="24"/>
  <c r="D219" i="24"/>
  <c r="D200" i="24"/>
  <c r="D214" i="24"/>
  <c r="D172" i="24"/>
  <c r="D157" i="24"/>
  <c r="D106" i="24"/>
  <c r="B207" i="24"/>
  <c r="B21" i="24"/>
  <c r="B83" i="24"/>
  <c r="B111" i="24"/>
  <c r="B46" i="24"/>
  <c r="B118" i="24"/>
  <c r="B244" i="24"/>
  <c r="B7" i="24"/>
  <c r="B145" i="24"/>
  <c r="B161" i="24"/>
  <c r="D66" i="24"/>
  <c r="B92" i="24"/>
  <c r="B188" i="24"/>
  <c r="B214" i="24"/>
  <c r="D65" i="24"/>
  <c r="D64" i="24"/>
  <c r="D55" i="24"/>
  <c r="D116" i="24"/>
  <c r="D111" i="24"/>
  <c r="D134" i="24"/>
  <c r="D159" i="24"/>
  <c r="D252" i="24"/>
  <c r="D258" i="24"/>
  <c r="D280" i="24"/>
  <c r="B91" i="24"/>
  <c r="B123" i="24"/>
  <c r="B55" i="24"/>
  <c r="B147" i="24"/>
  <c r="B195" i="24"/>
  <c r="B38" i="24"/>
  <c r="B114" i="24"/>
  <c r="B240" i="24"/>
  <c r="B65" i="24"/>
  <c r="B141" i="24"/>
  <c r="B157" i="24"/>
  <c r="B26" i="24"/>
  <c r="B88" i="24"/>
  <c r="B184" i="24"/>
  <c r="D14" i="24"/>
  <c r="D69" i="24"/>
  <c r="D68" i="24"/>
  <c r="D63" i="24"/>
  <c r="D120" i="24"/>
  <c r="D115" i="24"/>
  <c r="D146" i="24"/>
  <c r="D171" i="24"/>
  <c r="D195" i="24"/>
  <c r="D221" i="24"/>
  <c r="D292" i="24"/>
  <c r="AE4" i="23"/>
  <c r="AK263" i="24"/>
  <c r="AK267" i="24"/>
  <c r="AK271" i="24"/>
  <c r="AK275" i="24"/>
  <c r="AK279" i="24"/>
  <c r="AK283" i="24"/>
  <c r="AK287" i="24"/>
  <c r="AK291" i="24"/>
  <c r="AK295" i="24"/>
  <c r="AK299" i="24"/>
  <c r="AK303" i="24"/>
  <c r="AK307" i="24"/>
  <c r="AK260" i="24"/>
  <c r="AK264" i="24"/>
  <c r="AK268" i="24"/>
  <c r="AK272" i="24"/>
  <c r="AK276" i="24"/>
  <c r="AK280" i="24"/>
  <c r="AK284" i="24"/>
  <c r="AK288" i="24"/>
  <c r="AK292" i="24"/>
  <c r="AK296" i="24"/>
  <c r="AK300" i="24"/>
  <c r="AK304" i="24"/>
  <c r="AK308" i="24"/>
  <c r="AK265" i="24"/>
  <c r="AK273" i="24"/>
  <c r="AK281" i="24"/>
  <c r="AK289" i="24"/>
  <c r="AK297" i="24"/>
  <c r="AK305" i="24"/>
  <c r="AK266" i="24"/>
  <c r="AK274" i="24"/>
  <c r="AK282" i="24"/>
  <c r="AK290" i="24"/>
  <c r="AK298" i="24"/>
  <c r="AK306" i="24"/>
  <c r="AK261" i="24"/>
  <c r="AK277" i="24"/>
  <c r="AK293" i="24"/>
  <c r="AK259" i="24"/>
  <c r="AK285" i="24"/>
  <c r="AK301" i="24"/>
  <c r="AK262" i="24"/>
  <c r="AK278" i="24"/>
  <c r="AK294" i="24"/>
  <c r="AK269" i="24"/>
  <c r="AK302" i="24"/>
  <c r="AK270" i="24"/>
  <c r="AK286" i="24"/>
  <c r="I263" i="24"/>
  <c r="I267" i="24"/>
  <c r="I271" i="24"/>
  <c r="I275" i="24"/>
  <c r="I279" i="24"/>
  <c r="I283" i="24"/>
  <c r="I287" i="24"/>
  <c r="I291" i="24"/>
  <c r="I295" i="24"/>
  <c r="I260" i="24"/>
  <c r="I264" i="24"/>
  <c r="I268" i="24"/>
  <c r="I272" i="24"/>
  <c r="I276" i="24"/>
  <c r="I280" i="24"/>
  <c r="I284" i="24"/>
  <c r="I288" i="24"/>
  <c r="I292" i="24"/>
  <c r="I296" i="24"/>
  <c r="I265" i="24"/>
  <c r="I273" i="24"/>
  <c r="I281" i="24"/>
  <c r="I289" i="24"/>
  <c r="I297" i="24"/>
  <c r="I301" i="24"/>
  <c r="I305" i="24"/>
  <c r="I259" i="24"/>
  <c r="I266" i="24"/>
  <c r="I274" i="24"/>
  <c r="I282" i="24"/>
  <c r="I290" i="24"/>
  <c r="I298" i="24"/>
  <c r="I302" i="24"/>
  <c r="I306" i="24"/>
  <c r="I269" i="24"/>
  <c r="I285" i="24"/>
  <c r="I299" i="24"/>
  <c r="I307" i="24"/>
  <c r="I277" i="24"/>
  <c r="I303" i="24"/>
  <c r="I270" i="24"/>
  <c r="I286" i="24"/>
  <c r="I300" i="24"/>
  <c r="I308" i="24"/>
  <c r="I261" i="24"/>
  <c r="I293" i="24"/>
  <c r="I294" i="24"/>
  <c r="I304" i="24"/>
  <c r="I262" i="24"/>
  <c r="I278" i="24"/>
  <c r="I17" i="20"/>
  <c r="BA79" i="24"/>
  <c r="Q4" i="24"/>
  <c r="Q5" i="24" s="1"/>
  <c r="Q6" i="24" s="1"/>
  <c r="AM52" i="24"/>
  <c r="AK35" i="24"/>
  <c r="AM305" i="24"/>
  <c r="AM297" i="24"/>
  <c r="AM298" i="24"/>
  <c r="AM289" i="24"/>
  <c r="AM281" i="24"/>
  <c r="AM286" i="24"/>
  <c r="AM278" i="24"/>
  <c r="AM268" i="24"/>
  <c r="AM260" i="24"/>
  <c r="AK254" i="24"/>
  <c r="AK246" i="24"/>
  <c r="AK238" i="24"/>
  <c r="AK230" i="24"/>
  <c r="AK222" i="24"/>
  <c r="AM256" i="24"/>
  <c r="AM248" i="24"/>
  <c r="AM240" i="24"/>
  <c r="AM232" i="24"/>
  <c r="AM224" i="24"/>
  <c r="AM267" i="24"/>
  <c r="AM253" i="24"/>
  <c r="AM245" i="24"/>
  <c r="AM237" i="24"/>
  <c r="AM229" i="24"/>
  <c r="AM221" i="24"/>
  <c r="AM242" i="24"/>
  <c r="AM217" i="24"/>
  <c r="AM209" i="24"/>
  <c r="AM201" i="24"/>
  <c r="AM193" i="24"/>
  <c r="AM271" i="24"/>
  <c r="AK229" i="24"/>
  <c r="AK213" i="24"/>
  <c r="AK205" i="24"/>
  <c r="AK197" i="24"/>
  <c r="AK189" i="24"/>
  <c r="AM250" i="24"/>
  <c r="AM219" i="24"/>
  <c r="AM211" i="24"/>
  <c r="AM203" i="24"/>
  <c r="AM195" i="24"/>
  <c r="AM187" i="24"/>
  <c r="AK207" i="24"/>
  <c r="AK184" i="24"/>
  <c r="AK176" i="24"/>
  <c r="AK168" i="24"/>
  <c r="AK160" i="24"/>
  <c r="AK152" i="24"/>
  <c r="AK211" i="24"/>
  <c r="AM182" i="24"/>
  <c r="AM174" i="24"/>
  <c r="AM166" i="24"/>
  <c r="AM158" i="24"/>
  <c r="AK253" i="24"/>
  <c r="AK199" i="24"/>
  <c r="AK178" i="24"/>
  <c r="AK170" i="24"/>
  <c r="AK162" i="24"/>
  <c r="AK154" i="24"/>
  <c r="AK171" i="24"/>
  <c r="AM148" i="24"/>
  <c r="AM140" i="24"/>
  <c r="AM132" i="24"/>
  <c r="AM124" i="24"/>
  <c r="AM116" i="24"/>
  <c r="AM108" i="24"/>
  <c r="AM100" i="24"/>
  <c r="AM92" i="24"/>
  <c r="AM84" i="24"/>
  <c r="AM76" i="24"/>
  <c r="AK186" i="24"/>
  <c r="AK159" i="24"/>
  <c r="AK144" i="24"/>
  <c r="AK136" i="24"/>
  <c r="AK128" i="24"/>
  <c r="AK120" i="24"/>
  <c r="AK112" i="24"/>
  <c r="AK104" i="24"/>
  <c r="AK96" i="24"/>
  <c r="AK88" i="24"/>
  <c r="AK80" i="24"/>
  <c r="AK219" i="24"/>
  <c r="AK163" i="24"/>
  <c r="AK145" i="24"/>
  <c r="AK137" i="24"/>
  <c r="AK129" i="24"/>
  <c r="AK121" i="24"/>
  <c r="AK113" i="24"/>
  <c r="AK105" i="24"/>
  <c r="AK97" i="24"/>
  <c r="AK89" i="24"/>
  <c r="AK81" i="24"/>
  <c r="AK73" i="24"/>
  <c r="AM123" i="24"/>
  <c r="AM91" i="24"/>
  <c r="AM72" i="24"/>
  <c r="AK64" i="24"/>
  <c r="AK56" i="24"/>
  <c r="AK48" i="24"/>
  <c r="AK40" i="24"/>
  <c r="AK32" i="24"/>
  <c r="AK24" i="24"/>
  <c r="AK16" i="24"/>
  <c r="AK8" i="24"/>
  <c r="AM152" i="24"/>
  <c r="AK126" i="24"/>
  <c r="AK94" i="24"/>
  <c r="AM70" i="24"/>
  <c r="AM62" i="24"/>
  <c r="AM54" i="24"/>
  <c r="AM46" i="24"/>
  <c r="AM38" i="24"/>
  <c r="AM30" i="24"/>
  <c r="AM22" i="24"/>
  <c r="AM14" i="24"/>
  <c r="AM6" i="24"/>
  <c r="AK146" i="24"/>
  <c r="AK114" i="24"/>
  <c r="AK82" i="24"/>
  <c r="AK66" i="24"/>
  <c r="AK58" i="24"/>
  <c r="AK50" i="24"/>
  <c r="AK42" i="24"/>
  <c r="AK34" i="24"/>
  <c r="AK26" i="24"/>
  <c r="AK18" i="24"/>
  <c r="AK10" i="24"/>
  <c r="AK102" i="24"/>
  <c r="AM40" i="24"/>
  <c r="AM8" i="24"/>
  <c r="AK118" i="24"/>
  <c r="AK43" i="24"/>
  <c r="AK11" i="24"/>
  <c r="AM151" i="24"/>
  <c r="AK63" i="24"/>
  <c r="AK31" i="24"/>
  <c r="AK51" i="24"/>
  <c r="AM20" i="24"/>
  <c r="AK19" i="24"/>
  <c r="AK85" i="24"/>
  <c r="AK36" i="24"/>
  <c r="AK4" i="24"/>
  <c r="AK110" i="24"/>
  <c r="AM66" i="24"/>
  <c r="AM42" i="24"/>
  <c r="AM18" i="24"/>
  <c r="AM168" i="24"/>
  <c r="AK98" i="24"/>
  <c r="AK54" i="24"/>
  <c r="AK38" i="24"/>
  <c r="AK22" i="24"/>
  <c r="AM56" i="24"/>
  <c r="AK3" i="24"/>
  <c r="AK27" i="24"/>
  <c r="AM87" i="24"/>
  <c r="AK86" i="24"/>
  <c r="AM307" i="24"/>
  <c r="AM308" i="24"/>
  <c r="AM292" i="24"/>
  <c r="AM276" i="24"/>
  <c r="AM291" i="24"/>
  <c r="AM269" i="24"/>
  <c r="AM274" i="24"/>
  <c r="AM275" i="24"/>
  <c r="AM247" i="24"/>
  <c r="AM231" i="24"/>
  <c r="AK243" i="24"/>
  <c r="AK227" i="24"/>
  <c r="AK256" i="24"/>
  <c r="AK240" i="24"/>
  <c r="AK224" i="24"/>
  <c r="AK225" i="24"/>
  <c r="AK204" i="24"/>
  <c r="AK188" i="24"/>
  <c r="AM206" i="24"/>
  <c r="AM198" i="24"/>
  <c r="AK214" i="24"/>
  <c r="AK198" i="24"/>
  <c r="AM185" i="24"/>
  <c r="AM169" i="24"/>
  <c r="AM153" i="24"/>
  <c r="AK177" i="24"/>
  <c r="AK161" i="24"/>
  <c r="AM200" i="24"/>
  <c r="AM171" i="24"/>
  <c r="AM155" i="24"/>
  <c r="AK151" i="24"/>
  <c r="AK135" i="24"/>
  <c r="AK119" i="24"/>
  <c r="AK103" i="24"/>
  <c r="AK87" i="24"/>
  <c r="AK203" i="24"/>
  <c r="AM145" i="24"/>
  <c r="AM129" i="24"/>
  <c r="AM113" i="24"/>
  <c r="AM97" i="24"/>
  <c r="AM81" i="24"/>
  <c r="AM164" i="24"/>
  <c r="AM138" i="24"/>
  <c r="AM122" i="24"/>
  <c r="AM106" i="24"/>
  <c r="AM82" i="24"/>
  <c r="AK138" i="24"/>
  <c r="AK106" i="24"/>
  <c r="AM65" i="24"/>
  <c r="AM49" i="24"/>
  <c r="AM33" i="24"/>
  <c r="AM17" i="24"/>
  <c r="AM188" i="24"/>
  <c r="AM95" i="24"/>
  <c r="AK65" i="24"/>
  <c r="AK49" i="24"/>
  <c r="AK33" i="24"/>
  <c r="AK9" i="24"/>
  <c r="AM83" i="24"/>
  <c r="AM59" i="24"/>
  <c r="AM43" i="24"/>
  <c r="AM19" i="24"/>
  <c r="AM119" i="24"/>
  <c r="AK23" i="24"/>
  <c r="AM44" i="24"/>
  <c r="AM303" i="24"/>
  <c r="AM295" i="24"/>
  <c r="AM304" i="24"/>
  <c r="AM296" i="24"/>
  <c r="AM288" i="24"/>
  <c r="AM280" i="24"/>
  <c r="AM273" i="24"/>
  <c r="AM265" i="24"/>
  <c r="AM283" i="24"/>
  <c r="AM270" i="24"/>
  <c r="AM262" i="24"/>
  <c r="AM259" i="24"/>
  <c r="AM251" i="24"/>
  <c r="AM243" i="24"/>
  <c r="AM235" i="24"/>
  <c r="AM227" i="24"/>
  <c r="AM263" i="24"/>
  <c r="AK255" i="24"/>
  <c r="AK247" i="24"/>
  <c r="AK239" i="24"/>
  <c r="AK231" i="24"/>
  <c r="AK223" i="24"/>
  <c r="AK252" i="24"/>
  <c r="AK244" i="24"/>
  <c r="AK236" i="24"/>
  <c r="AK228" i="24"/>
  <c r="AK220" i="24"/>
  <c r="AK241" i="24"/>
  <c r="AK216" i="24"/>
  <c r="AK208" i="24"/>
  <c r="AK200" i="24"/>
  <c r="AK192" i="24"/>
  <c r="AM246" i="24"/>
  <c r="AM218" i="24"/>
  <c r="AM210" i="24"/>
  <c r="AM202" i="24"/>
  <c r="AM194" i="24"/>
  <c r="AM186" i="24"/>
  <c r="AK249" i="24"/>
  <c r="AK218" i="24"/>
  <c r="AK210" i="24"/>
  <c r="AK202" i="24"/>
  <c r="AK194" i="24"/>
  <c r="AM238" i="24"/>
  <c r="AM192" i="24"/>
  <c r="AM181" i="24"/>
  <c r="AM173" i="24"/>
  <c r="AM165" i="24"/>
  <c r="AM157" i="24"/>
  <c r="AM254" i="24"/>
  <c r="AM196" i="24"/>
  <c r="AK181" i="24"/>
  <c r="AK173" i="24"/>
  <c r="AK165" i="24"/>
  <c r="AK157" i="24"/>
  <c r="AM216" i="24"/>
  <c r="AM183" i="24"/>
  <c r="AM175" i="24"/>
  <c r="AM167" i="24"/>
  <c r="AM159" i="24"/>
  <c r="AM204" i="24"/>
  <c r="AM156" i="24"/>
  <c r="AK147" i="24"/>
  <c r="AK139" i="24"/>
  <c r="AK131" i="24"/>
  <c r="AK123" i="24"/>
  <c r="AK115" i="24"/>
  <c r="AK107" i="24"/>
  <c r="AK99" i="24"/>
  <c r="AK91" i="24"/>
  <c r="AK83" i="24"/>
  <c r="AK75" i="24"/>
  <c r="AM176" i="24"/>
  <c r="AM149" i="24"/>
  <c r="AM141" i="24"/>
  <c r="AM133" i="24"/>
  <c r="AM125" i="24"/>
  <c r="AM117" i="24"/>
  <c r="AM109" i="24"/>
  <c r="AM101" i="24"/>
  <c r="AM93" i="24"/>
  <c r="AM85" i="24"/>
  <c r="AM77" i="24"/>
  <c r="AM180" i="24"/>
  <c r="AM150" i="24"/>
  <c r="AM142" i="24"/>
  <c r="AM134" i="24"/>
  <c r="AM126" i="24"/>
  <c r="AM118" i="24"/>
  <c r="AM110" i="24"/>
  <c r="AM102" i="24"/>
  <c r="AM94" i="24"/>
  <c r="AM86" i="24"/>
  <c r="AM78" i="24"/>
  <c r="AK183" i="24"/>
  <c r="AK122" i="24"/>
  <c r="AK90" i="24"/>
  <c r="AM69" i="24"/>
  <c r="AM61" i="24"/>
  <c r="AM53" i="24"/>
  <c r="AM45" i="24"/>
  <c r="AM37" i="24"/>
  <c r="AM29" i="24"/>
  <c r="AM21" i="24"/>
  <c r="AM13" i="24"/>
  <c r="AM5" i="24"/>
  <c r="AM143" i="24"/>
  <c r="AM111" i="24"/>
  <c r="AM79" i="24"/>
  <c r="AK69" i="24"/>
  <c r="AK61" i="24"/>
  <c r="AK53" i="24"/>
  <c r="AK45" i="24"/>
  <c r="AK37" i="24"/>
  <c r="AK29" i="24"/>
  <c r="AK21" i="24"/>
  <c r="AK13" i="24"/>
  <c r="AK5" i="24"/>
  <c r="AM131" i="24"/>
  <c r="AM99" i="24"/>
  <c r="AM71" i="24"/>
  <c r="AM63" i="24"/>
  <c r="AM55" i="24"/>
  <c r="AM47" i="24"/>
  <c r="AM39" i="24"/>
  <c r="AM31" i="24"/>
  <c r="AM23" i="24"/>
  <c r="AM15" i="24"/>
  <c r="AM7" i="24"/>
  <c r="AK71" i="24"/>
  <c r="AK39" i="24"/>
  <c r="AK7" i="24"/>
  <c r="AM60" i="24"/>
  <c r="AM28" i="24"/>
  <c r="AM4" i="24"/>
  <c r="AK134" i="24"/>
  <c r="AM48" i="24"/>
  <c r="AM16" i="24"/>
  <c r="AM103" i="24"/>
  <c r="AM3" i="24"/>
  <c r="AM301" i="24"/>
  <c r="AK109" i="24"/>
  <c r="AM75" i="24"/>
  <c r="AK60" i="24"/>
  <c r="AK44" i="24"/>
  <c r="AK28" i="24"/>
  <c r="AK12" i="24"/>
  <c r="AK142" i="24"/>
  <c r="AK78" i="24"/>
  <c r="AM58" i="24"/>
  <c r="AM34" i="24"/>
  <c r="AM26" i="24"/>
  <c r="AM10" i="24"/>
  <c r="AK130" i="24"/>
  <c r="AK62" i="24"/>
  <c r="AK46" i="24"/>
  <c r="AK30" i="24"/>
  <c r="AK14" i="24"/>
  <c r="AM24" i="24"/>
  <c r="AK59" i="24"/>
  <c r="AM184" i="24"/>
  <c r="AK15" i="24"/>
  <c r="AK150" i="24"/>
  <c r="AM299" i="24"/>
  <c r="AM300" i="24"/>
  <c r="AM284" i="24"/>
  <c r="AM302" i="24"/>
  <c r="AM261" i="24"/>
  <c r="AM266" i="24"/>
  <c r="AM255" i="24"/>
  <c r="AM239" i="24"/>
  <c r="AM223" i="24"/>
  <c r="AK251" i="24"/>
  <c r="AK235" i="24"/>
  <c r="AM287" i="24"/>
  <c r="AK248" i="24"/>
  <c r="AK232" i="24"/>
  <c r="AK257" i="24"/>
  <c r="AK212" i="24"/>
  <c r="AK196" i="24"/>
  <c r="AM230" i="24"/>
  <c r="AM214" i="24"/>
  <c r="AM190" i="24"/>
  <c r="AK233" i="24"/>
  <c r="AK206" i="24"/>
  <c r="AK190" i="24"/>
  <c r="AM208" i="24"/>
  <c r="AM177" i="24"/>
  <c r="AM161" i="24"/>
  <c r="AM212" i="24"/>
  <c r="AK169" i="24"/>
  <c r="AK153" i="24"/>
  <c r="AM179" i="24"/>
  <c r="AM163" i="24"/>
  <c r="AM172" i="24"/>
  <c r="AK143" i="24"/>
  <c r="AK127" i="24"/>
  <c r="AK111" i="24"/>
  <c r="AK95" i="24"/>
  <c r="AK79" i="24"/>
  <c r="AM160" i="24"/>
  <c r="AM137" i="24"/>
  <c r="AM121" i="24"/>
  <c r="AM105" i="24"/>
  <c r="AM89" i="24"/>
  <c r="AM73" i="24"/>
  <c r="AM146" i="24"/>
  <c r="AM130" i="24"/>
  <c r="AM114" i="24"/>
  <c r="AM90" i="24"/>
  <c r="AM74" i="24"/>
  <c r="AK74" i="24"/>
  <c r="AM57" i="24"/>
  <c r="AM41" i="24"/>
  <c r="AM25" i="24"/>
  <c r="AM9" i="24"/>
  <c r="AM127" i="24"/>
  <c r="AK72" i="24"/>
  <c r="AK57" i="24"/>
  <c r="AK41" i="24"/>
  <c r="AK25" i="24"/>
  <c r="AM147" i="24"/>
  <c r="AM115" i="24"/>
  <c r="AM67" i="24"/>
  <c r="AM51" i="24"/>
  <c r="AM35" i="24"/>
  <c r="AM27" i="24"/>
  <c r="AM11" i="24"/>
  <c r="AK55" i="24"/>
  <c r="AM135" i="24"/>
  <c r="AK167" i="24"/>
  <c r="AM64" i="24"/>
  <c r="AM32" i="24"/>
  <c r="AM68" i="24"/>
  <c r="AK67" i="24"/>
  <c r="AM36" i="24"/>
  <c r="AM294" i="24"/>
  <c r="AM293" i="24"/>
  <c r="AM285" i="24"/>
  <c r="AM277" i="24"/>
  <c r="AM290" i="24"/>
  <c r="AM282" i="24"/>
  <c r="AM306" i="24"/>
  <c r="AM272" i="24"/>
  <c r="AM264" i="24"/>
  <c r="AM279" i="24"/>
  <c r="AK258" i="24"/>
  <c r="AK250" i="24"/>
  <c r="AK242" i="24"/>
  <c r="AK234" i="24"/>
  <c r="AK226" i="24"/>
  <c r="AM252" i="24"/>
  <c r="AM244" i="24"/>
  <c r="AM236" i="24"/>
  <c r="AM228" i="24"/>
  <c r="AM220" i="24"/>
  <c r="AM257" i="24"/>
  <c r="AM249" i="24"/>
  <c r="AM241" i="24"/>
  <c r="AM233" i="24"/>
  <c r="AM225" i="24"/>
  <c r="AM258" i="24"/>
  <c r="AM226" i="24"/>
  <c r="AM213" i="24"/>
  <c r="AM205" i="24"/>
  <c r="AM197" i="24"/>
  <c r="AM189" i="24"/>
  <c r="AK245" i="24"/>
  <c r="AK217" i="24"/>
  <c r="AK209" i="24"/>
  <c r="AK201" i="24"/>
  <c r="AK193" i="24"/>
  <c r="AM234" i="24"/>
  <c r="AM215" i="24"/>
  <c r="AM207" i="24"/>
  <c r="AM199" i="24"/>
  <c r="AM191" i="24"/>
  <c r="AK221" i="24"/>
  <c r="AK191" i="24"/>
  <c r="AK180" i="24"/>
  <c r="AK172" i="24"/>
  <c r="AK164" i="24"/>
  <c r="AK156" i="24"/>
  <c r="AK237" i="24"/>
  <c r="AK195" i="24"/>
  <c r="AM178" i="24"/>
  <c r="AM170" i="24"/>
  <c r="AM162" i="24"/>
  <c r="AM154" i="24"/>
  <c r="AK215" i="24"/>
  <c r="AK182" i="24"/>
  <c r="AK174" i="24"/>
  <c r="AK166" i="24"/>
  <c r="AK158" i="24"/>
  <c r="AK187" i="24"/>
  <c r="AK155" i="24"/>
  <c r="AM144" i="24"/>
  <c r="AM136" i="24"/>
  <c r="AM128" i="24"/>
  <c r="AM120" i="24"/>
  <c r="AM112" i="24"/>
  <c r="AM104" i="24"/>
  <c r="AM96" i="24"/>
  <c r="AM88" i="24"/>
  <c r="AM80" i="24"/>
  <c r="AM222" i="24"/>
  <c r="AK175" i="24"/>
  <c r="AK148" i="24"/>
  <c r="AK140" i="24"/>
  <c r="AK132" i="24"/>
  <c r="AK124" i="24"/>
  <c r="AK116" i="24"/>
  <c r="AK108" i="24"/>
  <c r="AK100" i="24"/>
  <c r="AK92" i="24"/>
  <c r="AK84" i="24"/>
  <c r="AK76" i="24"/>
  <c r="AK179" i="24"/>
  <c r="AK149" i="24"/>
  <c r="AK141" i="24"/>
  <c r="AK133" i="24"/>
  <c r="AK125" i="24"/>
  <c r="AK117" i="24"/>
  <c r="AK101" i="24"/>
  <c r="AK93" i="24"/>
  <c r="AK77" i="24"/>
  <c r="AM139" i="24"/>
  <c r="AM107" i="24"/>
  <c r="AK68" i="24"/>
  <c r="AK52" i="24"/>
  <c r="AK20" i="24"/>
  <c r="AM50" i="24"/>
  <c r="AK70" i="24"/>
  <c r="AK6" i="24"/>
  <c r="AK47" i="24"/>
  <c r="AK185" i="24"/>
  <c r="AM98" i="24"/>
  <c r="AK17" i="24"/>
  <c r="AM12" i="24"/>
  <c r="K3" i="24"/>
  <c r="K95" i="24"/>
  <c r="K301" i="24"/>
  <c r="K302" i="24"/>
  <c r="K288" i="24"/>
  <c r="K280" i="24"/>
  <c r="K293" i="24"/>
  <c r="K285" i="24"/>
  <c r="K277" i="24"/>
  <c r="K283" i="24"/>
  <c r="K272" i="24"/>
  <c r="K264" i="24"/>
  <c r="K287" i="24"/>
  <c r="I258" i="24"/>
  <c r="I250" i="24"/>
  <c r="I242" i="24"/>
  <c r="I234" i="24"/>
  <c r="I226" i="24"/>
  <c r="K252" i="24"/>
  <c r="K244" i="24"/>
  <c r="K236" i="24"/>
  <c r="K228" i="24"/>
  <c r="K220" i="24"/>
  <c r="K257" i="24"/>
  <c r="K249" i="24"/>
  <c r="K241" i="24"/>
  <c r="K233" i="24"/>
  <c r="K225" i="24"/>
  <c r="I233" i="24"/>
  <c r="I212" i="24"/>
  <c r="I204" i="24"/>
  <c r="I196" i="24"/>
  <c r="I188" i="24"/>
  <c r="K238" i="24"/>
  <c r="K218" i="24"/>
  <c r="K210" i="24"/>
  <c r="K202" i="24"/>
  <c r="K194" i="24"/>
  <c r="K186" i="24"/>
  <c r="K242" i="24"/>
  <c r="K219" i="24"/>
  <c r="K307" i="24"/>
  <c r="K299" i="24"/>
  <c r="K308" i="24"/>
  <c r="K300" i="24"/>
  <c r="K294" i="24"/>
  <c r="K286" i="24"/>
  <c r="K278" i="24"/>
  <c r="K297" i="24"/>
  <c r="K284" i="24"/>
  <c r="K289" i="24"/>
  <c r="K268" i="24"/>
  <c r="K265" i="24"/>
  <c r="K274" i="24"/>
  <c r="K259" i="24"/>
  <c r="K247" i="24"/>
  <c r="I238" i="24"/>
  <c r="K227" i="24"/>
  <c r="K248" i="24"/>
  <c r="I239" i="24"/>
  <c r="I227" i="24"/>
  <c r="K275" i="24"/>
  <c r="I252" i="24"/>
  <c r="I240" i="24"/>
  <c r="K229" i="24"/>
  <c r="I220" i="24"/>
  <c r="K217" i="24"/>
  <c r="I208" i="24"/>
  <c r="K197" i="24"/>
  <c r="K263" i="24"/>
  <c r="K222" i="24"/>
  <c r="I213" i="24"/>
  <c r="I201" i="24"/>
  <c r="K190" i="24"/>
  <c r="I257" i="24"/>
  <c r="I218" i="24"/>
  <c r="I210" i="24"/>
  <c r="I202" i="24"/>
  <c r="I194" i="24"/>
  <c r="K230" i="24"/>
  <c r="I199" i="24"/>
  <c r="I180" i="24"/>
  <c r="I172" i="24"/>
  <c r="I164" i="24"/>
  <c r="I156" i="24"/>
  <c r="I219" i="24"/>
  <c r="I187" i="24"/>
  <c r="K178" i="24"/>
  <c r="K170" i="24"/>
  <c r="K162" i="24"/>
  <c r="K154" i="24"/>
  <c r="I207" i="24"/>
  <c r="I182" i="24"/>
  <c r="I174" i="24"/>
  <c r="I166" i="24"/>
  <c r="I158" i="24"/>
  <c r="K180" i="24"/>
  <c r="I151" i="24"/>
  <c r="I143" i="24"/>
  <c r="I135" i="24"/>
  <c r="I127" i="24"/>
  <c r="I119" i="24"/>
  <c r="I111" i="24"/>
  <c r="I103" i="24"/>
  <c r="I95" i="24"/>
  <c r="I87" i="24"/>
  <c r="I79" i="24"/>
  <c r="I195" i="24"/>
  <c r="I167" i="24"/>
  <c r="K145" i="24"/>
  <c r="K137" i="24"/>
  <c r="K129" i="24"/>
  <c r="K121" i="24"/>
  <c r="K113" i="24"/>
  <c r="K105" i="24"/>
  <c r="K97" i="24"/>
  <c r="K89" i="24"/>
  <c r="K81" i="24"/>
  <c r="K73" i="24"/>
  <c r="I171" i="24"/>
  <c r="K150" i="24"/>
  <c r="K142" i="24"/>
  <c r="K134" i="24"/>
  <c r="K126" i="24"/>
  <c r="K118" i="24"/>
  <c r="K110" i="24"/>
  <c r="K102" i="24"/>
  <c r="K94" i="24"/>
  <c r="K86" i="24"/>
  <c r="K78" i="24"/>
  <c r="I175" i="24"/>
  <c r="I130" i="24"/>
  <c r="I98" i="24"/>
  <c r="K69" i="24"/>
  <c r="K61" i="24"/>
  <c r="K53" i="24"/>
  <c r="K45" i="24"/>
  <c r="K37" i="24"/>
  <c r="K29" i="24"/>
  <c r="K21" i="24"/>
  <c r="K13" i="24"/>
  <c r="K5" i="24"/>
  <c r="I134" i="24"/>
  <c r="I102" i="24"/>
  <c r="I69" i="24"/>
  <c r="I61" i="24"/>
  <c r="I53" i="24"/>
  <c r="I45" i="24"/>
  <c r="I37" i="24"/>
  <c r="I29" i="24"/>
  <c r="I21" i="24"/>
  <c r="I13" i="24"/>
  <c r="K160" i="24"/>
  <c r="I122" i="24"/>
  <c r="I90" i="24"/>
  <c r="I70" i="24"/>
  <c r="I62" i="24"/>
  <c r="I54" i="24"/>
  <c r="I46" i="24"/>
  <c r="I38" i="24"/>
  <c r="I30" i="24"/>
  <c r="I22" i="24"/>
  <c r="I14" i="24"/>
  <c r="I6" i="24"/>
  <c r="I94" i="24"/>
  <c r="I47" i="24"/>
  <c r="I15" i="24"/>
  <c r="K127" i="24"/>
  <c r="K52" i="24"/>
  <c r="K20" i="24"/>
  <c r="I126" i="24"/>
  <c r="K56" i="24"/>
  <c r="K24" i="24"/>
  <c r="I142" i="24"/>
  <c r="K12" i="24"/>
  <c r="I34" i="24"/>
  <c r="K44" i="24"/>
  <c r="K304" i="24"/>
  <c r="K282" i="24"/>
  <c r="K291" i="24"/>
  <c r="K239" i="24"/>
  <c r="K271" i="24"/>
  <c r="K240" i="24"/>
  <c r="K279" i="24"/>
  <c r="I244" i="24"/>
  <c r="K221" i="24"/>
  <c r="K209" i="24"/>
  <c r="K189" i="24"/>
  <c r="K214" i="24"/>
  <c r="I193" i="24"/>
  <c r="K211" i="24"/>
  <c r="K195" i="24"/>
  <c r="K200" i="24"/>
  <c r="K181" i="24"/>
  <c r="K165" i="24"/>
  <c r="I229" i="24"/>
  <c r="I181" i="24"/>
  <c r="I165" i="24"/>
  <c r="K208" i="24"/>
  <c r="K175" i="24"/>
  <c r="K159" i="24"/>
  <c r="I163" i="24"/>
  <c r="K136" i="24"/>
  <c r="K120" i="24"/>
  <c r="K104" i="24"/>
  <c r="K88" i="24"/>
  <c r="K212" i="24"/>
  <c r="I148" i="24"/>
  <c r="I132" i="24"/>
  <c r="I116" i="24"/>
  <c r="I100" i="24"/>
  <c r="I84" i="24"/>
  <c r="K172" i="24"/>
  <c r="I145" i="24"/>
  <c r="I129" i="24"/>
  <c r="I113" i="24"/>
  <c r="I97" i="24"/>
  <c r="I81" i="24"/>
  <c r="K131" i="24"/>
  <c r="I72" i="24"/>
  <c r="I56" i="24"/>
  <c r="I40" i="24"/>
  <c r="I24" i="24"/>
  <c r="I8" i="24"/>
  <c r="K103" i="24"/>
  <c r="K54" i="24"/>
  <c r="K38" i="24"/>
  <c r="K22" i="24"/>
  <c r="K6" i="24"/>
  <c r="K91" i="24"/>
  <c r="K71" i="24"/>
  <c r="K55" i="24"/>
  <c r="K47" i="24"/>
  <c r="K31" i="24"/>
  <c r="K15" i="24"/>
  <c r="K111" i="24"/>
  <c r="I3" i="24"/>
  <c r="I35" i="24"/>
  <c r="I71" i="24"/>
  <c r="I7" i="24"/>
  <c r="K295" i="24"/>
  <c r="K296" i="24"/>
  <c r="K290" i="24"/>
  <c r="K298" i="24"/>
  <c r="K273" i="24"/>
  <c r="K261" i="24"/>
  <c r="K262" i="24"/>
  <c r="K255" i="24"/>
  <c r="I246" i="24"/>
  <c r="K235" i="24"/>
  <c r="K223" i="24"/>
  <c r="K256" i="24"/>
  <c r="I247" i="24"/>
  <c r="I235" i="24"/>
  <c r="K224" i="24"/>
  <c r="I248" i="24"/>
  <c r="K237" i="24"/>
  <c r="I228" i="24"/>
  <c r="K250" i="24"/>
  <c r="I216" i="24"/>
  <c r="K205" i="24"/>
  <c r="K193" i="24"/>
  <c r="K254" i="24"/>
  <c r="I221" i="24"/>
  <c r="I209" i="24"/>
  <c r="K198" i="24"/>
  <c r="I189" i="24"/>
  <c r="I241" i="24"/>
  <c r="K215" i="24"/>
  <c r="K207" i="24"/>
  <c r="K199" i="24"/>
  <c r="K191" i="24"/>
  <c r="K216" i="24"/>
  <c r="K185" i="24"/>
  <c r="K177" i="24"/>
  <c r="K169" i="24"/>
  <c r="K161" i="24"/>
  <c r="K153" i="24"/>
  <c r="K204" i="24"/>
  <c r="I185" i="24"/>
  <c r="I177" i="24"/>
  <c r="I169" i="24"/>
  <c r="I161" i="24"/>
  <c r="I153" i="24"/>
  <c r="K192" i="24"/>
  <c r="K179" i="24"/>
  <c r="K171" i="24"/>
  <c r="K163" i="24"/>
  <c r="K155" i="24"/>
  <c r="I179" i="24"/>
  <c r="K148" i="24"/>
  <c r="K140" i="24"/>
  <c r="K132" i="24"/>
  <c r="K124" i="24"/>
  <c r="K116" i="24"/>
  <c r="K108" i="24"/>
  <c r="K100" i="24"/>
  <c r="K92" i="24"/>
  <c r="K84" i="24"/>
  <c r="K76" i="24"/>
  <c r="K184" i="24"/>
  <c r="K152" i="24"/>
  <c r="I144" i="24"/>
  <c r="I136" i="24"/>
  <c r="I128" i="24"/>
  <c r="I120" i="24"/>
  <c r="I112" i="24"/>
  <c r="I104" i="24"/>
  <c r="I96" i="24"/>
  <c r="I88" i="24"/>
  <c r="I80" i="24"/>
  <c r="I211" i="24"/>
  <c r="K156" i="24"/>
  <c r="I149" i="24"/>
  <c r="I141" i="24"/>
  <c r="I133" i="24"/>
  <c r="I125" i="24"/>
  <c r="I117" i="24"/>
  <c r="I109" i="24"/>
  <c r="I101" i="24"/>
  <c r="I93" i="24"/>
  <c r="I85" i="24"/>
  <c r="I77" i="24"/>
  <c r="K147" i="24"/>
  <c r="K115" i="24"/>
  <c r="K83" i="24"/>
  <c r="I68" i="24"/>
  <c r="I60" i="24"/>
  <c r="I52" i="24"/>
  <c r="I44" i="24"/>
  <c r="I36" i="24"/>
  <c r="I28" i="24"/>
  <c r="I20" i="24"/>
  <c r="I12" i="24"/>
  <c r="K151" i="24"/>
  <c r="K119" i="24"/>
  <c r="K87" i="24"/>
  <c r="K66" i="24"/>
  <c r="K58" i="24"/>
  <c r="K50" i="24"/>
  <c r="K42" i="24"/>
  <c r="K34" i="24"/>
  <c r="K26" i="24"/>
  <c r="K18" i="24"/>
  <c r="K10" i="24"/>
  <c r="K139" i="24"/>
  <c r="K107" i="24"/>
  <c r="K75" i="24"/>
  <c r="K67" i="24"/>
  <c r="K59" i="24"/>
  <c r="K51" i="24"/>
  <c r="K43" i="24"/>
  <c r="K35" i="24"/>
  <c r="K27" i="24"/>
  <c r="K19" i="24"/>
  <c r="K11" i="24"/>
  <c r="K176" i="24"/>
  <c r="K64" i="24"/>
  <c r="K32" i="24"/>
  <c r="I5" i="24"/>
  <c r="I110" i="24"/>
  <c r="I51" i="24"/>
  <c r="I19" i="24"/>
  <c r="K79" i="24"/>
  <c r="I55" i="24"/>
  <c r="I23" i="24"/>
  <c r="K60" i="24"/>
  <c r="K28" i="24"/>
  <c r="I27" i="24"/>
  <c r="I78" i="24"/>
  <c r="K303" i="24"/>
  <c r="K266" i="24"/>
  <c r="K251" i="24"/>
  <c r="I230" i="24"/>
  <c r="I251" i="24"/>
  <c r="I231" i="24"/>
  <c r="K253" i="24"/>
  <c r="I232" i="24"/>
  <c r="K234" i="24"/>
  <c r="I200" i="24"/>
  <c r="I237" i="24"/>
  <c r="I205" i="24"/>
  <c r="K258" i="24"/>
  <c r="I225" i="24"/>
  <c r="K203" i="24"/>
  <c r="K187" i="24"/>
  <c r="K173" i="24"/>
  <c r="K157" i="24"/>
  <c r="K188" i="24"/>
  <c r="I173" i="24"/>
  <c r="I157" i="24"/>
  <c r="K183" i="24"/>
  <c r="K167" i="24"/>
  <c r="K196" i="24"/>
  <c r="K144" i="24"/>
  <c r="K128" i="24"/>
  <c r="K112" i="24"/>
  <c r="K96" i="24"/>
  <c r="K80" i="24"/>
  <c r="K168" i="24"/>
  <c r="I140" i="24"/>
  <c r="I124" i="24"/>
  <c r="I108" i="24"/>
  <c r="I92" i="24"/>
  <c r="I76" i="24"/>
  <c r="I152" i="24"/>
  <c r="I137" i="24"/>
  <c r="I121" i="24"/>
  <c r="I105" i="24"/>
  <c r="I89" i="24"/>
  <c r="I73" i="24"/>
  <c r="K99" i="24"/>
  <c r="I64" i="24"/>
  <c r="I48" i="24"/>
  <c r="I32" i="24"/>
  <c r="I16" i="24"/>
  <c r="K135" i="24"/>
  <c r="K70" i="24"/>
  <c r="K62" i="24"/>
  <c r="K46" i="24"/>
  <c r="K30" i="24"/>
  <c r="K14" i="24"/>
  <c r="K123" i="24"/>
  <c r="K63" i="24"/>
  <c r="K39" i="24"/>
  <c r="K23" i="24"/>
  <c r="K7" i="24"/>
  <c r="K16" i="24"/>
  <c r="I67" i="24"/>
  <c r="K143" i="24"/>
  <c r="I39" i="24"/>
  <c r="I59" i="24"/>
  <c r="K305" i="24"/>
  <c r="K292" i="24"/>
  <c r="K306" i="24"/>
  <c r="K281" i="24"/>
  <c r="K276" i="24"/>
  <c r="K260" i="24"/>
  <c r="K269" i="24"/>
  <c r="K270" i="24"/>
  <c r="K267" i="24"/>
  <c r="I254" i="24"/>
  <c r="K243" i="24"/>
  <c r="K231" i="24"/>
  <c r="I222" i="24"/>
  <c r="I255" i="24"/>
  <c r="I243" i="24"/>
  <c r="K232" i="24"/>
  <c r="I223" i="24"/>
  <c r="I256" i="24"/>
  <c r="K245" i="24"/>
  <c r="I236" i="24"/>
  <c r="I224" i="24"/>
  <c r="I249" i="24"/>
  <c r="K213" i="24"/>
  <c r="K201" i="24"/>
  <c r="I192" i="24"/>
  <c r="I253" i="24"/>
  <c r="I217" i="24"/>
  <c r="K206" i="24"/>
  <c r="I197" i="24"/>
  <c r="K226" i="24"/>
  <c r="I214" i="24"/>
  <c r="I206" i="24"/>
  <c r="I198" i="24"/>
  <c r="I190" i="24"/>
  <c r="I215" i="24"/>
  <c r="I184" i="24"/>
  <c r="I176" i="24"/>
  <c r="I168" i="24"/>
  <c r="I160" i="24"/>
  <c r="K246" i="24"/>
  <c r="I203" i="24"/>
  <c r="K182" i="24"/>
  <c r="K174" i="24"/>
  <c r="K166" i="24"/>
  <c r="K158" i="24"/>
  <c r="I245" i="24"/>
  <c r="I191" i="24"/>
  <c r="I178" i="24"/>
  <c r="I170" i="24"/>
  <c r="I162" i="24"/>
  <c r="I154" i="24"/>
  <c r="K164" i="24"/>
  <c r="I147" i="24"/>
  <c r="I139" i="24"/>
  <c r="I131" i="24"/>
  <c r="I123" i="24"/>
  <c r="I115" i="24"/>
  <c r="I107" i="24"/>
  <c r="I99" i="24"/>
  <c r="I91" i="24"/>
  <c r="I83" i="24"/>
  <c r="I75" i="24"/>
  <c r="I183" i="24"/>
  <c r="K149" i="24"/>
  <c r="K141" i="24"/>
  <c r="K133" i="24"/>
  <c r="K125" i="24"/>
  <c r="K117" i="24"/>
  <c r="K109" i="24"/>
  <c r="K101" i="24"/>
  <c r="K93" i="24"/>
  <c r="K85" i="24"/>
  <c r="K77" i="24"/>
  <c r="I186" i="24"/>
  <c r="I155" i="24"/>
  <c r="K146" i="24"/>
  <c r="K138" i="24"/>
  <c r="K130" i="24"/>
  <c r="K122" i="24"/>
  <c r="K114" i="24"/>
  <c r="K106" i="24"/>
  <c r="K98" i="24"/>
  <c r="K90" i="24"/>
  <c r="K82" i="24"/>
  <c r="K74" i="24"/>
  <c r="I146" i="24"/>
  <c r="I114" i="24"/>
  <c r="I82" i="24"/>
  <c r="K65" i="24"/>
  <c r="K57" i="24"/>
  <c r="K49" i="24"/>
  <c r="K41" i="24"/>
  <c r="K33" i="24"/>
  <c r="K25" i="24"/>
  <c r="K17" i="24"/>
  <c r="K9" i="24"/>
  <c r="I150" i="24"/>
  <c r="I118" i="24"/>
  <c r="I86" i="24"/>
  <c r="I65" i="24"/>
  <c r="I57" i="24"/>
  <c r="I49" i="24"/>
  <c r="I41" i="24"/>
  <c r="I33" i="24"/>
  <c r="I25" i="24"/>
  <c r="I17" i="24"/>
  <c r="I9" i="24"/>
  <c r="I138" i="24"/>
  <c r="I106" i="24"/>
  <c r="I74" i="24"/>
  <c r="I66" i="24"/>
  <c r="I58" i="24"/>
  <c r="I50" i="24"/>
  <c r="I42" i="24"/>
  <c r="I26" i="24"/>
  <c r="I18" i="24"/>
  <c r="I10" i="24"/>
  <c r="I159" i="24"/>
  <c r="I63" i="24"/>
  <c r="I31" i="24"/>
  <c r="K4" i="24"/>
  <c r="K68" i="24"/>
  <c r="K36" i="24"/>
  <c r="I4" i="24"/>
  <c r="K72" i="24"/>
  <c r="K40" i="24"/>
  <c r="K8" i="24"/>
  <c r="I43" i="24"/>
  <c r="I11" i="24"/>
  <c r="K48" i="24"/>
  <c r="E15" i="12"/>
  <c r="W202" i="16" s="1"/>
  <c r="Q5" i="23" l="1"/>
  <c r="Y189" i="24"/>
  <c r="BA64" i="24"/>
  <c r="BA240" i="24"/>
  <c r="AY282" i="24"/>
  <c r="AY207" i="24"/>
  <c r="BA104" i="24"/>
  <c r="BA36" i="24"/>
  <c r="AY45" i="24"/>
  <c r="BA30" i="24"/>
  <c r="BA45" i="24"/>
  <c r="BA194" i="24"/>
  <c r="AY307" i="24"/>
  <c r="Q6" i="23"/>
  <c r="Q7" i="23" s="1"/>
  <c r="Q8" i="23" s="1"/>
  <c r="Q9" i="23" s="1"/>
  <c r="Q10" i="23" s="1"/>
  <c r="Q11" i="23" s="1"/>
  <c r="Q12" i="23" s="1"/>
  <c r="Q13" i="23" s="1"/>
  <c r="Q14" i="23" s="1"/>
  <c r="Q15" i="23" s="1"/>
  <c r="Q16" i="23" s="1"/>
  <c r="Q17" i="23" s="1"/>
  <c r="Q18" i="23" s="1"/>
  <c r="Q19" i="23" s="1"/>
  <c r="Q20" i="23" s="1"/>
  <c r="Q21" i="23" s="1"/>
  <c r="Q22" i="23" s="1"/>
  <c r="Q23" i="23" s="1"/>
  <c r="Q24" i="23" s="1"/>
  <c r="Q25" i="23" s="1"/>
  <c r="Q26" i="23" s="1"/>
  <c r="Q27" i="23" s="1"/>
  <c r="Q28" i="23" s="1"/>
  <c r="Q29" i="23" s="1"/>
  <c r="Q30" i="23" s="1"/>
  <c r="Q31" i="23" s="1"/>
  <c r="Q32" i="23" s="1"/>
  <c r="Q33" i="23" s="1"/>
  <c r="Q34" i="23" s="1"/>
  <c r="Q35" i="23" s="1"/>
  <c r="Q36" i="23" s="1"/>
  <c r="Q37" i="23" s="1"/>
  <c r="Q38" i="23" s="1"/>
  <c r="Q39" i="23" s="1"/>
  <c r="Q40" i="23" s="1"/>
  <c r="Q41" i="23" s="1"/>
  <c r="Q42" i="23" s="1"/>
  <c r="Q43" i="23" s="1"/>
  <c r="Q44" i="23" s="1"/>
  <c r="Q45" i="23" s="1"/>
  <c r="Q46" i="23" s="1"/>
  <c r="Q47" i="23" s="1"/>
  <c r="Q48" i="23" s="1"/>
  <c r="Q49" i="23" s="1"/>
  <c r="Q50" i="23" s="1"/>
  <c r="Q51" i="23" s="1"/>
  <c r="Q52" i="23" s="1"/>
  <c r="Q53" i="23" s="1"/>
  <c r="Q54" i="23" s="1"/>
  <c r="Q55" i="23" s="1"/>
  <c r="Q56" i="23" s="1"/>
  <c r="Q57" i="23" s="1"/>
  <c r="Q58" i="23" s="1"/>
  <c r="Q59" i="23" s="1"/>
  <c r="Q60" i="23" s="1"/>
  <c r="Q61" i="23" s="1"/>
  <c r="Q62" i="23" s="1"/>
  <c r="Q63" i="23" s="1"/>
  <c r="Q64" i="23" s="1"/>
  <c r="Q65" i="23" s="1"/>
  <c r="Q66" i="23" s="1"/>
  <c r="Q67" i="23" s="1"/>
  <c r="Q68" i="23" s="1"/>
  <c r="Q69" i="23" s="1"/>
  <c r="Q70" i="23" s="1"/>
  <c r="Q71" i="23" s="1"/>
  <c r="Q72" i="23" s="1"/>
  <c r="Q73" i="23" s="1"/>
  <c r="Q74" i="23" s="1"/>
  <c r="Q75" i="23" s="1"/>
  <c r="Q76" i="23" s="1"/>
  <c r="Q77" i="23" s="1"/>
  <c r="Q78" i="23" s="1"/>
  <c r="Q79" i="23" s="1"/>
  <c r="Q80" i="23" s="1"/>
  <c r="Q81" i="23" s="1"/>
  <c r="Q82" i="23" s="1"/>
  <c r="Q83" i="23" s="1"/>
  <c r="Q84" i="23" s="1"/>
  <c r="Q85" i="23" s="1"/>
  <c r="Q86" i="23" s="1"/>
  <c r="Q87" i="23" s="1"/>
  <c r="Q88" i="23" s="1"/>
  <c r="Q89" i="23" s="1"/>
  <c r="Q90" i="23" s="1"/>
  <c r="Q91" i="23" s="1"/>
  <c r="Q92" i="23" s="1"/>
  <c r="Q93" i="23" s="1"/>
  <c r="Q94" i="23" s="1"/>
  <c r="Q95" i="23" s="1"/>
  <c r="Q96" i="23" s="1"/>
  <c r="Q97" i="23" s="1"/>
  <c r="Q98" i="23" s="1"/>
  <c r="Q99" i="23" s="1"/>
  <c r="Q100" i="23" s="1"/>
  <c r="Q101" i="23" s="1"/>
  <c r="Q102" i="23" s="1"/>
  <c r="Q103" i="23" s="1"/>
  <c r="Q104" i="23" s="1"/>
  <c r="Q105" i="23" s="1"/>
  <c r="Q106" i="23" s="1"/>
  <c r="Q107" i="23" s="1"/>
  <c r="Q108" i="23" s="1"/>
  <c r="R68" i="23"/>
  <c r="R52" i="23"/>
  <c r="R50" i="23"/>
  <c r="R44" i="23"/>
  <c r="R67" i="23"/>
  <c r="R65" i="23"/>
  <c r="R60" i="23"/>
  <c r="R42" i="23"/>
  <c r="R32" i="23"/>
  <c r="R29" i="23"/>
  <c r="R38" i="23"/>
  <c r="AY132" i="24"/>
  <c r="BA275" i="24"/>
  <c r="BA101" i="24"/>
  <c r="BA160" i="24"/>
  <c r="BA268" i="24"/>
  <c r="AG8" i="23"/>
  <c r="AG9" i="23" s="1"/>
  <c r="AG10" i="23" s="1"/>
  <c r="AG11" i="23" s="1"/>
  <c r="AG12" i="23" s="1"/>
  <c r="AG13" i="23" s="1"/>
  <c r="AG14" i="23" s="1"/>
  <c r="AG15" i="23" s="1"/>
  <c r="AG16" i="23" s="1"/>
  <c r="AG17" i="23" s="1"/>
  <c r="AG18" i="23" s="1"/>
  <c r="AG19" i="23" s="1"/>
  <c r="AG20" i="23" s="1"/>
  <c r="AG21" i="23" s="1"/>
  <c r="AG22" i="23" s="1"/>
  <c r="AG23" i="23" s="1"/>
  <c r="AG24" i="23" s="1"/>
  <c r="AG25" i="23" s="1"/>
  <c r="AG26" i="23" s="1"/>
  <c r="AG27" i="23" s="1"/>
  <c r="AG28" i="23" s="1"/>
  <c r="AG29" i="23" s="1"/>
  <c r="AG30" i="23" s="1"/>
  <c r="AG31" i="23" s="1"/>
  <c r="AG32" i="23" s="1"/>
  <c r="AG33" i="23" s="1"/>
  <c r="AG34" i="23" s="1"/>
  <c r="AG35" i="23" s="1"/>
  <c r="AG36" i="23" s="1"/>
  <c r="AG37" i="23" s="1"/>
  <c r="AG38" i="23" s="1"/>
  <c r="AG39" i="23" s="1"/>
  <c r="AG40" i="23" s="1"/>
  <c r="AG41" i="23" s="1"/>
  <c r="AG42" i="23" s="1"/>
  <c r="AG43" i="23" s="1"/>
  <c r="AG44" i="23" s="1"/>
  <c r="AG45" i="23" s="1"/>
  <c r="AG46" i="23" s="1"/>
  <c r="AG47" i="23" s="1"/>
  <c r="AG48" i="23" s="1"/>
  <c r="AG49" i="23" s="1"/>
  <c r="AG50" i="23" s="1"/>
  <c r="AG51" i="23" s="1"/>
  <c r="AG52" i="23" s="1"/>
  <c r="AG53" i="23" s="1"/>
  <c r="AG54" i="23" s="1"/>
  <c r="AG55" i="23" s="1"/>
  <c r="AG56" i="23" s="1"/>
  <c r="AG57" i="23" s="1"/>
  <c r="AG58" i="23" s="1"/>
  <c r="AG59" i="23" s="1"/>
  <c r="AG60" i="23" s="1"/>
  <c r="AG61" i="23" s="1"/>
  <c r="AG62" i="23" s="1"/>
  <c r="AG63" i="23" s="1"/>
  <c r="AG64" i="23" s="1"/>
  <c r="AG65" i="23" s="1"/>
  <c r="AG66" i="23" s="1"/>
  <c r="AG67" i="23" s="1"/>
  <c r="AG68" i="23" s="1"/>
  <c r="AG69" i="23" s="1"/>
  <c r="AG70" i="23" s="1"/>
  <c r="AG71" i="23" s="1"/>
  <c r="AG72" i="23" s="1"/>
  <c r="AG73" i="23" s="1"/>
  <c r="AG74" i="23" s="1"/>
  <c r="AG75" i="23" s="1"/>
  <c r="AG76" i="23" s="1"/>
  <c r="AG77" i="23" s="1"/>
  <c r="AG78" i="23" s="1"/>
  <c r="AG79" i="23" s="1"/>
  <c r="AG80" i="23" s="1"/>
  <c r="AG81" i="23" s="1"/>
  <c r="AG82" i="23" s="1"/>
  <c r="AG83" i="23" s="1"/>
  <c r="AG84" i="23" s="1"/>
  <c r="AG85" i="23" s="1"/>
  <c r="AG86" i="23" s="1"/>
  <c r="AG87" i="23" s="1"/>
  <c r="AG88" i="23" s="1"/>
  <c r="AG89" i="23" s="1"/>
  <c r="AG90" i="23" s="1"/>
  <c r="AG91" i="23" s="1"/>
  <c r="AG92" i="23" s="1"/>
  <c r="AG93" i="23" s="1"/>
  <c r="AG94" i="23" s="1"/>
  <c r="AG95" i="23" s="1"/>
  <c r="AG96" i="23" s="1"/>
  <c r="AG97" i="23" s="1"/>
  <c r="AG98" i="23" s="1"/>
  <c r="AG99" i="23" s="1"/>
  <c r="AG100" i="23" s="1"/>
  <c r="AG101" i="23" s="1"/>
  <c r="AG102" i="23" s="1"/>
  <c r="AG103" i="23" s="1"/>
  <c r="AG104" i="23" s="1"/>
  <c r="AG105" i="23" s="1"/>
  <c r="AG106" i="23" s="1"/>
  <c r="AG107" i="23" s="1"/>
  <c r="AG108" i="23" s="1"/>
  <c r="AG109" i="23" s="1"/>
  <c r="AG110" i="23" s="1"/>
  <c r="AG111" i="23" s="1"/>
  <c r="AG112" i="23" s="1"/>
  <c r="AG113" i="23" s="1"/>
  <c r="AG114" i="23" s="1"/>
  <c r="AG115" i="23" s="1"/>
  <c r="AG116" i="23" s="1"/>
  <c r="AG117" i="23" s="1"/>
  <c r="AG118" i="23" s="1"/>
  <c r="AG119" i="23" s="1"/>
  <c r="AG120" i="23" s="1"/>
  <c r="AG121" i="23" s="1"/>
  <c r="AG122" i="23" s="1"/>
  <c r="AG123" i="23" s="1"/>
  <c r="AG124" i="23" s="1"/>
  <c r="AG125" i="23" s="1"/>
  <c r="AG126" i="23" s="1"/>
  <c r="AG127" i="23" s="1"/>
  <c r="AG128" i="23" s="1"/>
  <c r="AG129" i="23" s="1"/>
  <c r="AG130" i="23" s="1"/>
  <c r="AG131" i="23" s="1"/>
  <c r="AG132" i="23" s="1"/>
  <c r="AG133" i="23" s="1"/>
  <c r="AG134" i="23" s="1"/>
  <c r="AG135" i="23" s="1"/>
  <c r="AG136" i="23" s="1"/>
  <c r="AG137" i="23" s="1"/>
  <c r="AG138" i="23" s="1"/>
  <c r="AG139" i="23" s="1"/>
  <c r="AG140" i="23" s="1"/>
  <c r="AG141" i="23" s="1"/>
  <c r="AG142" i="23" s="1"/>
  <c r="AG143" i="23" s="1"/>
  <c r="AG144" i="23" s="1"/>
  <c r="AG145" i="23" s="1"/>
  <c r="AG146" i="23" s="1"/>
  <c r="AG147" i="23" s="1"/>
  <c r="AG148" i="23" s="1"/>
  <c r="AG149" i="23" s="1"/>
  <c r="AG150" i="23" s="1"/>
  <c r="AG151" i="23" s="1"/>
  <c r="AG152" i="23" s="1"/>
  <c r="AG153" i="23" s="1"/>
  <c r="AG154" i="23" s="1"/>
  <c r="AG155" i="23" s="1"/>
  <c r="AG156" i="23" s="1"/>
  <c r="AG157" i="23" s="1"/>
  <c r="AG158" i="23" s="1"/>
  <c r="AG159" i="23" s="1"/>
  <c r="AG160" i="23" s="1"/>
  <c r="AG161" i="23" s="1"/>
  <c r="AG162" i="23" s="1"/>
  <c r="AG163" i="23" s="1"/>
  <c r="AG164" i="23" s="1"/>
  <c r="AG165" i="23" s="1"/>
  <c r="AG166" i="23" s="1"/>
  <c r="AG167" i="23" s="1"/>
  <c r="AG168" i="23" s="1"/>
  <c r="AG169" i="23" s="1"/>
  <c r="AG170" i="23" s="1"/>
  <c r="AG171" i="23" s="1"/>
  <c r="AG172" i="23" s="1"/>
  <c r="AG173" i="23" s="1"/>
  <c r="AG174" i="23" s="1"/>
  <c r="AG175" i="23" s="1"/>
  <c r="AG176" i="23" s="1"/>
  <c r="AG177" i="23" s="1"/>
  <c r="AG178" i="23" s="1"/>
  <c r="AG179" i="23" s="1"/>
  <c r="AG180" i="23" s="1"/>
  <c r="AG181" i="23" s="1"/>
  <c r="AG182" i="23" s="1"/>
  <c r="AG183" i="23" s="1"/>
  <c r="AG184" i="23" s="1"/>
  <c r="AG185" i="23" s="1"/>
  <c r="AG186" i="23" s="1"/>
  <c r="AG187" i="23" s="1"/>
  <c r="AG188" i="23" s="1"/>
  <c r="AG189" i="23" s="1"/>
  <c r="AG190" i="23" s="1"/>
  <c r="AG191" i="23" s="1"/>
  <c r="AG192" i="23" s="1"/>
  <c r="AG193" i="23" s="1"/>
  <c r="AG194" i="23" s="1"/>
  <c r="AG195" i="23" s="1"/>
  <c r="AG196" i="23" s="1"/>
  <c r="AG197" i="23" s="1"/>
  <c r="AG198" i="23" s="1"/>
  <c r="AG199" i="23" s="1"/>
  <c r="AG200" i="23" s="1"/>
  <c r="AG201" i="23" s="1"/>
  <c r="AG202" i="23" s="1"/>
  <c r="AG203" i="23" s="1"/>
  <c r="AG204" i="23" s="1"/>
  <c r="AG205" i="23" s="1"/>
  <c r="AG206" i="23" s="1"/>
  <c r="AG207" i="23" s="1"/>
  <c r="AG208" i="23" s="1"/>
  <c r="AG209" i="23" s="1"/>
  <c r="AG210" i="23" s="1"/>
  <c r="AG211" i="23" s="1"/>
  <c r="AG212" i="23" s="1"/>
  <c r="AG213" i="23" s="1"/>
  <c r="AG214" i="23" s="1"/>
  <c r="AG215" i="23" s="1"/>
  <c r="AG216" i="23" s="1"/>
  <c r="AG217" i="23" s="1"/>
  <c r="AG218" i="23" s="1"/>
  <c r="AG219" i="23" s="1"/>
  <c r="AG220" i="23" s="1"/>
  <c r="AG221" i="23" s="1"/>
  <c r="AG222" i="23" s="1"/>
  <c r="AG223" i="23" s="1"/>
  <c r="AG224" i="23" s="1"/>
  <c r="AG225" i="23" s="1"/>
  <c r="AG226" i="23" s="1"/>
  <c r="AG227" i="23" s="1"/>
  <c r="AG228" i="23" s="1"/>
  <c r="AG229" i="23" s="1"/>
  <c r="AG230" i="23" s="1"/>
  <c r="AG231" i="23" s="1"/>
  <c r="AG232" i="23" s="1"/>
  <c r="AG233" i="23" s="1"/>
  <c r="AG234" i="23" s="1"/>
  <c r="AG235" i="23" s="1"/>
  <c r="AG236" i="23" s="1"/>
  <c r="AG237" i="23" s="1"/>
  <c r="AG238" i="23" s="1"/>
  <c r="AG239" i="23" s="1"/>
  <c r="AG240" i="23" s="1"/>
  <c r="AG241" i="23" s="1"/>
  <c r="AG242" i="23" s="1"/>
  <c r="R43" i="23"/>
  <c r="R34" i="23"/>
  <c r="R36" i="23"/>
  <c r="R61" i="23"/>
  <c r="R46" i="23"/>
  <c r="R40" i="23"/>
  <c r="R49" i="23"/>
  <c r="R51" i="23"/>
  <c r="R45" i="23"/>
  <c r="R63" i="23"/>
  <c r="R53" i="23"/>
  <c r="AY145" i="24"/>
  <c r="AY56" i="24"/>
  <c r="AY189" i="24"/>
  <c r="AY227" i="24"/>
  <c r="AE5" i="23"/>
  <c r="AE6" i="23" s="1"/>
  <c r="AE7" i="23" s="1"/>
  <c r="AE8" i="23" s="1"/>
  <c r="AE9" i="23" s="1"/>
  <c r="AE10" i="23" s="1"/>
  <c r="AE11" i="23" s="1"/>
  <c r="AE12" i="23" s="1"/>
  <c r="AE13" i="23" s="1"/>
  <c r="AE14" i="23" s="1"/>
  <c r="AE15" i="23" s="1"/>
  <c r="AE16" i="23" s="1"/>
  <c r="AE17" i="23" s="1"/>
  <c r="AE18" i="23" s="1"/>
  <c r="AE19" i="23" s="1"/>
  <c r="AE20" i="23" s="1"/>
  <c r="AE21" i="23" s="1"/>
  <c r="AE22" i="23" s="1"/>
  <c r="AE23" i="23" s="1"/>
  <c r="AE24" i="23" s="1"/>
  <c r="AE25" i="23" s="1"/>
  <c r="AE26" i="23" s="1"/>
  <c r="AE27" i="23" s="1"/>
  <c r="AE28" i="23" s="1"/>
  <c r="AE29" i="23" s="1"/>
  <c r="AE30" i="23" s="1"/>
  <c r="AE31" i="23" s="1"/>
  <c r="AE32" i="23" s="1"/>
  <c r="AE33" i="23" s="1"/>
  <c r="AE34" i="23" s="1"/>
  <c r="AE35" i="23" s="1"/>
  <c r="AE36" i="23" s="1"/>
  <c r="AE37" i="23" s="1"/>
  <c r="AE38" i="23" s="1"/>
  <c r="AE39" i="23" s="1"/>
  <c r="AE40" i="23" s="1"/>
  <c r="AE41" i="23" s="1"/>
  <c r="AE42" i="23" s="1"/>
  <c r="AE43" i="23" s="1"/>
  <c r="AE44" i="23" s="1"/>
  <c r="AE45" i="23" s="1"/>
  <c r="AE46" i="23" s="1"/>
  <c r="AE47" i="23" s="1"/>
  <c r="AE48" i="23" s="1"/>
  <c r="AE49" i="23" s="1"/>
  <c r="AE50" i="23" s="1"/>
  <c r="AE51" i="23" s="1"/>
  <c r="AE52" i="23" s="1"/>
  <c r="AE53" i="23" s="1"/>
  <c r="AE54" i="23" s="1"/>
  <c r="AE55" i="23" s="1"/>
  <c r="AE56" i="23" s="1"/>
  <c r="AE57" i="23" s="1"/>
  <c r="AE58" i="23" s="1"/>
  <c r="AE59" i="23" s="1"/>
  <c r="AE60" i="23" s="1"/>
  <c r="AE61" i="23" s="1"/>
  <c r="AE62" i="23" s="1"/>
  <c r="AE63" i="23" s="1"/>
  <c r="AE64" i="23" s="1"/>
  <c r="AE65" i="23" s="1"/>
  <c r="AE66" i="23" s="1"/>
  <c r="AE67" i="23" s="1"/>
  <c r="AE68" i="23" s="1"/>
  <c r="AE69" i="23" s="1"/>
  <c r="AE70" i="23" s="1"/>
  <c r="AE71" i="23" s="1"/>
  <c r="AE72" i="23" s="1"/>
  <c r="AE73" i="23" s="1"/>
  <c r="AE74" i="23" s="1"/>
  <c r="AE75" i="23" s="1"/>
  <c r="AE76" i="23" s="1"/>
  <c r="AE77" i="23" s="1"/>
  <c r="AE78" i="23" s="1"/>
  <c r="AE79" i="23" s="1"/>
  <c r="AE80" i="23" s="1"/>
  <c r="AE81" i="23" s="1"/>
  <c r="AE82" i="23" s="1"/>
  <c r="AE83" i="23" s="1"/>
  <c r="AE84" i="23" s="1"/>
  <c r="AE85" i="23" s="1"/>
  <c r="AE86" i="23" s="1"/>
  <c r="AE87" i="23" s="1"/>
  <c r="AE88" i="23" s="1"/>
  <c r="AE89" i="23" s="1"/>
  <c r="AE90" i="23" s="1"/>
  <c r="AE91" i="23" s="1"/>
  <c r="AE92" i="23" s="1"/>
  <c r="AE93" i="23" s="1"/>
  <c r="AE94" i="23" s="1"/>
  <c r="AE95" i="23" s="1"/>
  <c r="AE96" i="23" s="1"/>
  <c r="AE97" i="23" s="1"/>
  <c r="AE98" i="23" s="1"/>
  <c r="AE99" i="23" s="1"/>
  <c r="AE100" i="23" s="1"/>
  <c r="AE101" i="23" s="1"/>
  <c r="AE102" i="23" s="1"/>
  <c r="AE103" i="23" s="1"/>
  <c r="AE104" i="23" s="1"/>
  <c r="AE105" i="23" s="1"/>
  <c r="AE106" i="23" s="1"/>
  <c r="AE107" i="23" s="1"/>
  <c r="AE108" i="23" s="1"/>
  <c r="AE109" i="23" s="1"/>
  <c r="AE110" i="23" s="1"/>
  <c r="AE111" i="23" s="1"/>
  <c r="AE112" i="23" s="1"/>
  <c r="AE113" i="23" s="1"/>
  <c r="AE114" i="23" s="1"/>
  <c r="AE115" i="23" s="1"/>
  <c r="AE116" i="23" s="1"/>
  <c r="AE117" i="23" s="1"/>
  <c r="AE118" i="23" s="1"/>
  <c r="AE119" i="23" s="1"/>
  <c r="AE120" i="23" s="1"/>
  <c r="AE121" i="23" s="1"/>
  <c r="AE122" i="23" s="1"/>
  <c r="AE123" i="23" s="1"/>
  <c r="AE124" i="23" s="1"/>
  <c r="AE125" i="23" s="1"/>
  <c r="AE126" i="23" s="1"/>
  <c r="AE127" i="23" s="1"/>
  <c r="AE128" i="23" s="1"/>
  <c r="AE129" i="23" s="1"/>
  <c r="AE130" i="23" s="1"/>
  <c r="AE131" i="23" s="1"/>
  <c r="AE132" i="23" s="1"/>
  <c r="AE133" i="23" s="1"/>
  <c r="AE134" i="23" s="1"/>
  <c r="AE135" i="23" s="1"/>
  <c r="AE136" i="23" s="1"/>
  <c r="AE137" i="23" s="1"/>
  <c r="AE138" i="23" s="1"/>
  <c r="AE139" i="23" s="1"/>
  <c r="AE140" i="23" s="1"/>
  <c r="AE141" i="23" s="1"/>
  <c r="AE142" i="23" s="1"/>
  <c r="AE143" i="23" s="1"/>
  <c r="AE144" i="23" s="1"/>
  <c r="AE145" i="23" s="1"/>
  <c r="AE146" i="23" s="1"/>
  <c r="AE147" i="23" s="1"/>
  <c r="AE148" i="23" s="1"/>
  <c r="AE149" i="23" s="1"/>
  <c r="AE150" i="23" s="1"/>
  <c r="AE151" i="23" s="1"/>
  <c r="AE152" i="23" s="1"/>
  <c r="AE153" i="23" s="1"/>
  <c r="AE154" i="23" s="1"/>
  <c r="AE155" i="23" s="1"/>
  <c r="AE156" i="23" s="1"/>
  <c r="AE157" i="23" s="1"/>
  <c r="AE158" i="23" s="1"/>
  <c r="AE159" i="23" s="1"/>
  <c r="AE160" i="23" s="1"/>
  <c r="AE161" i="23" s="1"/>
  <c r="AE162" i="23" s="1"/>
  <c r="AE163" i="23" s="1"/>
  <c r="AE164" i="23" s="1"/>
  <c r="AE165" i="23" s="1"/>
  <c r="AE166" i="23" s="1"/>
  <c r="AE167" i="23" s="1"/>
  <c r="AE168" i="23" s="1"/>
  <c r="AE169" i="23" s="1"/>
  <c r="AE170" i="23" s="1"/>
  <c r="AE171" i="23" s="1"/>
  <c r="AE172" i="23" s="1"/>
  <c r="AE173" i="23" s="1"/>
  <c r="AE174" i="23" s="1"/>
  <c r="AE175" i="23" s="1"/>
  <c r="AE176" i="23" s="1"/>
  <c r="AE177" i="23" s="1"/>
  <c r="AE178" i="23" s="1"/>
  <c r="AE179" i="23" s="1"/>
  <c r="AE180" i="23" s="1"/>
  <c r="AE181" i="23" s="1"/>
  <c r="AE182" i="23" s="1"/>
  <c r="AE183" i="23" s="1"/>
  <c r="AE184" i="23" s="1"/>
  <c r="AE185" i="23" s="1"/>
  <c r="AE186" i="23" s="1"/>
  <c r="AE187" i="23" s="1"/>
  <c r="AE188" i="23" s="1"/>
  <c r="AE189" i="23" s="1"/>
  <c r="AE190" i="23" s="1"/>
  <c r="AE191" i="23" s="1"/>
  <c r="AE192" i="23" s="1"/>
  <c r="AE193" i="23" s="1"/>
  <c r="AE194" i="23" s="1"/>
  <c r="AE195" i="23" s="1"/>
  <c r="AE196" i="23" s="1"/>
  <c r="AE197" i="23" s="1"/>
  <c r="AE198" i="23" s="1"/>
  <c r="AE199" i="23" s="1"/>
  <c r="AE200" i="23" s="1"/>
  <c r="AE201" i="23" s="1"/>
  <c r="AE202" i="23" s="1"/>
  <c r="AE203" i="23" s="1"/>
  <c r="AE204" i="23" s="1"/>
  <c r="AE205" i="23" s="1"/>
  <c r="AE206" i="23" s="1"/>
  <c r="AE207" i="23" s="1"/>
  <c r="AE208" i="23" s="1"/>
  <c r="AE209" i="23" s="1"/>
  <c r="AE210" i="23" s="1"/>
  <c r="AE211" i="23" s="1"/>
  <c r="AE212" i="23" s="1"/>
  <c r="AE213" i="23" s="1"/>
  <c r="AE214" i="23" s="1"/>
  <c r="AE215" i="23" s="1"/>
  <c r="AE216" i="23" s="1"/>
  <c r="AE217" i="23" s="1"/>
  <c r="AE218" i="23" s="1"/>
  <c r="AE219" i="23" s="1"/>
  <c r="AE220" i="23" s="1"/>
  <c r="AE221" i="23" s="1"/>
  <c r="AE222" i="23" s="1"/>
  <c r="AE223" i="23" s="1"/>
  <c r="AE224" i="23" s="1"/>
  <c r="AE225" i="23" s="1"/>
  <c r="AE226" i="23" s="1"/>
  <c r="AE227" i="23" s="1"/>
  <c r="AE228" i="23" s="1"/>
  <c r="AE229" i="23" s="1"/>
  <c r="AE230" i="23" s="1"/>
  <c r="AE231" i="23" s="1"/>
  <c r="AE232" i="23" s="1"/>
  <c r="AE233" i="23" s="1"/>
  <c r="AE234" i="23" s="1"/>
  <c r="AE235" i="23" s="1"/>
  <c r="AE236" i="23" s="1"/>
  <c r="AE237" i="23" s="1"/>
  <c r="AE238" i="23" s="1"/>
  <c r="AE239" i="23" s="1"/>
  <c r="AE240" i="23" s="1"/>
  <c r="AE241" i="23" s="1"/>
  <c r="AE242" i="23" s="1"/>
  <c r="R66" i="23"/>
  <c r="R59" i="23"/>
  <c r="R54" i="23"/>
  <c r="R48" i="23"/>
  <c r="R55" i="23"/>
  <c r="R62" i="23"/>
  <c r="R39" i="23"/>
  <c r="Y41" i="24"/>
  <c r="E15" i="21"/>
  <c r="E15" i="22"/>
  <c r="E15" i="20"/>
  <c r="B266" i="23"/>
  <c r="B262" i="23"/>
  <c r="B286" i="23"/>
  <c r="B264" i="23"/>
  <c r="B279" i="23"/>
  <c r="B303" i="23"/>
  <c r="B289" i="23"/>
  <c r="B292" i="23"/>
  <c r="B293" i="23"/>
  <c r="B296" i="23"/>
  <c r="B282" i="23"/>
  <c r="B263" i="23"/>
  <c r="B295" i="23"/>
  <c r="B281" i="23"/>
  <c r="B308" i="23"/>
  <c r="B280" i="23"/>
  <c r="D46" i="23"/>
  <c r="B294" i="23"/>
  <c r="B271" i="23"/>
  <c r="B299" i="23"/>
  <c r="B305" i="23"/>
  <c r="B277" i="23"/>
  <c r="B288" i="23"/>
  <c r="B270" i="23"/>
  <c r="B302" i="23"/>
  <c r="B275" i="23"/>
  <c r="B260" i="23"/>
  <c r="B276" i="23"/>
  <c r="B285" i="23"/>
  <c r="B287" i="23"/>
  <c r="B273" i="23"/>
  <c r="B284" i="23"/>
  <c r="B214" i="23"/>
  <c r="B36" i="23"/>
  <c r="B84" i="23"/>
  <c r="B10" i="23"/>
  <c r="B144" i="23"/>
  <c r="B226" i="23"/>
  <c r="B68" i="23"/>
  <c r="B128" i="23"/>
  <c r="B210" i="23"/>
  <c r="B12" i="23"/>
  <c r="B148" i="23"/>
  <c r="B230" i="23"/>
  <c r="B26" i="23"/>
  <c r="B8" i="23"/>
  <c r="B42" i="23"/>
  <c r="B140" i="23"/>
  <c r="B176" i="23"/>
  <c r="B222" i="23"/>
  <c r="D263" i="23"/>
  <c r="D279" i="23"/>
  <c r="D295" i="23"/>
  <c r="D211" i="23"/>
  <c r="D227" i="23"/>
  <c r="D243" i="23"/>
  <c r="D209" i="23"/>
  <c r="D165" i="23"/>
  <c r="D181" i="23"/>
  <c r="D197" i="23"/>
  <c r="D113" i="23"/>
  <c r="D129" i="23"/>
  <c r="D145" i="23"/>
  <c r="D81" i="23"/>
  <c r="D97" i="23"/>
  <c r="D33" i="23"/>
  <c r="D268" i="23"/>
  <c r="D284" i="23"/>
  <c r="D300" i="23"/>
  <c r="D216" i="23"/>
  <c r="D232" i="23"/>
  <c r="D248" i="23"/>
  <c r="D154" i="23"/>
  <c r="D170" i="23"/>
  <c r="D186" i="23"/>
  <c r="D202" i="23"/>
  <c r="D118" i="23"/>
  <c r="D134" i="23"/>
  <c r="D70" i="23"/>
  <c r="D86" i="23"/>
  <c r="D102" i="23"/>
  <c r="D38" i="23"/>
  <c r="D269" i="23"/>
  <c r="D285" i="23"/>
  <c r="D301" i="23"/>
  <c r="D217" i="23"/>
  <c r="D233" i="23"/>
  <c r="D249" i="23"/>
  <c r="D155" i="23"/>
  <c r="B278" i="23"/>
  <c r="B132" i="23"/>
  <c r="B168" i="23"/>
  <c r="B27" i="23"/>
  <c r="B96" i="23"/>
  <c r="D20" i="23"/>
  <c r="B32" i="23"/>
  <c r="B242" i="23"/>
  <c r="B62" i="23"/>
  <c r="B184" i="23"/>
  <c r="D50" i="23"/>
  <c r="B66" i="23"/>
  <c r="B92" i="23"/>
  <c r="B192" i="23"/>
  <c r="D28" i="23"/>
  <c r="D283" i="23"/>
  <c r="D303" i="23"/>
  <c r="D223" i="23"/>
  <c r="D247" i="23"/>
  <c r="D157" i="23"/>
  <c r="D177" i="23"/>
  <c r="D201" i="23"/>
  <c r="D121" i="23"/>
  <c r="D141" i="23"/>
  <c r="D85" i="23"/>
  <c r="D105" i="23"/>
  <c r="D276" i="23"/>
  <c r="D296" i="23"/>
  <c r="D220" i="23"/>
  <c r="D240" i="23"/>
  <c r="D150" i="23"/>
  <c r="D174" i="23"/>
  <c r="D194" i="23"/>
  <c r="D114" i="23"/>
  <c r="D138" i="23"/>
  <c r="D78" i="23"/>
  <c r="D98" i="23"/>
  <c r="D42" i="23"/>
  <c r="D265" i="23"/>
  <c r="D289" i="23"/>
  <c r="D259" i="23"/>
  <c r="D229" i="23"/>
  <c r="D253" i="23"/>
  <c r="D163" i="23"/>
  <c r="D179" i="23"/>
  <c r="D195" i="23"/>
  <c r="D111" i="23"/>
  <c r="D127" i="23"/>
  <c r="D143" i="23"/>
  <c r="D79" i="23"/>
  <c r="D95" i="23"/>
  <c r="D31" i="23"/>
  <c r="D266" i="23"/>
  <c r="D282" i="23"/>
  <c r="D298" i="23"/>
  <c r="D214" i="23"/>
  <c r="D230" i="23"/>
  <c r="D246" i="23"/>
  <c r="D152" i="23"/>
  <c r="D168" i="23"/>
  <c r="D184" i="23"/>
  <c r="D200" i="23"/>
  <c r="D116" i="23"/>
  <c r="D132" i="23"/>
  <c r="D148" i="23"/>
  <c r="D84" i="23"/>
  <c r="D100" i="23"/>
  <c r="D36" i="23"/>
  <c r="D55" i="23"/>
  <c r="D5" i="23"/>
  <c r="D21" i="23"/>
  <c r="B215" i="23"/>
  <c r="B231" i="23"/>
  <c r="B247" i="23"/>
  <c r="B153" i="23"/>
  <c r="B169" i="23"/>
  <c r="B185" i="23"/>
  <c r="B201" i="23"/>
  <c r="B117" i="23"/>
  <c r="B133" i="23"/>
  <c r="B109" i="23"/>
  <c r="B85" i="23"/>
  <c r="B101" i="23"/>
  <c r="B37" i="23"/>
  <c r="B53" i="23"/>
  <c r="B29" i="23"/>
  <c r="D48" i="23"/>
  <c r="D64" i="23"/>
  <c r="D14" i="23"/>
  <c r="B212" i="23"/>
  <c r="B228" i="23"/>
  <c r="B244" i="23"/>
  <c r="B150" i="23"/>
  <c r="B166" i="23"/>
  <c r="B182" i="23"/>
  <c r="B198" i="23"/>
  <c r="B114" i="23"/>
  <c r="B130" i="23"/>
  <c r="B146" i="23"/>
  <c r="B82" i="23"/>
  <c r="B98" i="23"/>
  <c r="B34" i="23"/>
  <c r="D53" i="23"/>
  <c r="D29" i="23"/>
  <c r="D19" i="23"/>
  <c r="B217" i="23"/>
  <c r="B233" i="23"/>
  <c r="B249" i="23"/>
  <c r="B155" i="23"/>
  <c r="B171" i="23"/>
  <c r="B187" i="23"/>
  <c r="B203" i="23"/>
  <c r="B119" i="23"/>
  <c r="B135" i="23"/>
  <c r="B71" i="23"/>
  <c r="B87" i="23"/>
  <c r="B103" i="23"/>
  <c r="B39" i="23"/>
  <c r="B55" i="23"/>
  <c r="B5" i="23"/>
  <c r="B21" i="23"/>
  <c r="B64" i="23"/>
  <c r="B104" i="23"/>
  <c r="B120" i="23"/>
  <c r="B156" i="23"/>
  <c r="D24" i="23"/>
  <c r="B306" i="23"/>
  <c r="B54" i="23"/>
  <c r="D4" i="23"/>
  <c r="B19" i="23"/>
  <c r="B112" i="23"/>
  <c r="B23" i="23"/>
  <c r="B80" i="23"/>
  <c r="D54" i="23"/>
  <c r="B46" i="23"/>
  <c r="B152" i="23"/>
  <c r="B22" i="23"/>
  <c r="B58" i="23"/>
  <c r="B76" i="23"/>
  <c r="B160" i="23"/>
  <c r="D12" i="23"/>
  <c r="D267" i="23"/>
  <c r="D287" i="23"/>
  <c r="D307" i="23"/>
  <c r="D231" i="23"/>
  <c r="D251" i="23"/>
  <c r="D161" i="23"/>
  <c r="D185" i="23"/>
  <c r="D205" i="23"/>
  <c r="D125" i="23"/>
  <c r="D109" i="23"/>
  <c r="D89" i="23"/>
  <c r="D69" i="23"/>
  <c r="D260" i="23"/>
  <c r="D280" i="23"/>
  <c r="D304" i="23"/>
  <c r="D224" i="23"/>
  <c r="D244" i="23"/>
  <c r="D158" i="23"/>
  <c r="D178" i="23"/>
  <c r="D198" i="23"/>
  <c r="D122" i="23"/>
  <c r="D142" i="23"/>
  <c r="D82" i="23"/>
  <c r="D106" i="23"/>
  <c r="D273" i="23"/>
  <c r="D293" i="23"/>
  <c r="D213" i="23"/>
  <c r="D237" i="23"/>
  <c r="D257" i="23"/>
  <c r="D167" i="23"/>
  <c r="D183" i="23"/>
  <c r="D199" i="23"/>
  <c r="D115" i="23"/>
  <c r="D131" i="23"/>
  <c r="D147" i="23"/>
  <c r="D83" i="23"/>
  <c r="D99" i="23"/>
  <c r="D35" i="23"/>
  <c r="D270" i="23"/>
  <c r="D286" i="23"/>
  <c r="D302" i="23"/>
  <c r="D218" i="23"/>
  <c r="D234" i="23"/>
  <c r="D250" i="23"/>
  <c r="D156" i="23"/>
  <c r="D172" i="23"/>
  <c r="D188" i="23"/>
  <c r="D204" i="23"/>
  <c r="D120" i="23"/>
  <c r="D136" i="23"/>
  <c r="D72" i="23"/>
  <c r="D88" i="23"/>
  <c r="D104" i="23"/>
  <c r="D40" i="23"/>
  <c r="D59" i="23"/>
  <c r="D9" i="23"/>
  <c r="D25" i="23"/>
  <c r="B219" i="23"/>
  <c r="B235" i="23"/>
  <c r="B251" i="23"/>
  <c r="B157" i="23"/>
  <c r="B173" i="23"/>
  <c r="B189" i="23"/>
  <c r="B205" i="23"/>
  <c r="B121" i="23"/>
  <c r="B137" i="23"/>
  <c r="B73" i="23"/>
  <c r="B89" i="23"/>
  <c r="B24" i="23"/>
  <c r="B44" i="23"/>
  <c r="B52" i="23"/>
  <c r="B20" i="23"/>
  <c r="D66" i="23"/>
  <c r="B108" i="23"/>
  <c r="B238" i="23"/>
  <c r="D299" i="23"/>
  <c r="D239" i="23"/>
  <c r="D173" i="23"/>
  <c r="D117" i="23"/>
  <c r="D77" i="23"/>
  <c r="D41" i="23"/>
  <c r="D272" i="23"/>
  <c r="D212" i="23"/>
  <c r="D256" i="23"/>
  <c r="D190" i="23"/>
  <c r="D130" i="23"/>
  <c r="D94" i="23"/>
  <c r="D281" i="23"/>
  <c r="D225" i="23"/>
  <c r="D159" i="23"/>
  <c r="D191" i="23"/>
  <c r="D123" i="23"/>
  <c r="D75" i="23"/>
  <c r="D107" i="23"/>
  <c r="D278" i="23"/>
  <c r="D210" i="23"/>
  <c r="D242" i="23"/>
  <c r="D164" i="23"/>
  <c r="D196" i="23"/>
  <c r="D128" i="23"/>
  <c r="D80" i="23"/>
  <c r="D32" i="23"/>
  <c r="D67" i="23"/>
  <c r="B211" i="23"/>
  <c r="B243" i="23"/>
  <c r="B165" i="23"/>
  <c r="B197" i="23"/>
  <c r="B129" i="23"/>
  <c r="B81" i="23"/>
  <c r="B69" i="23"/>
  <c r="B49" i="23"/>
  <c r="B7" i="23"/>
  <c r="D56" i="23"/>
  <c r="D10" i="23"/>
  <c r="B216" i="23"/>
  <c r="B236" i="23"/>
  <c r="B256" i="23"/>
  <c r="B170" i="23"/>
  <c r="B190" i="23"/>
  <c r="B110" i="23"/>
  <c r="B134" i="23"/>
  <c r="B74" i="23"/>
  <c r="B94" i="23"/>
  <c r="B38" i="23"/>
  <c r="D61" i="23"/>
  <c r="D15" i="23"/>
  <c r="B221" i="23"/>
  <c r="B241" i="23"/>
  <c r="B151" i="23"/>
  <c r="B175" i="23"/>
  <c r="B195" i="23"/>
  <c r="B115" i="23"/>
  <c r="B139" i="23"/>
  <c r="B79" i="23"/>
  <c r="B99" i="23"/>
  <c r="B43" i="23"/>
  <c r="B63" i="23"/>
  <c r="B25" i="23"/>
  <c r="B56" i="23"/>
  <c r="B72" i="23"/>
  <c r="B172" i="23"/>
  <c r="D8" i="23"/>
  <c r="B259" i="23"/>
  <c r="B16" i="23"/>
  <c r="B180" i="23"/>
  <c r="B196" i="23"/>
  <c r="B100" i="23"/>
  <c r="B18" i="23"/>
  <c r="B124" i="23"/>
  <c r="D62" i="23"/>
  <c r="D271" i="23"/>
  <c r="D215" i="23"/>
  <c r="D255" i="23"/>
  <c r="D189" i="23"/>
  <c r="D133" i="23"/>
  <c r="D93" i="23"/>
  <c r="D288" i="23"/>
  <c r="D228" i="23"/>
  <c r="D162" i="23"/>
  <c r="D206" i="23"/>
  <c r="D146" i="23"/>
  <c r="D30" i="23"/>
  <c r="D297" i="23"/>
  <c r="D241" i="23"/>
  <c r="D171" i="23"/>
  <c r="D203" i="23"/>
  <c r="D135" i="23"/>
  <c r="D87" i="23"/>
  <c r="D39" i="23"/>
  <c r="D290" i="23"/>
  <c r="D222" i="23"/>
  <c r="D254" i="23"/>
  <c r="D176" i="23"/>
  <c r="D208" i="23"/>
  <c r="D140" i="23"/>
  <c r="D92" i="23"/>
  <c r="D47" i="23"/>
  <c r="D13" i="23"/>
  <c r="B223" i="23"/>
  <c r="B255" i="23"/>
  <c r="B177" i="23"/>
  <c r="B149" i="23"/>
  <c r="B141" i="23"/>
  <c r="B93" i="23"/>
  <c r="B33" i="23"/>
  <c r="B57" i="23"/>
  <c r="B11" i="23"/>
  <c r="D60" i="23"/>
  <c r="D18" i="23"/>
  <c r="B220" i="23"/>
  <c r="B240" i="23"/>
  <c r="B154" i="23"/>
  <c r="B174" i="23"/>
  <c r="B194" i="23"/>
  <c r="B118" i="23"/>
  <c r="B138" i="23"/>
  <c r="B78" i="23"/>
  <c r="B102" i="23"/>
  <c r="D45" i="23"/>
  <c r="D65" i="23"/>
  <c r="D23" i="23"/>
  <c r="B225" i="23"/>
  <c r="B245" i="23"/>
  <c r="B159" i="23"/>
  <c r="B179" i="23"/>
  <c r="B199" i="23"/>
  <c r="B123" i="23"/>
  <c r="B143" i="23"/>
  <c r="B83" i="23"/>
  <c r="B107" i="23"/>
  <c r="B47" i="23"/>
  <c r="B67" i="23"/>
  <c r="B17" i="23"/>
  <c r="B48" i="23"/>
  <c r="B136" i="23"/>
  <c r="B250" i="23"/>
  <c r="D58" i="23"/>
  <c r="B4" i="23"/>
  <c r="B246" i="23"/>
  <c r="B164" i="23"/>
  <c r="B14" i="23"/>
  <c r="D219" i="23"/>
  <c r="D193" i="23"/>
  <c r="D101" i="23"/>
  <c r="D292" i="23"/>
  <c r="D110" i="23"/>
  <c r="D34" i="23"/>
  <c r="D245" i="23"/>
  <c r="D207" i="23"/>
  <c r="D43" i="23"/>
  <c r="D258" i="23"/>
  <c r="D112" i="23"/>
  <c r="D96" i="23"/>
  <c r="D17" i="23"/>
  <c r="B181" i="23"/>
  <c r="B145" i="23"/>
  <c r="B61" i="23"/>
  <c r="D68" i="23"/>
  <c r="B224" i="23"/>
  <c r="B158" i="23"/>
  <c r="B122" i="23"/>
  <c r="B106" i="23"/>
  <c r="D7" i="23"/>
  <c r="B229" i="23"/>
  <c r="B163" i="23"/>
  <c r="B127" i="23"/>
  <c r="B31" i="23"/>
  <c r="B13" i="23"/>
  <c r="B204" i="23"/>
  <c r="B60" i="23"/>
  <c r="D16" i="23"/>
  <c r="B254" i="23"/>
  <c r="D291" i="23"/>
  <c r="D149" i="23"/>
  <c r="D37" i="23"/>
  <c r="D308" i="23"/>
  <c r="D126" i="23"/>
  <c r="D151" i="23"/>
  <c r="D119" i="23"/>
  <c r="D103" i="23"/>
  <c r="D274" i="23"/>
  <c r="D238" i="23"/>
  <c r="D124" i="23"/>
  <c r="D108" i="23"/>
  <c r="D3" i="23"/>
  <c r="B161" i="23"/>
  <c r="B125" i="23"/>
  <c r="B105" i="23"/>
  <c r="B65" i="23"/>
  <c r="D6" i="23"/>
  <c r="B258" i="23"/>
  <c r="B116" i="23"/>
  <c r="B208" i="23"/>
  <c r="D275" i="23"/>
  <c r="D153" i="23"/>
  <c r="D137" i="23"/>
  <c r="D236" i="23"/>
  <c r="D166" i="23"/>
  <c r="D74" i="23"/>
  <c r="D261" i="23"/>
  <c r="D305" i="23"/>
  <c r="D175" i="23"/>
  <c r="D139" i="23"/>
  <c r="D91" i="23"/>
  <c r="D262" i="23"/>
  <c r="D294" i="23"/>
  <c r="D226" i="23"/>
  <c r="D180" i="23"/>
  <c r="D144" i="23"/>
  <c r="D51" i="23"/>
  <c r="B227" i="23"/>
  <c r="B209" i="23"/>
  <c r="B113" i="23"/>
  <c r="B97" i="23"/>
  <c r="B41" i="23"/>
  <c r="D44" i="23"/>
  <c r="D22" i="23"/>
  <c r="B248" i="23"/>
  <c r="B178" i="23"/>
  <c r="B202" i="23"/>
  <c r="B142" i="23"/>
  <c r="B86" i="23"/>
  <c r="D49" i="23"/>
  <c r="D27" i="23"/>
  <c r="B253" i="23"/>
  <c r="B183" i="23"/>
  <c r="B207" i="23"/>
  <c r="B147" i="23"/>
  <c r="B91" i="23"/>
  <c r="B51" i="23"/>
  <c r="B9" i="23"/>
  <c r="B40" i="23"/>
  <c r="B234" i="23"/>
  <c r="B200" i="23"/>
  <c r="B15" i="23"/>
  <c r="B28" i="23"/>
  <c r="B50" i="23"/>
  <c r="D235" i="23"/>
  <c r="D169" i="23"/>
  <c r="D73" i="23"/>
  <c r="D264" i="23"/>
  <c r="D252" i="23"/>
  <c r="D182" i="23"/>
  <c r="D90" i="23"/>
  <c r="D277" i="23"/>
  <c r="D221" i="23"/>
  <c r="D187" i="23"/>
  <c r="D71" i="23"/>
  <c r="D306" i="23"/>
  <c r="D160" i="23"/>
  <c r="D192" i="23"/>
  <c r="D76" i="23"/>
  <c r="D63" i="23"/>
  <c r="B239" i="23"/>
  <c r="B193" i="23"/>
  <c r="B77" i="23"/>
  <c r="B45" i="23"/>
  <c r="D52" i="23"/>
  <c r="D26" i="23"/>
  <c r="B232" i="23"/>
  <c r="B206" i="23"/>
  <c r="B30" i="23"/>
  <c r="B237" i="23"/>
  <c r="B111" i="23"/>
  <c r="B35" i="23"/>
  <c r="B88" i="23"/>
  <c r="B162" i="23"/>
  <c r="B70" i="23"/>
  <c r="D11" i="23"/>
  <c r="B167" i="23"/>
  <c r="B75" i="23"/>
  <c r="B3" i="23"/>
  <c r="B218" i="23"/>
  <c r="B186" i="23"/>
  <c r="B90" i="23"/>
  <c r="B213" i="23"/>
  <c r="B191" i="23"/>
  <c r="B95" i="23"/>
  <c r="B6" i="23"/>
  <c r="B252" i="23"/>
  <c r="B126" i="23"/>
  <c r="D57" i="23"/>
  <c r="B257" i="23"/>
  <c r="B131" i="23"/>
  <c r="B59" i="23"/>
  <c r="B188" i="23"/>
  <c r="B261" i="23"/>
  <c r="B298" i="23"/>
  <c r="B300" i="23"/>
  <c r="B272" i="23"/>
  <c r="B268" i="23"/>
  <c r="B274" i="23"/>
  <c r="B297" i="23"/>
  <c r="B290" i="23"/>
  <c r="B291" i="23"/>
  <c r="B307" i="23"/>
  <c r="B265" i="23"/>
  <c r="B301" i="23"/>
  <c r="B267" i="23"/>
  <c r="B283" i="23"/>
  <c r="B269" i="23"/>
  <c r="B304" i="23"/>
  <c r="G15" i="20"/>
  <c r="G15" i="22"/>
  <c r="G15" i="21"/>
  <c r="C15" i="20"/>
  <c r="C15" i="21"/>
  <c r="C15" i="22"/>
  <c r="S4" i="23"/>
  <c r="S5" i="23" s="1"/>
  <c r="S6" i="23" s="1"/>
  <c r="S7" i="23" s="1"/>
  <c r="S8" i="23" s="1"/>
  <c r="S9" i="23" s="1"/>
  <c r="S10" i="23" s="1"/>
  <c r="S11" i="23" s="1"/>
  <c r="S12" i="23" s="1"/>
  <c r="S13" i="23" s="1"/>
  <c r="S14" i="23" s="1"/>
  <c r="S15" i="23" s="1"/>
  <c r="S16" i="23" s="1"/>
  <c r="S17" i="23" s="1"/>
  <c r="S18" i="23" s="1"/>
  <c r="S19" i="23" s="1"/>
  <c r="S20" i="23" s="1"/>
  <c r="S21" i="23" s="1"/>
  <c r="S22" i="23" s="1"/>
  <c r="S23" i="23" s="1"/>
  <c r="S24" i="23" s="1"/>
  <c r="S25" i="23" s="1"/>
  <c r="S26" i="23" s="1"/>
  <c r="S27" i="23" s="1"/>
  <c r="S28" i="23" s="1"/>
  <c r="W41" i="24"/>
  <c r="AY231" i="24"/>
  <c r="BA122" i="24"/>
  <c r="BA245" i="24"/>
  <c r="AY166" i="24"/>
  <c r="AY178" i="24"/>
  <c r="BA111" i="24"/>
  <c r="BA255" i="24"/>
  <c r="BA85" i="24"/>
  <c r="AY90" i="24"/>
  <c r="AY4" i="24"/>
  <c r="AY99" i="24"/>
  <c r="AY228" i="24"/>
  <c r="AY38" i="24"/>
  <c r="AY89" i="24"/>
  <c r="AY181" i="24"/>
  <c r="BA283" i="24"/>
  <c r="BA155" i="24"/>
  <c r="AY212" i="24"/>
  <c r="BA292" i="24"/>
  <c r="AY286" i="24"/>
  <c r="AY275" i="24"/>
  <c r="BA57" i="24"/>
  <c r="AY205" i="24"/>
  <c r="BA28" i="24"/>
  <c r="BA230" i="24"/>
  <c r="BA223" i="24"/>
  <c r="AY120" i="24"/>
  <c r="AY3" i="24"/>
  <c r="AY154" i="24"/>
  <c r="BA44" i="24"/>
  <c r="AY68" i="24"/>
  <c r="AY170" i="24"/>
  <c r="AY238" i="24"/>
  <c r="AY9" i="24"/>
  <c r="AY72" i="24"/>
  <c r="BA207" i="24"/>
  <c r="BA168" i="24"/>
  <c r="BA174" i="24"/>
  <c r="BA220" i="24"/>
  <c r="AY277" i="24"/>
  <c r="BA10" i="24"/>
  <c r="BA258" i="24"/>
  <c r="AY18" i="24"/>
  <c r="BA147" i="24"/>
  <c r="AY106" i="24"/>
  <c r="AY10" i="24"/>
  <c r="AY203" i="24"/>
  <c r="BA18" i="24"/>
  <c r="AY221" i="24"/>
  <c r="BA59" i="24"/>
  <c r="BA110" i="24"/>
  <c r="AY164" i="24"/>
  <c r="BA307" i="24"/>
  <c r="AY82" i="24"/>
  <c r="BA180" i="24"/>
  <c r="BA197" i="24"/>
  <c r="BA129" i="24"/>
  <c r="BA212" i="24"/>
  <c r="BA243" i="24"/>
  <c r="AY267" i="24"/>
  <c r="AY283" i="24"/>
  <c r="AY299" i="24"/>
  <c r="AY264" i="24"/>
  <c r="AY280" i="24"/>
  <c r="AY296" i="24"/>
  <c r="AY261" i="24"/>
  <c r="AY293" i="24"/>
  <c r="AY270" i="24"/>
  <c r="AY302" i="24"/>
  <c r="AY289" i="24"/>
  <c r="AY273" i="24"/>
  <c r="AY306" i="24"/>
  <c r="BA295" i="24"/>
  <c r="BA284" i="24"/>
  <c r="BA306" i="24"/>
  <c r="BA260" i="24"/>
  <c r="BA270" i="24"/>
  <c r="BA235" i="24"/>
  <c r="BA244" i="24"/>
  <c r="BA257" i="24"/>
  <c r="BA225" i="24"/>
  <c r="AY204" i="24"/>
  <c r="BA218" i="24"/>
  <c r="BA186" i="24"/>
  <c r="BA203" i="24"/>
  <c r="AY184" i="24"/>
  <c r="AY152" i="24"/>
  <c r="BA166" i="24"/>
  <c r="BA179" i="24"/>
  <c r="AY191" i="24"/>
  <c r="BA128" i="24"/>
  <c r="BA96" i="24"/>
  <c r="BA164" i="24"/>
  <c r="BA121" i="24"/>
  <c r="BA89" i="24"/>
  <c r="AY149" i="24"/>
  <c r="BA299" i="24"/>
  <c r="BA266" i="24"/>
  <c r="AY230" i="24"/>
  <c r="BA271" i="24"/>
  <c r="AY220" i="24"/>
  <c r="BA185" i="24"/>
  <c r="BA190" i="24"/>
  <c r="AY198" i="24"/>
  <c r="BA165" i="24"/>
  <c r="BA170" i="24"/>
  <c r="AY174" i="24"/>
  <c r="AY143" i="24"/>
  <c r="BA100" i="24"/>
  <c r="AY148" i="24"/>
  <c r="AY104" i="24"/>
  <c r="BA152" i="24"/>
  <c r="AY113" i="24"/>
  <c r="AY81" i="24"/>
  <c r="BA69" i="24"/>
  <c r="BA37" i="24"/>
  <c r="BA5" i="24"/>
  <c r="AY65" i="24"/>
  <c r="AY33" i="24"/>
  <c r="AY155" i="24"/>
  <c r="AY62" i="24"/>
  <c r="AY30" i="24"/>
  <c r="AY59" i="24"/>
  <c r="BA32" i="24"/>
  <c r="BA107" i="24"/>
  <c r="BA297" i="24"/>
  <c r="BA274" i="24"/>
  <c r="AY226" i="24"/>
  <c r="BA224" i="24"/>
  <c r="BA246" i="24"/>
  <c r="AY233" i="24"/>
  <c r="AY237" i="24"/>
  <c r="BA242" i="24"/>
  <c r="BA153" i="24"/>
  <c r="AY157" i="24"/>
  <c r="BA159" i="24"/>
  <c r="AY131" i="24"/>
  <c r="AY87" i="24"/>
  <c r="BA133" i="24"/>
  <c r="AY92" i="24"/>
  <c r="BA138" i="24"/>
  <c r="BA102" i="24"/>
  <c r="BA192" i="24"/>
  <c r="AY60" i="24"/>
  <c r="AY28" i="24"/>
  <c r="BA131" i="24"/>
  <c r="BA54" i="24"/>
  <c r="BA22" i="24"/>
  <c r="BA119" i="24"/>
  <c r="BA51" i="24"/>
  <c r="BA19" i="24"/>
  <c r="BA12" i="24"/>
  <c r="BA91" i="24"/>
  <c r="AY71" i="24"/>
  <c r="BA294" i="24"/>
  <c r="BA291" i="24"/>
  <c r="BA189" i="24"/>
  <c r="BA199" i="24"/>
  <c r="AY173" i="24"/>
  <c r="AY147" i="24"/>
  <c r="BA149" i="24"/>
  <c r="AY167" i="24"/>
  <c r="BA82" i="24"/>
  <c r="AY40" i="24"/>
  <c r="BA66" i="24"/>
  <c r="BA172" i="24"/>
  <c r="BA31" i="24"/>
  <c r="AY47" i="24"/>
  <c r="BA305" i="24"/>
  <c r="AY234" i="24"/>
  <c r="AY236" i="24"/>
  <c r="BA206" i="24"/>
  <c r="BA161" i="24"/>
  <c r="BA167" i="24"/>
  <c r="AY95" i="24"/>
  <c r="AY100" i="24"/>
  <c r="AY109" i="24"/>
  <c r="BA65" i="24"/>
  <c r="BA156" i="24"/>
  <c r="AY29" i="24"/>
  <c r="AY58" i="24"/>
  <c r="AY43" i="24"/>
  <c r="AY55" i="24"/>
  <c r="AY223" i="24"/>
  <c r="AY202" i="24"/>
  <c r="BA148" i="24"/>
  <c r="AY183" i="24"/>
  <c r="BA41" i="24"/>
  <c r="AY5" i="24"/>
  <c r="BA48" i="24"/>
  <c r="AY254" i="24"/>
  <c r="AY249" i="24"/>
  <c r="BA162" i="24"/>
  <c r="AY140" i="24"/>
  <c r="BA74" i="24"/>
  <c r="BA58" i="24"/>
  <c r="BA23" i="24"/>
  <c r="BA300" i="24"/>
  <c r="AY225" i="24"/>
  <c r="AY137" i="24"/>
  <c r="AY118" i="24"/>
  <c r="BA231" i="24"/>
  <c r="AY187" i="24"/>
  <c r="AY110" i="24"/>
  <c r="BA7" i="24"/>
  <c r="BA213" i="24"/>
  <c r="BA84" i="24"/>
  <c r="AY130" i="24"/>
  <c r="BA24" i="24"/>
  <c r="BA75" i="24"/>
  <c r="BA285" i="24"/>
  <c r="AY185" i="24"/>
  <c r="BA39" i="24"/>
  <c r="AY287" i="24"/>
  <c r="AY268" i="24"/>
  <c r="AY300" i="24"/>
  <c r="AY301" i="24"/>
  <c r="AY278" i="24"/>
  <c r="AY266" i="24"/>
  <c r="BA142" i="24"/>
  <c r="AY25" i="24"/>
  <c r="AY54" i="24"/>
  <c r="AY27" i="24"/>
  <c r="BA3" i="24"/>
  <c r="AY258" i="24"/>
  <c r="BA256" i="24"/>
  <c r="AY216" i="24"/>
  <c r="BA215" i="24"/>
  <c r="BA200" i="24"/>
  <c r="BA208" i="24"/>
  <c r="BA76" i="24"/>
  <c r="AY80" i="24"/>
  <c r="BA94" i="24"/>
  <c r="AY52" i="24"/>
  <c r="BA99" i="24"/>
  <c r="BA14" i="24"/>
  <c r="BA43" i="24"/>
  <c r="BA139" i="24"/>
  <c r="AY23" i="24"/>
  <c r="AY242" i="24"/>
  <c r="BA214" i="24"/>
  <c r="AY153" i="24"/>
  <c r="AY128" i="24"/>
  <c r="AY142" i="24"/>
  <c r="BA50" i="24"/>
  <c r="BA15" i="24"/>
  <c r="BA288" i="24"/>
  <c r="AY245" i="24"/>
  <c r="AY199" i="24"/>
  <c r="AY75" i="24"/>
  <c r="AY93" i="24"/>
  <c r="AY98" i="24"/>
  <c r="AY13" i="24"/>
  <c r="AY122" i="24"/>
  <c r="AY224" i="24"/>
  <c r="AY117" i="24"/>
  <c r="BA9" i="24"/>
  <c r="AY66" i="24"/>
  <c r="AY251" i="24"/>
  <c r="AY271" i="24"/>
  <c r="AY303" i="24"/>
  <c r="AY284" i="24"/>
  <c r="AY269" i="24"/>
  <c r="AY265" i="24"/>
  <c r="AY305" i="24"/>
  <c r="BA304" i="24"/>
  <c r="BA276" i="24"/>
  <c r="BA286" i="24"/>
  <c r="BA273" i="24"/>
  <c r="BA262" i="24"/>
  <c r="BA227" i="24"/>
  <c r="BA236" i="24"/>
  <c r="BA249" i="24"/>
  <c r="BA259" i="24"/>
  <c r="AY196" i="24"/>
  <c r="BA210" i="24"/>
  <c r="BA238" i="24"/>
  <c r="BA195" i="24"/>
  <c r="AY176" i="24"/>
  <c r="AY215" i="24"/>
  <c r="BA158" i="24"/>
  <c r="BA171" i="24"/>
  <c r="AY159" i="24"/>
  <c r="BA120" i="24"/>
  <c r="BA88" i="24"/>
  <c r="BA145" i="24"/>
  <c r="BA113" i="24"/>
  <c r="BA81" i="24"/>
  <c r="AY141" i="24"/>
  <c r="BA282" i="24"/>
  <c r="BA263" i="24"/>
  <c r="BA248" i="24"/>
  <c r="AY252" i="24"/>
  <c r="BA217" i="24"/>
  <c r="BA234" i="24"/>
  <c r="AY253" i="24"/>
  <c r="AY186" i="24"/>
  <c r="AY156" i="24"/>
  <c r="AY161" i="24"/>
  <c r="AY162" i="24"/>
  <c r="BA132" i="24"/>
  <c r="AY91" i="24"/>
  <c r="AY136" i="24"/>
  <c r="BA93" i="24"/>
  <c r="AY105" i="24"/>
  <c r="AY73" i="24"/>
  <c r="BA61" i="24"/>
  <c r="BA29" i="24"/>
  <c r="AY146" i="24"/>
  <c r="AY57" i="24"/>
  <c r="AY134" i="24"/>
  <c r="AY22" i="24"/>
  <c r="AY138" i="24"/>
  <c r="BA280" i="24"/>
  <c r="AY248" i="24"/>
  <c r="AY209" i="24"/>
  <c r="AY195" i="24"/>
  <c r="BA204" i="24"/>
  <c r="AY119" i="24"/>
  <c r="AY124" i="24"/>
  <c r="AY129" i="24"/>
  <c r="AY126" i="24"/>
  <c r="AY20" i="24"/>
  <c r="BA46" i="24"/>
  <c r="BA87" i="24"/>
  <c r="BA11" i="24"/>
  <c r="BA52" i="24"/>
  <c r="AY244" i="24"/>
  <c r="AY211" i="24"/>
  <c r="BA124" i="24"/>
  <c r="BA134" i="24"/>
  <c r="AY24" i="24"/>
  <c r="BA103" i="24"/>
  <c r="BA68" i="24"/>
  <c r="AY255" i="24"/>
  <c r="AY214" i="24"/>
  <c r="BA176" i="24"/>
  <c r="BA77" i="24"/>
  <c r="BA49" i="24"/>
  <c r="AY42" i="24"/>
  <c r="BA298" i="24"/>
  <c r="AY172" i="24"/>
  <c r="AY107" i="24"/>
  <c r="AY19" i="24"/>
  <c r="S5" i="24"/>
  <c r="S6" i="24" s="1"/>
  <c r="S7" i="24" s="1"/>
  <c r="S8" i="24" s="1"/>
  <c r="S9" i="24" s="1"/>
  <c r="S10" i="24" s="1"/>
  <c r="S11" i="24" s="1"/>
  <c r="S12" i="24" s="1"/>
  <c r="S13" i="24" s="1"/>
  <c r="S14" i="24" s="1"/>
  <c r="S15" i="24" s="1"/>
  <c r="S16" i="24" s="1"/>
  <c r="S17" i="24" s="1"/>
  <c r="S18" i="24" s="1"/>
  <c r="S19" i="24" s="1"/>
  <c r="S20" i="24" s="1"/>
  <c r="S21" i="24" s="1"/>
  <c r="S22" i="24" s="1"/>
  <c r="S23" i="24" s="1"/>
  <c r="S24" i="24" s="1"/>
  <c r="S25" i="24" s="1"/>
  <c r="S26" i="24" s="1"/>
  <c r="S27" i="24" s="1"/>
  <c r="S28" i="24" s="1"/>
  <c r="BA56" i="24"/>
  <c r="AY76" i="24"/>
  <c r="AY200" i="24"/>
  <c r="AY11" i="24"/>
  <c r="AY101" i="24"/>
  <c r="BA222" i="24"/>
  <c r="BA71" i="24"/>
  <c r="BA117" i="24"/>
  <c r="AY232" i="24"/>
  <c r="AY53" i="24"/>
  <c r="AY127" i="24"/>
  <c r="AY246" i="24"/>
  <c r="BA55" i="24"/>
  <c r="AY32" i="24"/>
  <c r="AY96" i="24"/>
  <c r="BA157" i="24"/>
  <c r="BA253" i="24"/>
  <c r="AY34" i="24"/>
  <c r="AY85" i="24"/>
  <c r="AY177" i="24"/>
  <c r="BA277" i="24"/>
  <c r="AY26" i="24"/>
  <c r="AY61" i="24"/>
  <c r="AY77" i="24"/>
  <c r="BA141" i="24"/>
  <c r="AY165" i="24"/>
  <c r="BA201" i="24"/>
  <c r="BA272" i="24"/>
  <c r="BA60" i="24"/>
  <c r="BA34" i="24"/>
  <c r="AY78" i="24"/>
  <c r="AY108" i="24"/>
  <c r="BA175" i="24"/>
  <c r="AY193" i="24"/>
  <c r="AY222" i="24"/>
  <c r="BA20" i="24"/>
  <c r="BA123" i="24"/>
  <c r="BA67" i="24"/>
  <c r="BA38" i="24"/>
  <c r="AY12" i="24"/>
  <c r="AY94" i="24"/>
  <c r="BA118" i="24"/>
  <c r="AY112" i="24"/>
  <c r="BA108" i="24"/>
  <c r="AY182" i="24"/>
  <c r="BA173" i="24"/>
  <c r="BA198" i="24"/>
  <c r="BA237" i="24"/>
  <c r="BA247" i="24"/>
  <c r="BA40" i="24"/>
  <c r="AY171" i="24"/>
  <c r="AY46" i="24"/>
  <c r="AY17" i="24"/>
  <c r="AY114" i="24"/>
  <c r="BA53" i="24"/>
  <c r="AY97" i="24"/>
  <c r="AY84" i="24"/>
  <c r="AY79" i="24"/>
  <c r="BA226" i="24"/>
  <c r="BA216" i="24"/>
  <c r="AY218" i="24"/>
  <c r="AY208" i="24"/>
  <c r="AY239" i="24"/>
  <c r="BA279" i="24"/>
  <c r="BA73" i="24"/>
  <c r="BA137" i="24"/>
  <c r="BA112" i="24"/>
  <c r="BA163" i="24"/>
  <c r="BA182" i="24"/>
  <c r="BA187" i="24"/>
  <c r="BA202" i="24"/>
  <c r="AY229" i="24"/>
  <c r="BA228" i="24"/>
  <c r="BA251" i="24"/>
  <c r="BA278" i="24"/>
  <c r="BA296" i="24"/>
  <c r="AY290" i="24"/>
  <c r="AY297" i="24"/>
  <c r="AY262" i="24"/>
  <c r="AY308" i="24"/>
  <c r="AY276" i="24"/>
  <c r="AY295" i="24"/>
  <c r="AY263" i="24"/>
  <c r="BA90" i="24"/>
  <c r="AY210" i="24"/>
  <c r="AY48" i="24"/>
  <c r="AY50" i="24"/>
  <c r="AY88" i="24"/>
  <c r="AY243" i="24"/>
  <c r="BA42" i="24"/>
  <c r="AY115" i="24"/>
  <c r="BA301" i="24"/>
  <c r="BA25" i="24"/>
  <c r="BA154" i="24"/>
  <c r="BA8" i="24"/>
  <c r="BA135" i="24"/>
  <c r="AY64" i="24"/>
  <c r="BA92" i="24"/>
  <c r="AY190" i="24"/>
  <c r="BA269" i="24"/>
  <c r="AY37" i="24"/>
  <c r="BA109" i="24"/>
  <c r="AY197" i="24"/>
  <c r="AY51" i="24"/>
  <c r="AY86" i="24"/>
  <c r="BA17" i="24"/>
  <c r="BA126" i="24"/>
  <c r="BA116" i="24"/>
  <c r="BA181" i="24"/>
  <c r="AY256" i="24"/>
  <c r="AY7" i="24"/>
  <c r="BA47" i="24"/>
  <c r="BA115" i="24"/>
  <c r="BA98" i="24"/>
  <c r="AY83" i="24"/>
  <c r="AY241" i="24"/>
  <c r="BA209" i="24"/>
  <c r="BA293" i="24"/>
  <c r="AY31" i="24"/>
  <c r="BA27" i="24"/>
  <c r="BA151" i="24"/>
  <c r="BA62" i="24"/>
  <c r="AY36" i="24"/>
  <c r="BA78" i="24"/>
  <c r="BA150" i="24"/>
  <c r="AY144" i="24"/>
  <c r="BA140" i="24"/>
  <c r="AY169" i="24"/>
  <c r="AY194" i="24"/>
  <c r="BA193" i="24"/>
  <c r="AY235" i="24"/>
  <c r="BA264" i="24"/>
  <c r="AY35" i="24"/>
  <c r="AY6" i="24"/>
  <c r="AY70" i="24"/>
  <c r="AY41" i="24"/>
  <c r="BA13" i="24"/>
  <c r="BA95" i="24"/>
  <c r="AY121" i="24"/>
  <c r="AY116" i="24"/>
  <c r="AY111" i="24"/>
  <c r="BA183" i="24"/>
  <c r="BA177" i="24"/>
  <c r="AY201" i="24"/>
  <c r="BA229" i="24"/>
  <c r="BA239" i="24"/>
  <c r="AY125" i="24"/>
  <c r="BA97" i="24"/>
  <c r="BA72" i="24"/>
  <c r="BA136" i="24"/>
  <c r="BA188" i="24"/>
  <c r="AY160" i="24"/>
  <c r="BA211" i="24"/>
  <c r="BA250" i="24"/>
  <c r="BA233" i="24"/>
  <c r="BA252" i="24"/>
  <c r="BA287" i="24"/>
  <c r="BA281" i="24"/>
  <c r="BA303" i="24"/>
  <c r="AY274" i="24"/>
  <c r="AY281" i="24"/>
  <c r="AY259" i="24"/>
  <c r="AY304" i="24"/>
  <c r="AY272" i="24"/>
  <c r="AY291" i="24"/>
  <c r="AY39" i="24"/>
  <c r="BA83" i="24"/>
  <c r="AY175" i="24"/>
  <c r="AY21" i="24"/>
  <c r="AY158" i="24"/>
  <c r="BA261" i="24"/>
  <c r="AY16" i="24"/>
  <c r="AY180" i="24"/>
  <c r="AY74" i="24"/>
  <c r="BA143" i="24"/>
  <c r="AY217" i="24"/>
  <c r="AY15" i="24"/>
  <c r="BA26" i="24"/>
  <c r="BA106" i="24"/>
  <c r="AY135" i="24"/>
  <c r="BA254" i="24"/>
  <c r="BA308" i="24"/>
  <c r="AY69" i="24"/>
  <c r="AY163" i="24"/>
  <c r="AY192" i="24"/>
  <c r="BA16" i="24"/>
  <c r="AY150" i="24"/>
  <c r="BA33" i="24"/>
  <c r="BA146" i="24"/>
  <c r="AY139" i="24"/>
  <c r="BA191" i="24"/>
  <c r="BA232" i="24"/>
  <c r="BA4" i="24"/>
  <c r="BA63" i="24"/>
  <c r="AY8" i="24"/>
  <c r="BA114" i="24"/>
  <c r="AY103" i="24"/>
  <c r="BA169" i="24"/>
  <c r="BA221" i="24"/>
  <c r="BA302" i="24"/>
  <c r="AY63" i="24"/>
  <c r="BA35" i="24"/>
  <c r="BA6" i="24"/>
  <c r="BA70" i="24"/>
  <c r="AY44" i="24"/>
  <c r="BA86" i="24"/>
  <c r="BA184" i="24"/>
  <c r="AY179" i="24"/>
  <c r="AY151" i="24"/>
  <c r="BA178" i="24"/>
  <c r="AY206" i="24"/>
  <c r="BA205" i="24"/>
  <c r="AY247" i="24"/>
  <c r="BA290" i="24"/>
  <c r="AY67" i="24"/>
  <c r="AY14" i="24"/>
  <c r="AY102" i="24"/>
  <c r="AY49" i="24"/>
  <c r="BA21" i="24"/>
  <c r="BA127" i="24"/>
  <c r="BA130" i="24"/>
  <c r="BA125" i="24"/>
  <c r="AY123" i="24"/>
  <c r="AY219" i="24"/>
  <c r="BA196" i="24"/>
  <c r="AY213" i="24"/>
  <c r="AY240" i="24"/>
  <c r="AY250" i="24"/>
  <c r="AY133" i="24"/>
  <c r="BA105" i="24"/>
  <c r="BA80" i="24"/>
  <c r="BA144" i="24"/>
  <c r="AY257" i="24"/>
  <c r="AY168" i="24"/>
  <c r="BA219" i="24"/>
  <c r="AY188" i="24"/>
  <c r="BA241" i="24"/>
  <c r="BA267" i="24"/>
  <c r="BA265" i="24"/>
  <c r="BA289" i="24"/>
  <c r="AY298" i="24"/>
  <c r="AY294" i="24"/>
  <c r="AY285" i="24"/>
  <c r="AY292" i="24"/>
  <c r="AY260" i="24"/>
  <c r="AY279" i="24"/>
  <c r="Q7" i="24"/>
  <c r="Q8" i="24" s="1"/>
  <c r="Q9" i="24" s="1"/>
  <c r="Q10" i="24" s="1"/>
  <c r="Q11" i="24" s="1"/>
  <c r="Q12" i="24" s="1"/>
  <c r="Q13" i="24" s="1"/>
  <c r="Q14" i="24" s="1"/>
  <c r="Q15" i="24" s="1"/>
  <c r="Q16" i="24" s="1"/>
  <c r="Q17" i="24" s="1"/>
  <c r="Q18" i="24" s="1"/>
  <c r="Q19" i="24" s="1"/>
  <c r="Q20" i="24" s="1"/>
  <c r="Q21" i="24" s="1"/>
  <c r="Q22" i="24" s="1"/>
  <c r="Q23" i="24" s="1"/>
  <c r="Q24" i="24" s="1"/>
  <c r="Q25" i="24" s="1"/>
  <c r="Q26" i="24" s="1"/>
  <c r="Q27" i="24" s="1"/>
  <c r="Q28" i="24" s="1"/>
  <c r="Q29" i="24" s="1"/>
  <c r="Q30" i="24" s="1"/>
  <c r="Q31" i="24" s="1"/>
  <c r="Q32" i="24" s="1"/>
  <c r="Q33" i="24" s="1"/>
  <c r="Q34" i="24" s="1"/>
  <c r="Q35" i="24" s="1"/>
  <c r="Q36" i="24" s="1"/>
  <c r="Q37" i="24" s="1"/>
  <c r="Q38" i="24" s="1"/>
  <c r="Q39" i="24" s="1"/>
  <c r="Q40" i="24" s="1"/>
  <c r="Q41" i="24" s="1"/>
  <c r="Q42" i="24" s="1"/>
  <c r="Q43" i="24" s="1"/>
  <c r="Q44" i="24" s="1"/>
  <c r="Q45" i="24" s="1"/>
  <c r="Q46" i="24" s="1"/>
  <c r="Q47" i="24" s="1"/>
  <c r="Q48" i="24" s="1"/>
  <c r="Q49" i="24" s="1"/>
  <c r="Q50" i="24" s="1"/>
  <c r="Q51" i="24" s="1"/>
  <c r="Q52" i="24" s="1"/>
  <c r="Q53" i="24" s="1"/>
  <c r="Q54" i="24" s="1"/>
  <c r="Q55" i="24" s="1"/>
  <c r="Q56" i="24" s="1"/>
  <c r="Q57" i="24" s="1"/>
  <c r="Q58" i="24" s="1"/>
  <c r="Q59" i="24" s="1"/>
  <c r="Q60" i="24" s="1"/>
  <c r="Q61" i="24" s="1"/>
  <c r="Q62" i="24" s="1"/>
  <c r="Q63" i="24" s="1"/>
  <c r="Q64" i="24" s="1"/>
  <c r="Q65" i="24" s="1"/>
  <c r="Q66" i="24" s="1"/>
  <c r="Q67" i="24" s="1"/>
  <c r="Q68" i="24" s="1"/>
  <c r="Q69" i="24" s="1"/>
  <c r="Q70" i="24" s="1"/>
  <c r="Q71" i="24" s="1"/>
  <c r="Q72" i="24" s="1"/>
  <c r="Q73" i="24" s="1"/>
  <c r="Q74" i="24" s="1"/>
  <c r="Q75" i="24" s="1"/>
  <c r="Q76" i="24" s="1"/>
  <c r="Q77" i="24" s="1"/>
  <c r="Q78" i="24" s="1"/>
  <c r="Q79" i="24" s="1"/>
  <c r="Q80" i="24" s="1"/>
  <c r="Q81" i="24" s="1"/>
  <c r="Q82" i="24" s="1"/>
  <c r="Q83" i="24" s="1"/>
  <c r="Q84" i="24" s="1"/>
  <c r="Q85" i="24" s="1"/>
  <c r="Q86" i="24" s="1"/>
  <c r="Q87" i="24" s="1"/>
  <c r="Q88" i="24" s="1"/>
  <c r="Q89" i="24" s="1"/>
  <c r="Q90" i="24" s="1"/>
  <c r="Q91" i="24" s="1"/>
  <c r="Q92" i="24" s="1"/>
  <c r="Q93" i="24" s="1"/>
  <c r="Q94" i="24" s="1"/>
  <c r="Q95" i="24" s="1"/>
  <c r="Q96" i="24" s="1"/>
  <c r="Q97" i="24" s="1"/>
  <c r="Q98" i="24" s="1"/>
  <c r="Q99" i="24" s="1"/>
  <c r="Q100" i="24" s="1"/>
  <c r="Q101" i="24" s="1"/>
  <c r="Q102" i="24" s="1"/>
  <c r="Q103" i="24" s="1"/>
  <c r="Q104" i="24" s="1"/>
  <c r="Q105" i="24" s="1"/>
  <c r="Q106" i="24" s="1"/>
  <c r="Q107" i="24" s="1"/>
  <c r="Q108" i="24" s="1"/>
  <c r="Q109" i="24" s="1"/>
  <c r="Q110" i="24" s="1"/>
  <c r="Q111" i="24" s="1"/>
  <c r="Q112" i="24" s="1"/>
  <c r="Q113" i="24" s="1"/>
  <c r="Q114" i="24" s="1"/>
  <c r="Q115" i="24" s="1"/>
  <c r="Q116" i="24" s="1"/>
  <c r="Q117" i="24" s="1"/>
  <c r="Q118" i="24" s="1"/>
  <c r="Q119" i="24" s="1"/>
  <c r="Q120" i="24" s="1"/>
  <c r="Q121" i="24" s="1"/>
  <c r="Q122" i="24" s="1"/>
  <c r="Q123" i="24" s="1"/>
  <c r="Q124" i="24" s="1"/>
  <c r="Q125" i="24" s="1"/>
  <c r="Q126" i="24" s="1"/>
  <c r="Q127" i="24" s="1"/>
  <c r="Q128" i="24" s="1"/>
  <c r="Q129" i="24" s="1"/>
  <c r="Q130" i="24" s="1"/>
  <c r="Q131" i="24" s="1"/>
  <c r="Q132" i="24" s="1"/>
  <c r="Q133" i="24" s="1"/>
  <c r="Q134" i="24" s="1"/>
  <c r="Q135" i="24" s="1"/>
  <c r="Q136" i="24" s="1"/>
  <c r="Q137" i="24" s="1"/>
  <c r="Q138" i="24" s="1"/>
  <c r="Q139" i="24" s="1"/>
  <c r="Q140" i="24" s="1"/>
  <c r="Q141" i="24" s="1"/>
  <c r="Q142" i="24" s="1"/>
  <c r="Q143" i="24" s="1"/>
  <c r="Q144" i="24" s="1"/>
  <c r="Q145" i="24" s="1"/>
  <c r="Q146" i="24" s="1"/>
  <c r="Q147" i="24" s="1"/>
  <c r="Q148" i="24" s="1"/>
  <c r="Q149" i="24" s="1"/>
  <c r="Q150" i="24" s="1"/>
  <c r="Q151" i="24" s="1"/>
  <c r="Q152" i="24" s="1"/>
  <c r="Q153" i="24" s="1"/>
  <c r="Q154" i="24" s="1"/>
  <c r="Q155" i="24" s="1"/>
  <c r="Q156" i="24" s="1"/>
  <c r="Q157" i="24" s="1"/>
  <c r="Q158" i="24" s="1"/>
  <c r="Q159" i="24" s="1"/>
  <c r="Q160" i="24" s="1"/>
  <c r="Q161" i="24" s="1"/>
  <c r="Q162" i="24" s="1"/>
  <c r="Q163" i="24" s="1"/>
  <c r="Q164" i="24" s="1"/>
  <c r="Q165" i="24" s="1"/>
  <c r="Q166" i="24" s="1"/>
  <c r="Q167" i="24" s="1"/>
  <c r="Q168" i="24" s="1"/>
  <c r="Q169" i="24" s="1"/>
  <c r="Q170" i="24" s="1"/>
  <c r="Q171" i="24" s="1"/>
  <c r="Q172" i="24" s="1"/>
  <c r="Q173" i="24" s="1"/>
  <c r="Q174" i="24" s="1"/>
  <c r="Q175" i="24" s="1"/>
  <c r="Q176" i="24" s="1"/>
  <c r="Q177" i="24" s="1"/>
  <c r="Q178" i="24" s="1"/>
  <c r="Q179" i="24" s="1"/>
  <c r="Q180" i="24" s="1"/>
  <c r="Q181" i="24" s="1"/>
  <c r="Q182" i="24" s="1"/>
  <c r="Q183" i="24" s="1"/>
  <c r="Q184" i="24" s="1"/>
  <c r="Q185" i="24" s="1"/>
  <c r="Q186" i="24" s="1"/>
  <c r="Q187" i="24" s="1"/>
  <c r="Q188" i="24" s="1"/>
  <c r="Q189" i="24" s="1"/>
  <c r="Q190" i="24" s="1"/>
  <c r="Q191" i="24" s="1"/>
  <c r="Q192" i="24" s="1"/>
  <c r="Q193" i="24" s="1"/>
  <c r="Q194" i="24" s="1"/>
  <c r="Q195" i="24" s="1"/>
  <c r="Q196" i="24" s="1"/>
  <c r="Q197" i="24" s="1"/>
  <c r="Q198" i="24" s="1"/>
  <c r="Q199" i="24" s="1"/>
  <c r="Q200" i="24" s="1"/>
  <c r="Q201" i="24" s="1"/>
  <c r="Q202" i="24" s="1"/>
  <c r="Q203" i="24" s="1"/>
  <c r="Q204" i="24" s="1"/>
  <c r="Q205" i="24" s="1"/>
  <c r="Q206" i="24" s="1"/>
  <c r="Q207" i="24" s="1"/>
  <c r="Q208" i="24" s="1"/>
  <c r="Q209" i="24" s="1"/>
  <c r="Q210" i="24" s="1"/>
  <c r="Q211" i="24" s="1"/>
  <c r="Q212" i="24" s="1"/>
  <c r="Q213" i="24" s="1"/>
  <c r="Q214" i="24" s="1"/>
  <c r="Q215" i="24" s="1"/>
  <c r="Q216" i="24" s="1"/>
  <c r="Q217" i="24" s="1"/>
  <c r="Q218" i="24" s="1"/>
  <c r="Q219" i="24" s="1"/>
  <c r="Q220" i="24" s="1"/>
  <c r="Q221" i="24" s="1"/>
  <c r="Q222" i="24" s="1"/>
  <c r="Q223" i="24" s="1"/>
  <c r="Q224" i="24" s="1"/>
  <c r="Q225" i="24" s="1"/>
  <c r="Q226" i="24" s="1"/>
  <c r="Q227" i="24" s="1"/>
  <c r="Q228" i="24" s="1"/>
  <c r="Q229" i="24" s="1"/>
  <c r="Q230" i="24" s="1"/>
  <c r="Q231" i="24" s="1"/>
  <c r="Q232" i="24" s="1"/>
  <c r="Q233" i="24" s="1"/>
  <c r="Q234" i="24" s="1"/>
  <c r="Q235" i="24" s="1"/>
  <c r="Q236" i="24" s="1"/>
  <c r="Q237" i="24" s="1"/>
  <c r="Q238" i="24" s="1"/>
  <c r="Q239" i="24" s="1"/>
  <c r="Q240" i="24" s="1"/>
  <c r="Q241" i="24" s="1"/>
  <c r="Q242" i="24" s="1"/>
  <c r="Q243" i="24" s="1"/>
  <c r="Q244" i="24" s="1"/>
  <c r="Q245" i="24" s="1"/>
  <c r="Q246" i="24" s="1"/>
  <c r="Q247" i="24" s="1"/>
  <c r="Q248" i="24" s="1"/>
  <c r="Q249" i="24" s="1"/>
  <c r="Q250" i="24" s="1"/>
  <c r="Q251" i="24" s="1"/>
  <c r="Q252" i="24" s="1"/>
  <c r="Q253" i="24" s="1"/>
  <c r="Q254" i="24" s="1"/>
  <c r="Q255" i="24" s="1"/>
  <c r="Q256" i="24" s="1"/>
  <c r="Q257" i="24" s="1"/>
  <c r="Q258" i="24" s="1"/>
  <c r="Q259" i="24" s="1"/>
  <c r="Q260" i="24" s="1"/>
  <c r="Q261" i="24" s="1"/>
  <c r="Q262" i="24" s="1"/>
  <c r="Q263" i="24" s="1"/>
  <c r="Q264" i="24" s="1"/>
  <c r="Q265" i="24" s="1"/>
  <c r="Q266" i="24" s="1"/>
  <c r="Q267" i="24" s="1"/>
  <c r="Q268" i="24" s="1"/>
  <c r="Q269" i="24" s="1"/>
  <c r="Q270" i="24" s="1"/>
  <c r="Q271" i="24" s="1"/>
  <c r="Q272" i="24" s="1"/>
  <c r="Q273" i="24" s="1"/>
  <c r="Q274" i="24" s="1"/>
  <c r="Q275" i="24" s="1"/>
  <c r="Q276" i="24" s="1"/>
  <c r="Q277" i="24" s="1"/>
  <c r="Q278" i="24" s="1"/>
  <c r="Q279" i="24" s="1"/>
  <c r="Q280" i="24" s="1"/>
  <c r="Q281" i="24" s="1"/>
  <c r="Q282" i="24" s="1"/>
  <c r="Q283" i="24" s="1"/>
  <c r="Q284" i="24" s="1"/>
  <c r="Q285" i="24" s="1"/>
  <c r="Q286" i="24" s="1"/>
  <c r="Q287" i="24" s="1"/>
  <c r="Q288" i="24" s="1"/>
  <c r="Q289" i="24" s="1"/>
  <c r="Q290" i="24" s="1"/>
  <c r="Q291" i="24" s="1"/>
  <c r="Q292" i="24" s="1"/>
  <c r="Q293" i="24" s="1"/>
  <c r="Q294" i="24" s="1"/>
  <c r="Q295" i="24" s="1"/>
  <c r="Q296" i="24" s="1"/>
  <c r="Q297" i="24" s="1"/>
  <c r="Q298" i="24" s="1"/>
  <c r="Q299" i="24" s="1"/>
  <c r="Q300" i="24" s="1"/>
  <c r="Q301" i="24" s="1"/>
  <c r="Q302" i="24" s="1"/>
  <c r="Q303" i="24" s="1"/>
  <c r="Q304" i="24" s="1"/>
  <c r="Q305" i="24" s="1"/>
  <c r="Q306" i="24" s="1"/>
  <c r="Q307" i="24" s="1"/>
  <c r="Q308" i="24" s="1"/>
  <c r="D11" i="22" s="1"/>
  <c r="C4" i="24"/>
  <c r="C5" i="24" s="1"/>
  <c r="C6" i="24" s="1"/>
  <c r="C7" i="24" s="1"/>
  <c r="C8" i="24" s="1"/>
  <c r="C9" i="24" s="1"/>
  <c r="C10" i="24" s="1"/>
  <c r="C11" i="24" s="1"/>
  <c r="C12" i="24" s="1"/>
  <c r="C13" i="24" s="1"/>
  <c r="C14" i="24" s="1"/>
  <c r="C15" i="24" s="1"/>
  <c r="C16" i="24" s="1"/>
  <c r="C17" i="24" s="1"/>
  <c r="C18" i="24" s="1"/>
  <c r="C19" i="24" s="1"/>
  <c r="C20" i="24" s="1"/>
  <c r="C21" i="24" s="1"/>
  <c r="C22" i="24" s="1"/>
  <c r="C23" i="24" s="1"/>
  <c r="C24" i="24" s="1"/>
  <c r="C25" i="24" s="1"/>
  <c r="C26" i="24" s="1"/>
  <c r="C27" i="24" s="1"/>
  <c r="C28" i="24" s="1"/>
  <c r="C29" i="24" s="1"/>
  <c r="C30" i="24" s="1"/>
  <c r="C31" i="24" s="1"/>
  <c r="C32" i="24" s="1"/>
  <c r="C33" i="24" s="1"/>
  <c r="C34" i="24" s="1"/>
  <c r="C35" i="24" s="1"/>
  <c r="C36" i="24" s="1"/>
  <c r="C37" i="24" s="1"/>
  <c r="C38" i="24" s="1"/>
  <c r="C39" i="24" s="1"/>
  <c r="C40" i="24" s="1"/>
  <c r="C41" i="24" s="1"/>
  <c r="C42" i="24" s="1"/>
  <c r="C43" i="24" s="1"/>
  <c r="C44" i="24" s="1"/>
  <c r="C45" i="24" s="1"/>
  <c r="C46" i="24" s="1"/>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C85" i="24" s="1"/>
  <c r="C86" i="24" s="1"/>
  <c r="C87" i="24" s="1"/>
  <c r="C88" i="24" s="1"/>
  <c r="C89" i="24" s="1"/>
  <c r="C90" i="24" s="1"/>
  <c r="C91" i="24" s="1"/>
  <c r="C92" i="24" s="1"/>
  <c r="C93" i="24" s="1"/>
  <c r="C94" i="24" s="1"/>
  <c r="C95" i="24" s="1"/>
  <c r="C96" i="24" s="1"/>
  <c r="C97" i="24" s="1"/>
  <c r="C98" i="24" s="1"/>
  <c r="C99" i="24" s="1"/>
  <c r="C100" i="24" s="1"/>
  <c r="C101" i="24" s="1"/>
  <c r="C102" i="24" s="1"/>
  <c r="C103" i="24" s="1"/>
  <c r="C104" i="24" s="1"/>
  <c r="C105" i="24" s="1"/>
  <c r="C106" i="24" s="1"/>
  <c r="C107" i="24" s="1"/>
  <c r="C108" i="24" s="1"/>
  <c r="C109" i="24" s="1"/>
  <c r="C110" i="24" s="1"/>
  <c r="C111" i="24" s="1"/>
  <c r="C112" i="24" s="1"/>
  <c r="C113" i="24" s="1"/>
  <c r="C114" i="24" s="1"/>
  <c r="C115" i="24" s="1"/>
  <c r="C116" i="24" s="1"/>
  <c r="C117" i="24" s="1"/>
  <c r="C118" i="24" s="1"/>
  <c r="C119" i="24" s="1"/>
  <c r="C120" i="24" s="1"/>
  <c r="C121" i="24" s="1"/>
  <c r="C122" i="24" s="1"/>
  <c r="C123" i="24" s="1"/>
  <c r="C124" i="24" s="1"/>
  <c r="C125" i="24" s="1"/>
  <c r="C126" i="24" s="1"/>
  <c r="C127" i="24" s="1"/>
  <c r="C128" i="24" s="1"/>
  <c r="C129" i="24" s="1"/>
  <c r="C130" i="24" s="1"/>
  <c r="C131" i="24" s="1"/>
  <c r="C132" i="24" s="1"/>
  <c r="C133" i="24" s="1"/>
  <c r="C134" i="24" s="1"/>
  <c r="C135" i="24" s="1"/>
  <c r="C136" i="24" s="1"/>
  <c r="C137" i="24" s="1"/>
  <c r="C138" i="24" s="1"/>
  <c r="C139" i="24" s="1"/>
  <c r="C140" i="24" s="1"/>
  <c r="C141" i="24" s="1"/>
  <c r="C142" i="24" s="1"/>
  <c r="C143" i="24" s="1"/>
  <c r="C144" i="24" s="1"/>
  <c r="C145" i="24" s="1"/>
  <c r="C146" i="24" s="1"/>
  <c r="C147" i="24" s="1"/>
  <c r="C148" i="24" s="1"/>
  <c r="C149" i="24" s="1"/>
  <c r="C150" i="24" s="1"/>
  <c r="C151" i="24" s="1"/>
  <c r="C152" i="24" s="1"/>
  <c r="C153" i="24" s="1"/>
  <c r="C154" i="24" s="1"/>
  <c r="C155" i="24" s="1"/>
  <c r="C156" i="24" s="1"/>
  <c r="C157" i="24" s="1"/>
  <c r="C158" i="24" s="1"/>
  <c r="C159" i="24" s="1"/>
  <c r="C160" i="24" s="1"/>
  <c r="C161" i="24" s="1"/>
  <c r="C162" i="24" s="1"/>
  <c r="C163" i="24" s="1"/>
  <c r="C164" i="24" s="1"/>
  <c r="C165" i="24" s="1"/>
  <c r="C166" i="24" s="1"/>
  <c r="C167" i="24" s="1"/>
  <c r="C168" i="24" s="1"/>
  <c r="C169" i="24" s="1"/>
  <c r="C170" i="24" s="1"/>
  <c r="C171" i="24" s="1"/>
  <c r="C172" i="24" s="1"/>
  <c r="C173" i="24" s="1"/>
  <c r="C174" i="24" s="1"/>
  <c r="C175" i="24" s="1"/>
  <c r="C176" i="24" s="1"/>
  <c r="C177" i="24" s="1"/>
  <c r="C178" i="24" s="1"/>
  <c r="C179" i="24" s="1"/>
  <c r="C180" i="24" s="1"/>
  <c r="C181" i="24" s="1"/>
  <c r="C182" i="24" s="1"/>
  <c r="C183" i="24" s="1"/>
  <c r="C184" i="24" s="1"/>
  <c r="C185" i="24" s="1"/>
  <c r="C186" i="24" s="1"/>
  <c r="C187" i="24" s="1"/>
  <c r="C188" i="24" s="1"/>
  <c r="C189" i="24" s="1"/>
  <c r="C190" i="24" s="1"/>
  <c r="C191" i="24" s="1"/>
  <c r="C192" i="24" s="1"/>
  <c r="C193" i="24" s="1"/>
  <c r="C194" i="24" s="1"/>
  <c r="C195" i="24" s="1"/>
  <c r="C196" i="24" s="1"/>
  <c r="C197" i="24" s="1"/>
  <c r="C198" i="24" s="1"/>
  <c r="C199" i="24" s="1"/>
  <c r="C200" i="24" s="1"/>
  <c r="C201" i="24" s="1"/>
  <c r="C202" i="24" s="1"/>
  <c r="C203" i="24" s="1"/>
  <c r="C204" i="24" s="1"/>
  <c r="C205" i="24" s="1"/>
  <c r="C206" i="24" s="1"/>
  <c r="C207" i="24" s="1"/>
  <c r="C208" i="24" s="1"/>
  <c r="C209" i="24" s="1"/>
  <c r="C210" i="24" s="1"/>
  <c r="C211" i="24" s="1"/>
  <c r="C212" i="24" s="1"/>
  <c r="C213" i="24" s="1"/>
  <c r="C214" i="24" s="1"/>
  <c r="C215" i="24" s="1"/>
  <c r="C216" i="24" s="1"/>
  <c r="C217" i="24" s="1"/>
  <c r="C218" i="24" s="1"/>
  <c r="C219" i="24" s="1"/>
  <c r="C220" i="24" s="1"/>
  <c r="C221" i="24" s="1"/>
  <c r="C222" i="24" s="1"/>
  <c r="C223" i="24" s="1"/>
  <c r="C224" i="24" s="1"/>
  <c r="C225" i="24" s="1"/>
  <c r="C226" i="24" s="1"/>
  <c r="C227" i="24" s="1"/>
  <c r="C228" i="24" s="1"/>
  <c r="C229" i="24" s="1"/>
  <c r="C230" i="24" s="1"/>
  <c r="C231" i="24" s="1"/>
  <c r="C232" i="24" s="1"/>
  <c r="C233" i="24" s="1"/>
  <c r="C234" i="24" s="1"/>
  <c r="C235" i="24" s="1"/>
  <c r="C236" i="24" s="1"/>
  <c r="C237" i="24" s="1"/>
  <c r="C238" i="24" s="1"/>
  <c r="C239" i="24" s="1"/>
  <c r="C240" i="24" s="1"/>
  <c r="C241" i="24" s="1"/>
  <c r="C242" i="24" s="1"/>
  <c r="C243" i="24" s="1"/>
  <c r="C244" i="24" s="1"/>
  <c r="C245" i="24" s="1"/>
  <c r="C246" i="24" s="1"/>
  <c r="C247" i="24" s="1"/>
  <c r="C248" i="24" s="1"/>
  <c r="C249" i="24" s="1"/>
  <c r="C250" i="24" s="1"/>
  <c r="C251" i="24" s="1"/>
  <c r="C252" i="24" s="1"/>
  <c r="C253" i="24" s="1"/>
  <c r="C254" i="24" s="1"/>
  <c r="C255" i="24" s="1"/>
  <c r="C256" i="24" s="1"/>
  <c r="C257" i="24" s="1"/>
  <c r="C258" i="24" s="1"/>
  <c r="C259" i="24" s="1"/>
  <c r="C260" i="24" s="1"/>
  <c r="C261" i="24" s="1"/>
  <c r="C262" i="24" s="1"/>
  <c r="C263" i="24" s="1"/>
  <c r="C264" i="24" s="1"/>
  <c r="C265" i="24" s="1"/>
  <c r="C266" i="24" s="1"/>
  <c r="C267" i="24" s="1"/>
  <c r="C268" i="24" s="1"/>
  <c r="C269" i="24" s="1"/>
  <c r="C270" i="24" s="1"/>
  <c r="C271" i="24" s="1"/>
  <c r="C272" i="24" s="1"/>
  <c r="C273" i="24" s="1"/>
  <c r="C274" i="24" s="1"/>
  <c r="C275" i="24" s="1"/>
  <c r="C276" i="24" s="1"/>
  <c r="C277" i="24" s="1"/>
  <c r="C278" i="24" s="1"/>
  <c r="C279" i="24" s="1"/>
  <c r="C280" i="24" s="1"/>
  <c r="C281" i="24" s="1"/>
  <c r="C282" i="24" s="1"/>
  <c r="C283" i="24" s="1"/>
  <c r="C284" i="24" s="1"/>
  <c r="C285" i="24" s="1"/>
  <c r="C286" i="24" s="1"/>
  <c r="C287" i="24" s="1"/>
  <c r="C288" i="24" s="1"/>
  <c r="C289" i="24" s="1"/>
  <c r="C290" i="24" s="1"/>
  <c r="C291" i="24" s="1"/>
  <c r="C292" i="24" s="1"/>
  <c r="C293" i="24" s="1"/>
  <c r="C294" i="24" s="1"/>
  <c r="C295" i="24" s="1"/>
  <c r="C296" i="24" s="1"/>
  <c r="C297" i="24" s="1"/>
  <c r="C298" i="24" s="1"/>
  <c r="C299" i="24" s="1"/>
  <c r="C300" i="24" s="1"/>
  <c r="C301" i="24" s="1"/>
  <c r="C302" i="24" s="1"/>
  <c r="C303" i="24" s="1"/>
  <c r="C304" i="24" s="1"/>
  <c r="C305" i="24" s="1"/>
  <c r="C306" i="24" s="1"/>
  <c r="C307" i="24" s="1"/>
  <c r="C308" i="24" s="1"/>
  <c r="B11" i="22" s="1"/>
  <c r="B17" i="22" s="1"/>
  <c r="B20" i="22" s="1"/>
  <c r="AE4" i="24"/>
  <c r="AE5" i="24" s="1"/>
  <c r="AE6" i="24" s="1"/>
  <c r="AE7" i="24" s="1"/>
  <c r="AE8" i="24" s="1"/>
  <c r="AE9" i="24" s="1"/>
  <c r="AE10" i="24" s="1"/>
  <c r="AE11" i="24" s="1"/>
  <c r="AE12" i="24" s="1"/>
  <c r="AE13" i="24" s="1"/>
  <c r="AE14" i="24" s="1"/>
  <c r="AE15" i="24" s="1"/>
  <c r="AE16" i="24" s="1"/>
  <c r="AE17" i="24" s="1"/>
  <c r="AE18" i="24" s="1"/>
  <c r="AE19" i="24" s="1"/>
  <c r="AE20" i="24" s="1"/>
  <c r="AE21" i="24" s="1"/>
  <c r="AE22" i="24" s="1"/>
  <c r="AE23" i="24" s="1"/>
  <c r="AE24" i="24" s="1"/>
  <c r="AE25" i="24" s="1"/>
  <c r="AE26" i="24" s="1"/>
  <c r="AE27" i="24" s="1"/>
  <c r="AE28" i="24" s="1"/>
  <c r="AE29" i="24" s="1"/>
  <c r="AE30" i="24" s="1"/>
  <c r="AE31" i="24" s="1"/>
  <c r="AE32" i="24" s="1"/>
  <c r="AE33" i="24" s="1"/>
  <c r="AE34" i="24" s="1"/>
  <c r="AE35" i="24" s="1"/>
  <c r="AE36" i="24" s="1"/>
  <c r="AE37" i="24" s="1"/>
  <c r="AE38" i="24" s="1"/>
  <c r="AE39" i="24" s="1"/>
  <c r="AE40" i="24" s="1"/>
  <c r="AE41" i="24" s="1"/>
  <c r="AE42" i="24" s="1"/>
  <c r="AE43" i="24" s="1"/>
  <c r="AE44" i="24" s="1"/>
  <c r="AE45" i="24" s="1"/>
  <c r="AE46" i="24" s="1"/>
  <c r="AE47" i="24" s="1"/>
  <c r="AE48" i="24" s="1"/>
  <c r="AE49" i="24" s="1"/>
  <c r="AE50" i="24" s="1"/>
  <c r="AE51" i="24" s="1"/>
  <c r="AE52" i="24" s="1"/>
  <c r="AE53" i="24" s="1"/>
  <c r="AE54" i="24" s="1"/>
  <c r="AE55" i="24" s="1"/>
  <c r="AE56" i="24" s="1"/>
  <c r="AE57" i="24" s="1"/>
  <c r="AE58" i="24" s="1"/>
  <c r="AE59" i="24" s="1"/>
  <c r="AE60" i="24" s="1"/>
  <c r="AE61" i="24" s="1"/>
  <c r="AE62" i="24" s="1"/>
  <c r="AE63" i="24" s="1"/>
  <c r="AE64" i="24" s="1"/>
  <c r="AE65" i="24" s="1"/>
  <c r="AE66" i="24" s="1"/>
  <c r="AE67" i="24" s="1"/>
  <c r="AE68" i="24" s="1"/>
  <c r="AE69" i="24" s="1"/>
  <c r="AE70" i="24" s="1"/>
  <c r="AE71" i="24" s="1"/>
  <c r="AE72" i="24" s="1"/>
  <c r="AE73" i="24" s="1"/>
  <c r="AE74" i="24" s="1"/>
  <c r="AE75" i="24" s="1"/>
  <c r="AE76" i="24" s="1"/>
  <c r="AE77" i="24" s="1"/>
  <c r="AE78" i="24" s="1"/>
  <c r="AE79" i="24" s="1"/>
  <c r="AE80" i="24" s="1"/>
  <c r="AE81" i="24" s="1"/>
  <c r="AE82" i="24" s="1"/>
  <c r="AE83" i="24" s="1"/>
  <c r="AE84" i="24" s="1"/>
  <c r="AE85" i="24" s="1"/>
  <c r="AE86" i="24" s="1"/>
  <c r="AE87" i="24" s="1"/>
  <c r="AE88" i="24" s="1"/>
  <c r="AE89" i="24" s="1"/>
  <c r="AE90" i="24" s="1"/>
  <c r="AE91" i="24" s="1"/>
  <c r="AE92" i="24" s="1"/>
  <c r="AE93" i="24" s="1"/>
  <c r="AE94" i="24" s="1"/>
  <c r="AE95" i="24" s="1"/>
  <c r="AE96" i="24" s="1"/>
  <c r="AE97" i="24" s="1"/>
  <c r="AE98" i="24" s="1"/>
  <c r="AE99" i="24" s="1"/>
  <c r="AE100" i="24" s="1"/>
  <c r="AE101" i="24" s="1"/>
  <c r="AE102" i="24" s="1"/>
  <c r="AE103" i="24" s="1"/>
  <c r="AE104" i="24" s="1"/>
  <c r="AE105" i="24" s="1"/>
  <c r="AE106" i="24" s="1"/>
  <c r="AE107" i="24" s="1"/>
  <c r="AE108" i="24" s="1"/>
  <c r="AE109" i="24" s="1"/>
  <c r="AE110" i="24" s="1"/>
  <c r="AE111" i="24" s="1"/>
  <c r="AE112" i="24" s="1"/>
  <c r="AE113" i="24" s="1"/>
  <c r="AE114" i="24" s="1"/>
  <c r="AE115" i="24" s="1"/>
  <c r="AE116" i="24" s="1"/>
  <c r="AE117" i="24" s="1"/>
  <c r="AE118" i="24" s="1"/>
  <c r="AE119" i="24" s="1"/>
  <c r="AE120" i="24" s="1"/>
  <c r="AE121" i="24" s="1"/>
  <c r="AE122" i="24" s="1"/>
  <c r="AE123" i="24" s="1"/>
  <c r="AE124" i="24" s="1"/>
  <c r="AE125" i="24" s="1"/>
  <c r="AE126" i="24" s="1"/>
  <c r="AE127" i="24" s="1"/>
  <c r="AE128" i="24" s="1"/>
  <c r="AE129" i="24" s="1"/>
  <c r="AE130" i="24" s="1"/>
  <c r="AE131" i="24" s="1"/>
  <c r="AE132" i="24" s="1"/>
  <c r="AE133" i="24" s="1"/>
  <c r="AE134" i="24" s="1"/>
  <c r="AE135" i="24" s="1"/>
  <c r="AE136" i="24" s="1"/>
  <c r="AE137" i="24" s="1"/>
  <c r="AE138" i="24" s="1"/>
  <c r="AE139" i="24" s="1"/>
  <c r="AE140" i="24" s="1"/>
  <c r="AE141" i="24" s="1"/>
  <c r="AE142" i="24" s="1"/>
  <c r="AE143" i="24" s="1"/>
  <c r="AE144" i="24" s="1"/>
  <c r="AE145" i="24" s="1"/>
  <c r="AE146" i="24" s="1"/>
  <c r="AE147" i="24" s="1"/>
  <c r="AE148" i="24" s="1"/>
  <c r="AE149" i="24" s="1"/>
  <c r="AE150" i="24" s="1"/>
  <c r="AE151" i="24" s="1"/>
  <c r="AE152" i="24" s="1"/>
  <c r="AE153" i="24" s="1"/>
  <c r="AE154" i="24" s="1"/>
  <c r="AE155" i="24" s="1"/>
  <c r="AE156" i="24" s="1"/>
  <c r="AE157" i="24" s="1"/>
  <c r="AE158" i="24" s="1"/>
  <c r="AE159" i="24" s="1"/>
  <c r="AE160" i="24" s="1"/>
  <c r="AE161" i="24" s="1"/>
  <c r="AE162" i="24" s="1"/>
  <c r="AE163" i="24" s="1"/>
  <c r="AE164" i="24" s="1"/>
  <c r="AE165" i="24" s="1"/>
  <c r="AE166" i="24" s="1"/>
  <c r="AE167" i="24" s="1"/>
  <c r="AE168" i="24" s="1"/>
  <c r="AE169" i="24" s="1"/>
  <c r="AE170" i="24" s="1"/>
  <c r="AE171" i="24" s="1"/>
  <c r="AE172" i="24" s="1"/>
  <c r="AE173" i="24" s="1"/>
  <c r="AE174" i="24" s="1"/>
  <c r="AE175" i="24" s="1"/>
  <c r="AE176" i="24" s="1"/>
  <c r="AE177" i="24" s="1"/>
  <c r="AE178" i="24" s="1"/>
  <c r="AE179" i="24" s="1"/>
  <c r="AE180" i="24" s="1"/>
  <c r="AE181" i="24" s="1"/>
  <c r="AE182" i="24" s="1"/>
  <c r="AE183" i="24" s="1"/>
  <c r="AE184" i="24" s="1"/>
  <c r="AE185" i="24" s="1"/>
  <c r="AE186" i="24" s="1"/>
  <c r="AE187" i="24" s="1"/>
  <c r="AE188" i="24" s="1"/>
  <c r="AE189" i="24" s="1"/>
  <c r="AE190" i="24" s="1"/>
  <c r="AE191" i="24" s="1"/>
  <c r="AE192" i="24" s="1"/>
  <c r="AE193" i="24" s="1"/>
  <c r="AE194" i="24" s="1"/>
  <c r="AE195" i="24" s="1"/>
  <c r="AE196" i="24" s="1"/>
  <c r="AE197" i="24" s="1"/>
  <c r="AE198" i="24" s="1"/>
  <c r="AE199" i="24" s="1"/>
  <c r="AE200" i="24" s="1"/>
  <c r="AE201" i="24" s="1"/>
  <c r="AE202" i="24" s="1"/>
  <c r="AE203" i="24" s="1"/>
  <c r="AE204" i="24" s="1"/>
  <c r="AE205" i="24" s="1"/>
  <c r="AE206" i="24" s="1"/>
  <c r="AE207" i="24" s="1"/>
  <c r="AE208" i="24" s="1"/>
  <c r="AE209" i="24" s="1"/>
  <c r="AE210" i="24" s="1"/>
  <c r="AE211" i="24" s="1"/>
  <c r="AE212" i="24" s="1"/>
  <c r="AE213" i="24" s="1"/>
  <c r="AE214" i="24" s="1"/>
  <c r="AE215" i="24" s="1"/>
  <c r="AE216" i="24" s="1"/>
  <c r="AE217" i="24" s="1"/>
  <c r="AE218" i="24" s="1"/>
  <c r="AE219" i="24" s="1"/>
  <c r="AE220" i="24" s="1"/>
  <c r="AE221" i="24" s="1"/>
  <c r="AE222" i="24" s="1"/>
  <c r="AE223" i="24" s="1"/>
  <c r="AE224" i="24" s="1"/>
  <c r="AE225" i="24" s="1"/>
  <c r="AE226" i="24" s="1"/>
  <c r="AE227" i="24" s="1"/>
  <c r="AE228" i="24" s="1"/>
  <c r="AE229" i="24" s="1"/>
  <c r="AE230" i="24" s="1"/>
  <c r="AE231" i="24" s="1"/>
  <c r="AE232" i="24" s="1"/>
  <c r="AE233" i="24" s="1"/>
  <c r="AE234" i="24" s="1"/>
  <c r="AE235" i="24" s="1"/>
  <c r="AE236" i="24" s="1"/>
  <c r="AE237" i="24" s="1"/>
  <c r="AE238" i="24" s="1"/>
  <c r="AE239" i="24" s="1"/>
  <c r="AE240" i="24" s="1"/>
  <c r="AE241" i="24" s="1"/>
  <c r="AE242" i="24" s="1"/>
  <c r="AE243" i="24" s="1"/>
  <c r="AE244" i="24" s="1"/>
  <c r="AE245" i="24" s="1"/>
  <c r="AE246" i="24" s="1"/>
  <c r="AE247" i="24" s="1"/>
  <c r="AE248" i="24" s="1"/>
  <c r="AE249" i="24" s="1"/>
  <c r="AE250" i="24" s="1"/>
  <c r="AE251" i="24" s="1"/>
  <c r="AE252" i="24" s="1"/>
  <c r="AE253" i="24" s="1"/>
  <c r="AE254" i="24" s="1"/>
  <c r="AE255" i="24" s="1"/>
  <c r="AE256" i="24" s="1"/>
  <c r="AE257" i="24" s="1"/>
  <c r="AE258" i="24" s="1"/>
  <c r="AE259" i="24" s="1"/>
  <c r="AE260" i="24" s="1"/>
  <c r="AE261" i="24" s="1"/>
  <c r="AE262" i="24" s="1"/>
  <c r="AE263" i="24" s="1"/>
  <c r="AE264" i="24" s="1"/>
  <c r="AE265" i="24" s="1"/>
  <c r="AE266" i="24" s="1"/>
  <c r="AE267" i="24" s="1"/>
  <c r="AE268" i="24" s="1"/>
  <c r="AE269" i="24" s="1"/>
  <c r="AE270" i="24" s="1"/>
  <c r="AE271" i="24" s="1"/>
  <c r="AE272" i="24" s="1"/>
  <c r="AE273" i="24" s="1"/>
  <c r="AE274" i="24" s="1"/>
  <c r="AE275" i="24" s="1"/>
  <c r="AE276" i="24" s="1"/>
  <c r="AE277" i="24" s="1"/>
  <c r="AE278" i="24" s="1"/>
  <c r="AE279" i="24" s="1"/>
  <c r="AE280" i="24" s="1"/>
  <c r="AE281" i="24" s="1"/>
  <c r="AE282" i="24" s="1"/>
  <c r="AE283" i="24" s="1"/>
  <c r="AE284" i="24" s="1"/>
  <c r="AE285" i="24" s="1"/>
  <c r="AE286" i="24" s="1"/>
  <c r="AE287" i="24" s="1"/>
  <c r="AE288" i="24" s="1"/>
  <c r="AE289" i="24" s="1"/>
  <c r="AE290" i="24" s="1"/>
  <c r="AE291" i="24" s="1"/>
  <c r="AE292" i="24" s="1"/>
  <c r="AE293" i="24" s="1"/>
  <c r="AE294" i="24" s="1"/>
  <c r="AE295" i="24" s="1"/>
  <c r="AE296" i="24" s="1"/>
  <c r="AE297" i="24" s="1"/>
  <c r="AE298" i="24" s="1"/>
  <c r="AE299" i="24" s="1"/>
  <c r="AE300" i="24" s="1"/>
  <c r="AE301" i="24" s="1"/>
  <c r="AE302" i="24" s="1"/>
  <c r="AE303" i="24" s="1"/>
  <c r="AE304" i="24" s="1"/>
  <c r="AE305" i="24" s="1"/>
  <c r="AE306" i="24" s="1"/>
  <c r="AE307" i="24" s="1"/>
  <c r="AE308" i="24" s="1"/>
  <c r="Y74" i="24"/>
  <c r="Y178" i="24"/>
  <c r="W54" i="24"/>
  <c r="W238" i="24"/>
  <c r="AG4" i="24"/>
  <c r="AG5" i="24" s="1"/>
  <c r="AG6" i="24" s="1"/>
  <c r="AG7" i="24" s="1"/>
  <c r="AG8" i="24" s="1"/>
  <c r="AG9" i="24" s="1"/>
  <c r="AG10" i="24" s="1"/>
  <c r="AG11" i="24" s="1"/>
  <c r="AG12" i="24" s="1"/>
  <c r="AG13" i="24" s="1"/>
  <c r="AG14" i="24" s="1"/>
  <c r="AG15" i="24" s="1"/>
  <c r="AG16" i="24" s="1"/>
  <c r="AG17" i="24" s="1"/>
  <c r="AG18" i="24" s="1"/>
  <c r="AG19" i="24" s="1"/>
  <c r="AG20" i="24" s="1"/>
  <c r="AG21" i="24" s="1"/>
  <c r="AG22" i="24" s="1"/>
  <c r="AG23" i="24" s="1"/>
  <c r="AG24" i="24" s="1"/>
  <c r="AG25" i="24" s="1"/>
  <c r="AG26" i="24" s="1"/>
  <c r="AG27" i="24" s="1"/>
  <c r="AG28" i="24" s="1"/>
  <c r="AG29" i="24" s="1"/>
  <c r="AG30" i="24" s="1"/>
  <c r="AG31" i="24" s="1"/>
  <c r="AG32" i="24" s="1"/>
  <c r="AG33" i="24" s="1"/>
  <c r="AG34" i="24" s="1"/>
  <c r="AG35" i="24" s="1"/>
  <c r="AG36" i="24" s="1"/>
  <c r="AG37" i="24" s="1"/>
  <c r="AG38" i="24" s="1"/>
  <c r="AG39" i="24" s="1"/>
  <c r="AG40" i="24" s="1"/>
  <c r="AG41" i="24" s="1"/>
  <c r="AG42" i="24" s="1"/>
  <c r="AG43" i="24" s="1"/>
  <c r="AG44" i="24" s="1"/>
  <c r="AG45" i="24" s="1"/>
  <c r="AG46" i="24" s="1"/>
  <c r="AG47" i="24" s="1"/>
  <c r="AG48" i="24" s="1"/>
  <c r="AG49" i="24" s="1"/>
  <c r="AG50" i="24" s="1"/>
  <c r="AG51" i="24" s="1"/>
  <c r="AG52" i="24" s="1"/>
  <c r="AG53" i="24" s="1"/>
  <c r="AG54" i="24" s="1"/>
  <c r="AG55" i="24" s="1"/>
  <c r="AG56" i="24" s="1"/>
  <c r="AG57" i="24" s="1"/>
  <c r="AG58" i="24" s="1"/>
  <c r="AG59" i="24" s="1"/>
  <c r="AG60" i="24" s="1"/>
  <c r="AG61" i="24" s="1"/>
  <c r="AG62" i="24" s="1"/>
  <c r="AG63" i="24" s="1"/>
  <c r="AG64" i="24" s="1"/>
  <c r="AG65" i="24" s="1"/>
  <c r="AG66" i="24" s="1"/>
  <c r="AG67" i="24" s="1"/>
  <c r="AG68" i="24" s="1"/>
  <c r="AG69" i="24" s="1"/>
  <c r="AG70" i="24" s="1"/>
  <c r="AG71" i="24" s="1"/>
  <c r="AG72" i="24" s="1"/>
  <c r="AG73" i="24" s="1"/>
  <c r="AG74" i="24" s="1"/>
  <c r="AG75" i="24" s="1"/>
  <c r="AG76" i="24" s="1"/>
  <c r="AG77" i="24" s="1"/>
  <c r="AG78" i="24" s="1"/>
  <c r="AG79" i="24" s="1"/>
  <c r="AG80" i="24" s="1"/>
  <c r="AG81" i="24" s="1"/>
  <c r="AG82" i="24" s="1"/>
  <c r="AG83" i="24" s="1"/>
  <c r="AG84" i="24" s="1"/>
  <c r="AG85" i="24" s="1"/>
  <c r="AG86" i="24" s="1"/>
  <c r="AG87" i="24" s="1"/>
  <c r="AG88" i="24" s="1"/>
  <c r="AG89" i="24" s="1"/>
  <c r="AG90" i="24" s="1"/>
  <c r="AG91" i="24" s="1"/>
  <c r="AG92" i="24" s="1"/>
  <c r="AG93" i="24" s="1"/>
  <c r="AG94" i="24" s="1"/>
  <c r="AG95" i="24" s="1"/>
  <c r="AG96" i="24" s="1"/>
  <c r="AG97" i="24" s="1"/>
  <c r="AG98" i="24" s="1"/>
  <c r="AG99" i="24" s="1"/>
  <c r="AG100" i="24" s="1"/>
  <c r="AG101" i="24" s="1"/>
  <c r="AG102" i="24" s="1"/>
  <c r="AG103" i="24" s="1"/>
  <c r="AG104" i="24" s="1"/>
  <c r="AG105" i="24" s="1"/>
  <c r="AG106" i="24" s="1"/>
  <c r="AG107" i="24" s="1"/>
  <c r="AG108" i="24" s="1"/>
  <c r="AG109" i="24" s="1"/>
  <c r="AG110" i="24" s="1"/>
  <c r="AG111" i="24" s="1"/>
  <c r="AG112" i="24" s="1"/>
  <c r="AG113" i="24" s="1"/>
  <c r="AG114" i="24" s="1"/>
  <c r="AG115" i="24" s="1"/>
  <c r="AG116" i="24" s="1"/>
  <c r="AG117" i="24" s="1"/>
  <c r="AG118" i="24" s="1"/>
  <c r="AG119" i="24" s="1"/>
  <c r="AG120" i="24" s="1"/>
  <c r="AG121" i="24" s="1"/>
  <c r="AG122" i="24" s="1"/>
  <c r="AG123" i="24" s="1"/>
  <c r="AG124" i="24" s="1"/>
  <c r="AG125" i="24" s="1"/>
  <c r="AG126" i="24" s="1"/>
  <c r="AG127" i="24" s="1"/>
  <c r="AG128" i="24" s="1"/>
  <c r="AG129" i="24" s="1"/>
  <c r="AG130" i="24" s="1"/>
  <c r="AG131" i="24" s="1"/>
  <c r="AG132" i="24" s="1"/>
  <c r="AG133" i="24" s="1"/>
  <c r="AG134" i="24" s="1"/>
  <c r="AG135" i="24" s="1"/>
  <c r="AG136" i="24" s="1"/>
  <c r="AG137" i="24" s="1"/>
  <c r="AG138" i="24" s="1"/>
  <c r="AG139" i="24" s="1"/>
  <c r="AG140" i="24" s="1"/>
  <c r="AG141" i="24" s="1"/>
  <c r="AG142" i="24" s="1"/>
  <c r="AG143" i="24" s="1"/>
  <c r="AG144" i="24" s="1"/>
  <c r="AG145" i="24" s="1"/>
  <c r="AG146" i="24" s="1"/>
  <c r="AG147" i="24" s="1"/>
  <c r="AG148" i="24" s="1"/>
  <c r="AG149" i="24" s="1"/>
  <c r="AG150" i="24" s="1"/>
  <c r="AG151" i="24" s="1"/>
  <c r="AG152" i="24" s="1"/>
  <c r="AG153" i="24" s="1"/>
  <c r="AG154" i="24" s="1"/>
  <c r="AG155" i="24" s="1"/>
  <c r="AG156" i="24" s="1"/>
  <c r="AG157" i="24" s="1"/>
  <c r="AG158" i="24" s="1"/>
  <c r="AG159" i="24" s="1"/>
  <c r="AG160" i="24" s="1"/>
  <c r="AG161" i="24" s="1"/>
  <c r="AG162" i="24" s="1"/>
  <c r="AG163" i="24" s="1"/>
  <c r="AG164" i="24" s="1"/>
  <c r="AG165" i="24" s="1"/>
  <c r="AG166" i="24" s="1"/>
  <c r="AG167" i="24" s="1"/>
  <c r="AG168" i="24" s="1"/>
  <c r="AG169" i="24" s="1"/>
  <c r="AG170" i="24" s="1"/>
  <c r="AG171" i="24" s="1"/>
  <c r="AG172" i="24" s="1"/>
  <c r="AG173" i="24" s="1"/>
  <c r="AG174" i="24" s="1"/>
  <c r="AG175" i="24" s="1"/>
  <c r="AG176" i="24" s="1"/>
  <c r="AG177" i="24" s="1"/>
  <c r="AG178" i="24" s="1"/>
  <c r="AG179" i="24" s="1"/>
  <c r="AG180" i="24" s="1"/>
  <c r="AG181" i="24" s="1"/>
  <c r="AG182" i="24" s="1"/>
  <c r="AG183" i="24" s="1"/>
  <c r="AG184" i="24" s="1"/>
  <c r="AG185" i="24" s="1"/>
  <c r="AG186" i="24" s="1"/>
  <c r="AG187" i="24" s="1"/>
  <c r="AG188" i="24" s="1"/>
  <c r="AG189" i="24" s="1"/>
  <c r="AG190" i="24" s="1"/>
  <c r="AG191" i="24" s="1"/>
  <c r="AG192" i="24" s="1"/>
  <c r="AG193" i="24" s="1"/>
  <c r="AG194" i="24" s="1"/>
  <c r="AG195" i="24" s="1"/>
  <c r="AG196" i="24" s="1"/>
  <c r="AG197" i="24" s="1"/>
  <c r="AG198" i="24" s="1"/>
  <c r="AG199" i="24" s="1"/>
  <c r="AG200" i="24" s="1"/>
  <c r="AG201" i="24" s="1"/>
  <c r="AG202" i="24" s="1"/>
  <c r="AG203" i="24" s="1"/>
  <c r="AG204" i="24" s="1"/>
  <c r="AG205" i="24" s="1"/>
  <c r="AG206" i="24" s="1"/>
  <c r="AG207" i="24" s="1"/>
  <c r="AG208" i="24" s="1"/>
  <c r="AG209" i="24" s="1"/>
  <c r="AG210" i="24" s="1"/>
  <c r="AG211" i="24" s="1"/>
  <c r="AG212" i="24" s="1"/>
  <c r="AG213" i="24" s="1"/>
  <c r="AG214" i="24" s="1"/>
  <c r="AG215" i="24" s="1"/>
  <c r="AG216" i="24" s="1"/>
  <c r="AG217" i="24" s="1"/>
  <c r="AG218" i="24" s="1"/>
  <c r="AG219" i="24" s="1"/>
  <c r="AG220" i="24" s="1"/>
  <c r="AG221" i="24" s="1"/>
  <c r="AG222" i="24" s="1"/>
  <c r="AG223" i="24" s="1"/>
  <c r="AG224" i="24" s="1"/>
  <c r="AG225" i="24" s="1"/>
  <c r="AG226" i="24" s="1"/>
  <c r="AG227" i="24" s="1"/>
  <c r="AG228" i="24" s="1"/>
  <c r="AG229" i="24" s="1"/>
  <c r="AG230" i="24" s="1"/>
  <c r="AG231" i="24" s="1"/>
  <c r="AG232" i="24" s="1"/>
  <c r="AG233" i="24" s="1"/>
  <c r="AG234" i="24" s="1"/>
  <c r="AG235" i="24" s="1"/>
  <c r="AG236" i="24" s="1"/>
  <c r="AG237" i="24" s="1"/>
  <c r="AG238" i="24" s="1"/>
  <c r="AG239" i="24" s="1"/>
  <c r="AG240" i="24" s="1"/>
  <c r="AG241" i="24" s="1"/>
  <c r="AG242" i="24" s="1"/>
  <c r="AG243" i="24" s="1"/>
  <c r="AG244" i="24" s="1"/>
  <c r="AG245" i="24" s="1"/>
  <c r="AG246" i="24" s="1"/>
  <c r="AG247" i="24" s="1"/>
  <c r="AG248" i="24" s="1"/>
  <c r="AG249" i="24" s="1"/>
  <c r="AG250" i="24" s="1"/>
  <c r="AG251" i="24" s="1"/>
  <c r="AG252" i="24" s="1"/>
  <c r="AG253" i="24" s="1"/>
  <c r="AG254" i="24" s="1"/>
  <c r="AG255" i="24" s="1"/>
  <c r="AG256" i="24" s="1"/>
  <c r="AG257" i="24" s="1"/>
  <c r="AG258" i="24" s="1"/>
  <c r="AG259" i="24" s="1"/>
  <c r="AG260" i="24" s="1"/>
  <c r="AG261" i="24" s="1"/>
  <c r="AG262" i="24" s="1"/>
  <c r="AG263" i="24" s="1"/>
  <c r="AG264" i="24" s="1"/>
  <c r="AG265" i="24" s="1"/>
  <c r="AG266" i="24" s="1"/>
  <c r="AG267" i="24" s="1"/>
  <c r="AG268" i="24" s="1"/>
  <c r="AG269" i="24" s="1"/>
  <c r="AG270" i="24" s="1"/>
  <c r="AG271" i="24" s="1"/>
  <c r="AG272" i="24" s="1"/>
  <c r="AG273" i="24" s="1"/>
  <c r="AG274" i="24" s="1"/>
  <c r="AG275" i="24" s="1"/>
  <c r="AG276" i="24" s="1"/>
  <c r="AG277" i="24" s="1"/>
  <c r="AG278" i="24" s="1"/>
  <c r="AG279" i="24" s="1"/>
  <c r="AG280" i="24" s="1"/>
  <c r="AG281" i="24" s="1"/>
  <c r="AG282" i="24" s="1"/>
  <c r="AG283" i="24" s="1"/>
  <c r="AG284" i="24" s="1"/>
  <c r="AG285" i="24" s="1"/>
  <c r="AG286" i="24" s="1"/>
  <c r="AG287" i="24" s="1"/>
  <c r="AG288" i="24" s="1"/>
  <c r="AG289" i="24" s="1"/>
  <c r="AG290" i="24" s="1"/>
  <c r="AG291" i="24" s="1"/>
  <c r="AG292" i="24" s="1"/>
  <c r="AG293" i="24" s="1"/>
  <c r="AG294" i="24" s="1"/>
  <c r="AG295" i="24" s="1"/>
  <c r="AG296" i="24" s="1"/>
  <c r="AG297" i="24" s="1"/>
  <c r="AG298" i="24" s="1"/>
  <c r="AG299" i="24" s="1"/>
  <c r="AG300" i="24" s="1"/>
  <c r="AG301" i="24" s="1"/>
  <c r="AG302" i="24" s="1"/>
  <c r="AG303" i="24" s="1"/>
  <c r="AG304" i="24" s="1"/>
  <c r="AG305" i="24" s="1"/>
  <c r="AG306" i="24" s="1"/>
  <c r="AG307" i="24" s="1"/>
  <c r="AG308" i="24" s="1"/>
  <c r="W210" i="24"/>
  <c r="W11" i="24"/>
  <c r="W47" i="24"/>
  <c r="Y4" i="24"/>
  <c r="Y93" i="24"/>
  <c r="Y223" i="24"/>
  <c r="W190" i="24"/>
  <c r="W23" i="24"/>
  <c r="Y28" i="24"/>
  <c r="Y119" i="24"/>
  <c r="W176" i="24"/>
  <c r="W48" i="24"/>
  <c r="W252" i="24"/>
  <c r="W43" i="24"/>
  <c r="W85" i="24"/>
  <c r="Y165" i="24"/>
  <c r="W90" i="24"/>
  <c r="Y84" i="24"/>
  <c r="W83" i="24"/>
  <c r="W296" i="24"/>
  <c r="Y17" i="24"/>
  <c r="W51" i="24"/>
  <c r="Y83" i="24"/>
  <c r="Y106" i="24"/>
  <c r="W117" i="24"/>
  <c r="W62" i="24"/>
  <c r="Y68" i="24"/>
  <c r="W194" i="24"/>
  <c r="Y101" i="24"/>
  <c r="W72" i="24"/>
  <c r="Y255" i="24"/>
  <c r="W223" i="24"/>
  <c r="W206" i="24"/>
  <c r="W246" i="24"/>
  <c r="W60" i="24"/>
  <c r="W78" i="24"/>
  <c r="W133" i="24"/>
  <c r="Y90" i="24"/>
  <c r="Y59" i="24"/>
  <c r="W177" i="24"/>
  <c r="W66" i="24"/>
  <c r="Y250" i="24"/>
  <c r="W35" i="24"/>
  <c r="Y42" i="24"/>
  <c r="W100" i="24"/>
  <c r="Y307" i="24"/>
  <c r="Y71" i="24"/>
  <c r="Y89" i="24"/>
  <c r="Y298" i="24"/>
  <c r="W134" i="24"/>
  <c r="W143" i="24"/>
  <c r="Y30" i="24"/>
  <c r="W145" i="24"/>
  <c r="Y191" i="24"/>
  <c r="Y128" i="24"/>
  <c r="Y190" i="24"/>
  <c r="Y270" i="24"/>
  <c r="Y183" i="24"/>
  <c r="Y217" i="24"/>
  <c r="W118" i="24"/>
  <c r="Y56" i="24"/>
  <c r="W4" i="24"/>
  <c r="Y12" i="24"/>
  <c r="W77" i="24"/>
  <c r="Y234" i="24"/>
  <c r="Y57" i="24"/>
  <c r="Y5" i="24"/>
  <c r="Y205" i="24"/>
  <c r="Y116" i="24"/>
  <c r="Y153" i="24"/>
  <c r="W91" i="24"/>
  <c r="W303" i="24"/>
  <c r="W76" i="24"/>
  <c r="Y107" i="24"/>
  <c r="W108" i="24"/>
  <c r="Y160" i="24"/>
  <c r="Y79" i="24"/>
  <c r="W203" i="24"/>
  <c r="W110" i="24"/>
  <c r="Y199" i="24"/>
  <c r="W67" i="24"/>
  <c r="Y58" i="24"/>
  <c r="W116" i="24"/>
  <c r="W15" i="24"/>
  <c r="Y95" i="24"/>
  <c r="Y121" i="24"/>
  <c r="Y288" i="24"/>
  <c r="Y78" i="24"/>
  <c r="Y179" i="24"/>
  <c r="Y38" i="24"/>
  <c r="W159" i="24"/>
  <c r="Y230" i="24"/>
  <c r="Y136" i="24"/>
  <c r="Y198" i="24"/>
  <c r="Y273" i="24"/>
  <c r="W157" i="24"/>
  <c r="Y221" i="24"/>
  <c r="W274" i="24"/>
  <c r="S29" i="24"/>
  <c r="S30" i="24" s="1"/>
  <c r="S31" i="24" s="1"/>
  <c r="S32" i="24" s="1"/>
  <c r="S33" i="24" s="1"/>
  <c r="S34" i="24" s="1"/>
  <c r="S35" i="24" s="1"/>
  <c r="S36" i="24" s="1"/>
  <c r="S37" i="24" s="1"/>
  <c r="S38" i="24" s="1"/>
  <c r="S39" i="24" s="1"/>
  <c r="S40" i="24" s="1"/>
  <c r="S41" i="24" s="1"/>
  <c r="S42" i="24" s="1"/>
  <c r="S43" i="24" s="1"/>
  <c r="S44" i="24" s="1"/>
  <c r="S45" i="24" s="1"/>
  <c r="S46" i="24" s="1"/>
  <c r="S47" i="24" s="1"/>
  <c r="S48" i="24" s="1"/>
  <c r="S49" i="24" s="1"/>
  <c r="S50" i="24" s="1"/>
  <c r="S51" i="24" s="1"/>
  <c r="S52" i="24" s="1"/>
  <c r="S53" i="24" s="1"/>
  <c r="S54" i="24" s="1"/>
  <c r="S55" i="24" s="1"/>
  <c r="S56" i="24" s="1"/>
  <c r="S57" i="24" s="1"/>
  <c r="S58" i="24" s="1"/>
  <c r="S59" i="24" s="1"/>
  <c r="S60" i="24" s="1"/>
  <c r="S61" i="24" s="1"/>
  <c r="S62" i="24" s="1"/>
  <c r="S63" i="24" s="1"/>
  <c r="S64" i="24" s="1"/>
  <c r="S65" i="24" s="1"/>
  <c r="S66" i="24" s="1"/>
  <c r="S67" i="24" s="1"/>
  <c r="S68" i="24" s="1"/>
  <c r="S69" i="24" s="1"/>
  <c r="S70" i="24" s="1"/>
  <c r="S71" i="24" s="1"/>
  <c r="S72" i="24" s="1"/>
  <c r="S73" i="24" s="1"/>
  <c r="S74" i="24" s="1"/>
  <c r="S75" i="24" s="1"/>
  <c r="S76" i="24" s="1"/>
  <c r="S77" i="24" s="1"/>
  <c r="S78" i="24" s="1"/>
  <c r="S79" i="24" s="1"/>
  <c r="S80" i="24" s="1"/>
  <c r="S81" i="24" s="1"/>
  <c r="S82" i="24" s="1"/>
  <c r="S83" i="24" s="1"/>
  <c r="S84" i="24" s="1"/>
  <c r="S85" i="24" s="1"/>
  <c r="S86" i="24" s="1"/>
  <c r="S87" i="24" s="1"/>
  <c r="S88" i="24" s="1"/>
  <c r="S89" i="24" s="1"/>
  <c r="S90" i="24" s="1"/>
  <c r="S91" i="24" s="1"/>
  <c r="S92" i="24" s="1"/>
  <c r="S93" i="24" s="1"/>
  <c r="S94" i="24" s="1"/>
  <c r="S95" i="24" s="1"/>
  <c r="S96" i="24" s="1"/>
  <c r="S97" i="24" s="1"/>
  <c r="S98" i="24" s="1"/>
  <c r="S99" i="24" s="1"/>
  <c r="S100" i="24" s="1"/>
  <c r="S101" i="24" s="1"/>
  <c r="S102" i="24" s="1"/>
  <c r="S103" i="24" s="1"/>
  <c r="S104" i="24" s="1"/>
  <c r="S105" i="24" s="1"/>
  <c r="S106" i="24" s="1"/>
  <c r="S107" i="24" s="1"/>
  <c r="S108" i="24" s="1"/>
  <c r="S109" i="24" s="1"/>
  <c r="S110" i="24" s="1"/>
  <c r="S111" i="24" s="1"/>
  <c r="S112" i="24" s="1"/>
  <c r="S113" i="24" s="1"/>
  <c r="S114" i="24" s="1"/>
  <c r="S115" i="24" s="1"/>
  <c r="S116" i="24" s="1"/>
  <c r="S117" i="24" s="1"/>
  <c r="S118" i="24" s="1"/>
  <c r="S119" i="24" s="1"/>
  <c r="S120" i="24" s="1"/>
  <c r="S121" i="24" s="1"/>
  <c r="S122" i="24" s="1"/>
  <c r="S123" i="24" s="1"/>
  <c r="S124" i="24" s="1"/>
  <c r="S125" i="24" s="1"/>
  <c r="S126" i="24" s="1"/>
  <c r="S127" i="24" s="1"/>
  <c r="S128" i="24" s="1"/>
  <c r="S129" i="24" s="1"/>
  <c r="S130" i="24" s="1"/>
  <c r="S131" i="24" s="1"/>
  <c r="S132" i="24" s="1"/>
  <c r="S133" i="24" s="1"/>
  <c r="S134" i="24" s="1"/>
  <c r="S135" i="24" s="1"/>
  <c r="S136" i="24" s="1"/>
  <c r="S137" i="24" s="1"/>
  <c r="S138" i="24" s="1"/>
  <c r="S139" i="24" s="1"/>
  <c r="S140" i="24" s="1"/>
  <c r="S141" i="24" s="1"/>
  <c r="S142" i="24" s="1"/>
  <c r="S143" i="24" s="1"/>
  <c r="S144" i="24" s="1"/>
  <c r="S145" i="24" s="1"/>
  <c r="S146" i="24" s="1"/>
  <c r="S147" i="24" s="1"/>
  <c r="S148" i="24" s="1"/>
  <c r="S149" i="24" s="1"/>
  <c r="S150" i="24" s="1"/>
  <c r="S151" i="24" s="1"/>
  <c r="S152" i="24" s="1"/>
  <c r="S153" i="24" s="1"/>
  <c r="S154" i="24" s="1"/>
  <c r="S155" i="24" s="1"/>
  <c r="S156" i="24" s="1"/>
  <c r="S157" i="24" s="1"/>
  <c r="S158" i="24" s="1"/>
  <c r="S159" i="24" s="1"/>
  <c r="S160" i="24" s="1"/>
  <c r="S161" i="24" s="1"/>
  <c r="S162" i="24" s="1"/>
  <c r="S163" i="24" s="1"/>
  <c r="S164" i="24" s="1"/>
  <c r="S165" i="24" s="1"/>
  <c r="S166" i="24" s="1"/>
  <c r="S167" i="24" s="1"/>
  <c r="S168" i="24" s="1"/>
  <c r="S169" i="24" s="1"/>
  <c r="S170" i="24" s="1"/>
  <c r="S171" i="24" s="1"/>
  <c r="S172" i="24" s="1"/>
  <c r="S173" i="24" s="1"/>
  <c r="S174" i="24" s="1"/>
  <c r="S175" i="24" s="1"/>
  <c r="S176" i="24" s="1"/>
  <c r="S177" i="24" s="1"/>
  <c r="S178" i="24" s="1"/>
  <c r="S179" i="24" s="1"/>
  <c r="S180" i="24" s="1"/>
  <c r="S181" i="24" s="1"/>
  <c r="S182" i="24" s="1"/>
  <c r="S183" i="24" s="1"/>
  <c r="S184" i="24" s="1"/>
  <c r="S185" i="24" s="1"/>
  <c r="S186" i="24" s="1"/>
  <c r="S187" i="24" s="1"/>
  <c r="S188" i="24" s="1"/>
  <c r="S189" i="24" s="1"/>
  <c r="S190" i="24" s="1"/>
  <c r="S191" i="24" s="1"/>
  <c r="S192" i="24" s="1"/>
  <c r="S193" i="24" s="1"/>
  <c r="S194" i="24" s="1"/>
  <c r="S195" i="24" s="1"/>
  <c r="S196" i="24" s="1"/>
  <c r="S197" i="24" s="1"/>
  <c r="S198" i="24" s="1"/>
  <c r="S199" i="24" s="1"/>
  <c r="S200" i="24" s="1"/>
  <c r="S201" i="24" s="1"/>
  <c r="S202" i="24" s="1"/>
  <c r="S203" i="24" s="1"/>
  <c r="S204" i="24" s="1"/>
  <c r="S205" i="24" s="1"/>
  <c r="S206" i="24" s="1"/>
  <c r="S207" i="24" s="1"/>
  <c r="S208" i="24" s="1"/>
  <c r="S209" i="24" s="1"/>
  <c r="S210" i="24" s="1"/>
  <c r="S211" i="24" s="1"/>
  <c r="S212" i="24" s="1"/>
  <c r="S213" i="24" s="1"/>
  <c r="S214" i="24" s="1"/>
  <c r="S215" i="24" s="1"/>
  <c r="S216" i="24" s="1"/>
  <c r="S217" i="24" s="1"/>
  <c r="S218" i="24" s="1"/>
  <c r="S219" i="24" s="1"/>
  <c r="S220" i="24" s="1"/>
  <c r="S221" i="24" s="1"/>
  <c r="S222" i="24" s="1"/>
  <c r="S223" i="24" s="1"/>
  <c r="S224" i="24" s="1"/>
  <c r="S225" i="24" s="1"/>
  <c r="S226" i="24" s="1"/>
  <c r="S227" i="24" s="1"/>
  <c r="S228" i="24" s="1"/>
  <c r="S229" i="24" s="1"/>
  <c r="S230" i="24" s="1"/>
  <c r="S231" i="24" s="1"/>
  <c r="S232" i="24" s="1"/>
  <c r="S233" i="24" s="1"/>
  <c r="S234" i="24" s="1"/>
  <c r="S235" i="24" s="1"/>
  <c r="S236" i="24" s="1"/>
  <c r="S237" i="24" s="1"/>
  <c r="S238" i="24" s="1"/>
  <c r="S239" i="24" s="1"/>
  <c r="S240" i="24" s="1"/>
  <c r="S241" i="24" s="1"/>
  <c r="S242" i="24" s="1"/>
  <c r="S243" i="24" s="1"/>
  <c r="S244" i="24" s="1"/>
  <c r="S245" i="24" s="1"/>
  <c r="S246" i="24" s="1"/>
  <c r="S247" i="24" s="1"/>
  <c r="S248" i="24" s="1"/>
  <c r="S249" i="24" s="1"/>
  <c r="S250" i="24" s="1"/>
  <c r="S251" i="24" s="1"/>
  <c r="S252" i="24" s="1"/>
  <c r="S253" i="24" s="1"/>
  <c r="S254" i="24" s="1"/>
  <c r="S255" i="24" s="1"/>
  <c r="S256" i="24" s="1"/>
  <c r="S257" i="24" s="1"/>
  <c r="S258" i="24" s="1"/>
  <c r="S259" i="24" s="1"/>
  <c r="S260" i="24" s="1"/>
  <c r="S261" i="24" s="1"/>
  <c r="S262" i="24" s="1"/>
  <c r="S263" i="24" s="1"/>
  <c r="S264" i="24" s="1"/>
  <c r="S265" i="24" s="1"/>
  <c r="S266" i="24" s="1"/>
  <c r="S267" i="24" s="1"/>
  <c r="S268" i="24" s="1"/>
  <c r="S269" i="24" s="1"/>
  <c r="S270" i="24" s="1"/>
  <c r="S271" i="24" s="1"/>
  <c r="S272" i="24" s="1"/>
  <c r="S273" i="24" s="1"/>
  <c r="S274" i="24" s="1"/>
  <c r="S275" i="24" s="1"/>
  <c r="S276" i="24" s="1"/>
  <c r="S277" i="24" s="1"/>
  <c r="S278" i="24" s="1"/>
  <c r="S279" i="24" s="1"/>
  <c r="S280" i="24" s="1"/>
  <c r="S281" i="24" s="1"/>
  <c r="S282" i="24" s="1"/>
  <c r="S283" i="24" s="1"/>
  <c r="S284" i="24" s="1"/>
  <c r="S285" i="24" s="1"/>
  <c r="S286" i="24" s="1"/>
  <c r="S287" i="24" s="1"/>
  <c r="S288" i="24" s="1"/>
  <c r="S289" i="24" s="1"/>
  <c r="S290" i="24" s="1"/>
  <c r="S291" i="24" s="1"/>
  <c r="S292" i="24" s="1"/>
  <c r="S293" i="24" s="1"/>
  <c r="S294" i="24" s="1"/>
  <c r="S295" i="24" s="1"/>
  <c r="S296" i="24" s="1"/>
  <c r="S297" i="24" s="1"/>
  <c r="S298" i="24" s="1"/>
  <c r="S299" i="24" s="1"/>
  <c r="S300" i="24" s="1"/>
  <c r="S301" i="24" s="1"/>
  <c r="S302" i="24" s="1"/>
  <c r="S303" i="24" s="1"/>
  <c r="S304" i="24" s="1"/>
  <c r="S305" i="24" s="1"/>
  <c r="S306" i="24" s="1"/>
  <c r="S307" i="24" s="1"/>
  <c r="S308" i="24" s="1"/>
  <c r="D12" i="22" s="1"/>
  <c r="Y19" i="24"/>
  <c r="Y32" i="24"/>
  <c r="Y281" i="24"/>
  <c r="Y233" i="24"/>
  <c r="Y181" i="24"/>
  <c r="W142" i="24"/>
  <c r="Y186" i="24"/>
  <c r="Y67" i="24"/>
  <c r="W160" i="24"/>
  <c r="Y52" i="24"/>
  <c r="W57" i="24"/>
  <c r="Y113" i="24"/>
  <c r="Y220" i="24"/>
  <c r="W98" i="24"/>
  <c r="Y66" i="24"/>
  <c r="W124" i="24"/>
  <c r="W243" i="24"/>
  <c r="W7" i="24"/>
  <c r="W22" i="24"/>
  <c r="W126" i="24"/>
  <c r="W20" i="24"/>
  <c r="W125" i="24"/>
  <c r="Y108" i="24"/>
  <c r="W221" i="24"/>
  <c r="W59" i="24"/>
  <c r="Y31" i="24"/>
  <c r="W33" i="24"/>
  <c r="Y98" i="24"/>
  <c r="W119" i="24"/>
  <c r="Y254" i="24"/>
  <c r="W37" i="24"/>
  <c r="Y37" i="24"/>
  <c r="Y118" i="24"/>
  <c r="Y149" i="24"/>
  <c r="W168" i="24"/>
  <c r="Y244" i="24"/>
  <c r="Y91" i="24"/>
  <c r="W89" i="24"/>
  <c r="W104" i="24"/>
  <c r="W195" i="24"/>
  <c r="W253" i="24"/>
  <c r="Y300" i="24"/>
  <c r="W174" i="24"/>
  <c r="Y204" i="24"/>
  <c r="W200" i="24"/>
  <c r="Y275" i="24"/>
  <c r="Y285" i="24"/>
  <c r="W131" i="24"/>
  <c r="W233" i="24"/>
  <c r="W217" i="24"/>
  <c r="Y263" i="24"/>
  <c r="Y284" i="24"/>
  <c r="W302" i="24"/>
  <c r="W283" i="24"/>
  <c r="Y48" i="24"/>
  <c r="W114" i="24"/>
  <c r="W163" i="24"/>
  <c r="Y301" i="24"/>
  <c r="Y231" i="24"/>
  <c r="Y50" i="24"/>
  <c r="W256" i="24"/>
  <c r="Y10" i="24"/>
  <c r="W257" i="24"/>
  <c r="Y11" i="24"/>
  <c r="W138" i="24"/>
  <c r="Y145" i="24"/>
  <c r="W242" i="24"/>
  <c r="W18" i="24"/>
  <c r="W12" i="24"/>
  <c r="W171" i="24"/>
  <c r="Y271" i="24"/>
  <c r="W39" i="24"/>
  <c r="W30" i="24"/>
  <c r="Y164" i="24"/>
  <c r="W36" i="24"/>
  <c r="W141" i="24"/>
  <c r="Y140" i="24"/>
  <c r="W227" i="24"/>
  <c r="Y147" i="24"/>
  <c r="Y39" i="24"/>
  <c r="W65" i="24"/>
  <c r="Y114" i="24"/>
  <c r="W151" i="24"/>
  <c r="Y236" i="24"/>
  <c r="W45" i="24"/>
  <c r="Y45" i="24"/>
  <c r="Y142" i="24"/>
  <c r="Y172" i="24"/>
  <c r="W202" i="24"/>
  <c r="W250" i="24"/>
  <c r="W8" i="24"/>
  <c r="W97" i="24"/>
  <c r="W128" i="24"/>
  <c r="Y158" i="24"/>
  <c r="W232" i="24"/>
  <c r="Y88" i="24"/>
  <c r="W182" i="24"/>
  <c r="Y195" i="24"/>
  <c r="W216" i="24"/>
  <c r="Y235" i="24"/>
  <c r="Y293" i="24"/>
  <c r="W167" i="24"/>
  <c r="W156" i="24"/>
  <c r="W241" i="24"/>
  <c r="Y240" i="24"/>
  <c r="Y292" i="24"/>
  <c r="H13" i="20"/>
  <c r="H14" i="20" s="1"/>
  <c r="W275" i="24"/>
  <c r="W291" i="24"/>
  <c r="W307" i="24"/>
  <c r="W272" i="24"/>
  <c r="W288" i="24"/>
  <c r="W304" i="24"/>
  <c r="W277" i="24"/>
  <c r="W259" i="24"/>
  <c r="W286" i="24"/>
  <c r="W289" i="24"/>
  <c r="W290" i="24"/>
  <c r="W266" i="24"/>
  <c r="W263" i="24"/>
  <c r="W279" i="24"/>
  <c r="W295" i="24"/>
  <c r="W260" i="24"/>
  <c r="W276" i="24"/>
  <c r="W292" i="24"/>
  <c r="W308" i="24"/>
  <c r="W285" i="24"/>
  <c r="W262" i="24"/>
  <c r="W294" i="24"/>
  <c r="W305" i="24"/>
  <c r="W306" i="24"/>
  <c r="W282" i="24"/>
  <c r="Y305" i="24"/>
  <c r="Y294" i="24"/>
  <c r="W254" i="24"/>
  <c r="W222" i="24"/>
  <c r="Y232" i="24"/>
  <c r="Y245" i="24"/>
  <c r="Y238" i="24"/>
  <c r="Y193" i="24"/>
  <c r="W209" i="24"/>
  <c r="W214" i="24"/>
  <c r="W219" i="24"/>
  <c r="W164" i="24"/>
  <c r="W181" i="24"/>
  <c r="Y212" i="24"/>
  <c r="Y159" i="24"/>
  <c r="W139" i="24"/>
  <c r="W107" i="24"/>
  <c r="W75" i="24"/>
  <c r="Y296" i="24"/>
  <c r="Y290" i="24"/>
  <c r="Y265" i="24"/>
  <c r="Y259" i="24"/>
  <c r="Y227" i="24"/>
  <c r="W239" i="24"/>
  <c r="W244" i="24"/>
  <c r="W237" i="24"/>
  <c r="W192" i="24"/>
  <c r="Y206" i="24"/>
  <c r="Y219" i="24"/>
  <c r="Y187" i="24"/>
  <c r="Y169" i="24"/>
  <c r="W186" i="24"/>
  <c r="Y154" i="24"/>
  <c r="W166" i="24"/>
  <c r="Y144" i="24"/>
  <c r="Y112" i="24"/>
  <c r="Y80" i="24"/>
  <c r="Y278" i="24"/>
  <c r="Y239" i="24"/>
  <c r="Y283" i="24"/>
  <c r="W212" i="24"/>
  <c r="Y194" i="24"/>
  <c r="Y188" i="24"/>
  <c r="Y174" i="24"/>
  <c r="W154" i="24"/>
  <c r="Y100" i="24"/>
  <c r="W144" i="24"/>
  <c r="W112" i="24"/>
  <c r="W80" i="24"/>
  <c r="W137" i="24"/>
  <c r="W105" i="24"/>
  <c r="W73" i="24"/>
  <c r="W64" i="24"/>
  <c r="W32" i="24"/>
  <c r="Y123" i="24"/>
  <c r="Y54" i="24"/>
  <c r="Y22" i="24"/>
  <c r="Y264" i="24"/>
  <c r="Y228" i="24"/>
  <c r="Y222" i="24"/>
  <c r="W205" i="24"/>
  <c r="W184" i="24"/>
  <c r="W169" i="24"/>
  <c r="W183" i="24"/>
  <c r="W95" i="24"/>
  <c r="Y141" i="24"/>
  <c r="Y109" i="24"/>
  <c r="Y77" i="24"/>
  <c r="Y134" i="24"/>
  <c r="Y102" i="24"/>
  <c r="W179" i="24"/>
  <c r="Y61" i="24"/>
  <c r="W287" i="24"/>
  <c r="W268" i="24"/>
  <c r="W300" i="24"/>
  <c r="W301" i="24"/>
  <c r="W273" i="24"/>
  <c r="W297" i="24"/>
  <c r="Y297" i="24"/>
  <c r="Y268" i="24"/>
  <c r="W230" i="24"/>
  <c r="Y224" i="24"/>
  <c r="Y229" i="24"/>
  <c r="Y201" i="24"/>
  <c r="W201" i="24"/>
  <c r="W198" i="24"/>
  <c r="W172" i="24"/>
  <c r="W173" i="24"/>
  <c r="Y175" i="24"/>
  <c r="W147" i="24"/>
  <c r="W99" i="24"/>
  <c r="Y295" i="24"/>
  <c r="Y277" i="24"/>
  <c r="Y279" i="24"/>
  <c r="Y243" i="24"/>
  <c r="W247" i="24"/>
  <c r="W236" i="24"/>
  <c r="W208" i="24"/>
  <c r="Y214" i="24"/>
  <c r="Y211" i="24"/>
  <c r="Y185" i="24"/>
  <c r="Y208" i="24"/>
  <c r="W211" i="24"/>
  <c r="Y184" i="24"/>
  <c r="Y120" i="24"/>
  <c r="Y299" i="24"/>
  <c r="Y266" i="24"/>
  <c r="W235" i="24"/>
  <c r="W196" i="24"/>
  <c r="Y207" i="24"/>
  <c r="Y192" i="24"/>
  <c r="Y148" i="24"/>
  <c r="W199" i="24"/>
  <c r="W120" i="24"/>
  <c r="W215" i="24"/>
  <c r="W121" i="24"/>
  <c r="W81" i="24"/>
  <c r="W56" i="24"/>
  <c r="W16" i="24"/>
  <c r="Y62" i="24"/>
  <c r="Y306" i="24"/>
  <c r="W234" i="24"/>
  <c r="Y225" i="24"/>
  <c r="W189" i="24"/>
  <c r="W152" i="24"/>
  <c r="Y163" i="24"/>
  <c r="W79" i="24"/>
  <c r="Y125" i="24"/>
  <c r="Y85" i="24"/>
  <c r="Y126" i="24"/>
  <c r="Y86" i="24"/>
  <c r="Y69" i="24"/>
  <c r="Y29" i="24"/>
  <c r="W122" i="24"/>
  <c r="W53" i="24"/>
  <c r="W21" i="24"/>
  <c r="Y272" i="24"/>
  <c r="Y249" i="24"/>
  <c r="W245" i="24"/>
  <c r="W161" i="24"/>
  <c r="W87" i="24"/>
  <c r="Y105" i="24"/>
  <c r="Y130" i="24"/>
  <c r="W150" i="24"/>
  <c r="Y25" i="24"/>
  <c r="W49" i="24"/>
  <c r="Y127" i="24"/>
  <c r="Y55" i="24"/>
  <c r="Y23" i="24"/>
  <c r="Y36" i="24"/>
  <c r="Y8" i="24"/>
  <c r="Y64" i="24"/>
  <c r="Y286" i="24"/>
  <c r="W240" i="24"/>
  <c r="Y215" i="24"/>
  <c r="W249" i="24"/>
  <c r="Y76" i="24"/>
  <c r="W267" i="24"/>
  <c r="W299" i="24"/>
  <c r="W280" i="24"/>
  <c r="W261" i="24"/>
  <c r="W270" i="24"/>
  <c r="W281" i="24"/>
  <c r="W298" i="24"/>
  <c r="Y216" i="24"/>
  <c r="W5" i="24"/>
  <c r="W42" i="24"/>
  <c r="Y168" i="24"/>
  <c r="Y20" i="24"/>
  <c r="Y97" i="24"/>
  <c r="Y60" i="24"/>
  <c r="W101" i="24"/>
  <c r="W31" i="24"/>
  <c r="W26" i="24"/>
  <c r="W28" i="24"/>
  <c r="Y92" i="24"/>
  <c r="Y269" i="24"/>
  <c r="Y115" i="24"/>
  <c r="W74" i="24"/>
  <c r="Y129" i="24"/>
  <c r="Y252" i="24"/>
  <c r="Y24" i="24"/>
  <c r="Y27" i="24"/>
  <c r="Y143" i="24"/>
  <c r="Y33" i="24"/>
  <c r="Y138" i="24"/>
  <c r="W103" i="24"/>
  <c r="W197" i="24"/>
  <c r="Y291" i="24"/>
  <c r="W55" i="24"/>
  <c r="W34" i="24"/>
  <c r="W9" i="24"/>
  <c r="W44" i="24"/>
  <c r="W149" i="24"/>
  <c r="Y124" i="24"/>
  <c r="Y218" i="24"/>
  <c r="Y3" i="24"/>
  <c r="Y44" i="24"/>
  <c r="W71" i="24"/>
  <c r="W6" i="24"/>
  <c r="W38" i="24"/>
  <c r="W70" i="24"/>
  <c r="Y14" i="24"/>
  <c r="Y75" i="24"/>
  <c r="W52" i="24"/>
  <c r="W93" i="24"/>
  <c r="W175" i="24"/>
  <c r="W132" i="24"/>
  <c r="W162" i="24"/>
  <c r="Y202" i="24"/>
  <c r="Y247" i="24"/>
  <c r="Y16" i="24"/>
  <c r="Y40" i="24"/>
  <c r="Y7" i="24"/>
  <c r="Y47" i="24"/>
  <c r="Y6" i="24"/>
  <c r="W106" i="24"/>
  <c r="W86" i="24"/>
  <c r="Y146" i="24"/>
  <c r="Y137" i="24"/>
  <c r="Y171" i="24"/>
  <c r="W213" i="24"/>
  <c r="W226" i="24"/>
  <c r="W13" i="24"/>
  <c r="W61" i="24"/>
  <c r="Y13" i="24"/>
  <c r="Y53" i="24"/>
  <c r="Y94" i="24"/>
  <c r="Y150" i="24"/>
  <c r="Y117" i="24"/>
  <c r="W111" i="24"/>
  <c r="W153" i="24"/>
  <c r="W218" i="24"/>
  <c r="Y241" i="24"/>
  <c r="Y287" i="24"/>
  <c r="Y46" i="24"/>
  <c r="W24" i="24"/>
  <c r="Y103" i="24"/>
  <c r="W113" i="24"/>
  <c r="W88" i="24"/>
  <c r="W136" i="24"/>
  <c r="Y132" i="24"/>
  <c r="Y157" i="24"/>
  <c r="Y210" i="24"/>
  <c r="W248" i="24"/>
  <c r="Y261" i="24"/>
  <c r="Y96" i="24"/>
  <c r="Y152" i="24"/>
  <c r="Y162" i="24"/>
  <c r="Y161" i="24"/>
  <c r="Y203" i="24"/>
  <c r="Y226" i="24"/>
  <c r="W220" i="24"/>
  <c r="W231" i="24"/>
  <c r="Y251" i="24"/>
  <c r="Y302" i="24"/>
  <c r="Y304" i="24"/>
  <c r="W115" i="24"/>
  <c r="Y200" i="24"/>
  <c r="W165" i="24"/>
  <c r="W180" i="24"/>
  <c r="W229" i="24"/>
  <c r="Y267" i="24"/>
  <c r="Y237" i="24"/>
  <c r="Y248" i="24"/>
  <c r="Y260" i="24"/>
  <c r="W278" i="24"/>
  <c r="W284" i="24"/>
  <c r="W271" i="24"/>
  <c r="W146" i="24"/>
  <c r="Y111" i="24"/>
  <c r="Y122" i="24"/>
  <c r="Y18" i="24"/>
  <c r="W204" i="24"/>
  <c r="Y51" i="24"/>
  <c r="Y196" i="24"/>
  <c r="W10" i="24"/>
  <c r="W140" i="24"/>
  <c r="Y180" i="24"/>
  <c r="W58" i="24"/>
  <c r="Y151" i="24"/>
  <c r="Y166" i="24"/>
  <c r="Y308" i="24"/>
  <c r="Y35" i="24"/>
  <c r="Y49" i="24"/>
  <c r="W135" i="24"/>
  <c r="W82" i="24"/>
  <c r="Y131" i="24"/>
  <c r="Y43" i="24"/>
  <c r="W25" i="24"/>
  <c r="Y65" i="24"/>
  <c r="Y81" i="24"/>
  <c r="Y155" i="24"/>
  <c r="Y213" i="24"/>
  <c r="W63" i="24"/>
  <c r="W19" i="24"/>
  <c r="W50" i="24"/>
  <c r="Y34" i="24"/>
  <c r="Y87" i="24"/>
  <c r="W92" i="24"/>
  <c r="W178" i="24"/>
  <c r="W224" i="24"/>
  <c r="Y99" i="24"/>
  <c r="W130" i="24"/>
  <c r="W3" i="24"/>
  <c r="X4" i="24" s="1"/>
  <c r="W14" i="24"/>
  <c r="W46" i="24"/>
  <c r="W94" i="24"/>
  <c r="Y26" i="24"/>
  <c r="Y139" i="24"/>
  <c r="W68" i="24"/>
  <c r="W109" i="24"/>
  <c r="W84" i="24"/>
  <c r="W148" i="24"/>
  <c r="Y182" i="24"/>
  <c r="W188" i="24"/>
  <c r="Y274" i="24"/>
  <c r="W27" i="24"/>
  <c r="Y72" i="24"/>
  <c r="Y15" i="24"/>
  <c r="Y63" i="24"/>
  <c r="W17" i="24"/>
  <c r="Y9" i="24"/>
  <c r="Y82" i="24"/>
  <c r="Y73" i="24"/>
  <c r="Y156" i="24"/>
  <c r="W207" i="24"/>
  <c r="Y197" i="24"/>
  <c r="W258" i="24"/>
  <c r="W29" i="24"/>
  <c r="W69" i="24"/>
  <c r="Y21" i="24"/>
  <c r="W102" i="24"/>
  <c r="Y110" i="24"/>
  <c r="Y176" i="24"/>
  <c r="Y133" i="24"/>
  <c r="W127" i="24"/>
  <c r="W185" i="24"/>
  <c r="W225" i="24"/>
  <c r="Y257" i="24"/>
  <c r="Y280" i="24"/>
  <c r="Y70" i="24"/>
  <c r="W40" i="24"/>
  <c r="Y135" i="24"/>
  <c r="W129" i="24"/>
  <c r="W96" i="24"/>
  <c r="W155" i="24"/>
  <c r="W170" i="24"/>
  <c r="Y173" i="24"/>
  <c r="Y242" i="24"/>
  <c r="W251" i="24"/>
  <c r="Y289" i="24"/>
  <c r="Y104" i="24"/>
  <c r="W158" i="24"/>
  <c r="Y170" i="24"/>
  <c r="Y177" i="24"/>
  <c r="Y246" i="24"/>
  <c r="Y258" i="24"/>
  <c r="W228" i="24"/>
  <c r="W255" i="24"/>
  <c r="Y262" i="24"/>
  <c r="Y282" i="24"/>
  <c r="Y303" i="24"/>
  <c r="W123" i="24"/>
  <c r="Y167" i="24"/>
  <c r="W191" i="24"/>
  <c r="W187" i="24"/>
  <c r="W193" i="24"/>
  <c r="Y209" i="24"/>
  <c r="Y253" i="24"/>
  <c r="Y256" i="24"/>
  <c r="Y276" i="24"/>
  <c r="W265" i="24"/>
  <c r="W293" i="24"/>
  <c r="W264" i="24"/>
  <c r="AR269" i="24"/>
  <c r="AR285" i="24"/>
  <c r="AR301" i="24"/>
  <c r="AR266" i="24"/>
  <c r="AR282" i="24"/>
  <c r="AR298" i="24"/>
  <c r="AR275" i="24"/>
  <c r="AR307" i="24"/>
  <c r="AR284" i="24"/>
  <c r="AR263" i="24"/>
  <c r="AR303" i="24"/>
  <c r="AR287" i="24"/>
  <c r="AT303" i="24"/>
  <c r="AT300" i="24"/>
  <c r="AT284" i="24"/>
  <c r="AT281" i="24"/>
  <c r="AT261" i="24"/>
  <c r="AT229" i="24"/>
  <c r="AT246" i="24"/>
  <c r="AR258" i="24"/>
  <c r="AR226" i="24"/>
  <c r="AT203" i="24"/>
  <c r="AR215" i="24"/>
  <c r="AR251" i="24"/>
  <c r="AT193" i="24"/>
  <c r="AR170" i="24"/>
  <c r="AR183" i="24"/>
  <c r="AT240" i="24"/>
  <c r="AR168" i="24"/>
  <c r="AR145" i="24"/>
  <c r="AR113" i="24"/>
  <c r="AR81" i="24"/>
  <c r="AT143" i="24"/>
  <c r="AT111" i="24"/>
  <c r="AT79" i="24"/>
  <c r="AR139" i="24"/>
  <c r="AR107" i="24"/>
  <c r="AR75" i="24"/>
  <c r="AT67" i="24"/>
  <c r="AT35" i="24"/>
  <c r="AR205" i="24"/>
  <c r="AR63" i="24"/>
  <c r="AR31" i="24"/>
  <c r="AT306" i="24"/>
  <c r="AT267" i="24"/>
  <c r="AR244" i="24"/>
  <c r="AR241" i="24"/>
  <c r="AT239" i="24"/>
  <c r="AR198" i="24"/>
  <c r="AT196" i="24"/>
  <c r="AT197" i="24"/>
  <c r="AT163" i="24"/>
  <c r="AT164" i="24"/>
  <c r="AR172" i="24"/>
  <c r="AT138" i="24"/>
  <c r="AT94" i="24"/>
  <c r="AT147" i="24"/>
  <c r="AR106" i="24"/>
  <c r="AR165" i="24"/>
  <c r="AR111" i="24"/>
  <c r="AR153" i="24"/>
  <c r="AR50" i="24"/>
  <c r="AT7" i="24"/>
  <c r="AT56" i="24"/>
  <c r="AT12" i="24"/>
  <c r="AR68" i="24"/>
  <c r="AR36" i="24"/>
  <c r="AR136" i="24"/>
  <c r="AR61" i="24"/>
  <c r="AT18" i="24"/>
  <c r="AT299" i="24"/>
  <c r="AT289" i="24"/>
  <c r="AR273" i="24"/>
  <c r="AR289" i="24"/>
  <c r="AR305" i="24"/>
  <c r="AR270" i="24"/>
  <c r="AR286" i="24"/>
  <c r="AR302" i="24"/>
  <c r="AR283" i="24"/>
  <c r="AR260" i="24"/>
  <c r="AR292" i="24"/>
  <c r="AR279" i="24"/>
  <c r="AR264" i="24"/>
  <c r="AR288" i="24"/>
  <c r="AR281" i="24"/>
  <c r="AR262" i="24"/>
  <c r="AR294" i="24"/>
  <c r="AR299" i="24"/>
  <c r="AR308" i="24"/>
  <c r="AR296" i="24"/>
  <c r="AT302" i="24"/>
  <c r="AT282" i="24"/>
  <c r="AT276" i="24"/>
  <c r="AT263" i="24"/>
  <c r="AT237" i="24"/>
  <c r="AT238" i="24"/>
  <c r="AR242" i="24"/>
  <c r="AT211" i="24"/>
  <c r="AR207" i="24"/>
  <c r="AT209" i="24"/>
  <c r="AR178" i="24"/>
  <c r="AR175" i="24"/>
  <c r="AR184" i="24"/>
  <c r="AR157" i="24"/>
  <c r="AR105" i="24"/>
  <c r="AT178" i="24"/>
  <c r="AT119" i="24"/>
  <c r="AT206" i="24"/>
  <c r="AR123" i="24"/>
  <c r="AR83" i="24"/>
  <c r="AT59" i="24"/>
  <c r="AT19" i="24"/>
  <c r="AR71" i="24"/>
  <c r="AR23" i="24"/>
  <c r="AT283" i="24"/>
  <c r="AR256" i="24"/>
  <c r="AR229" i="24"/>
  <c r="AR218" i="24"/>
  <c r="AT208" i="24"/>
  <c r="AR188" i="24"/>
  <c r="AR197" i="24"/>
  <c r="AT181" i="24"/>
  <c r="AT126" i="24"/>
  <c r="AT74" i="24"/>
  <c r="AT115" i="24"/>
  <c r="AR143" i="24"/>
  <c r="AT88" i="24"/>
  <c r="AR62" i="24"/>
  <c r="AR144" i="24"/>
  <c r="AR35" i="24"/>
  <c r="AR100" i="24"/>
  <c r="AR28" i="24"/>
  <c r="AR25" i="24"/>
  <c r="AT50" i="24"/>
  <c r="AT291" i="24"/>
  <c r="AT241" i="24"/>
  <c r="AR249" i="24"/>
  <c r="AR238" i="24"/>
  <c r="AR206" i="24"/>
  <c r="AT204" i="24"/>
  <c r="AT205" i="24"/>
  <c r="AT171" i="24"/>
  <c r="AT172" i="24"/>
  <c r="AR180" i="24"/>
  <c r="AT146" i="24"/>
  <c r="AT102" i="24"/>
  <c r="AT162" i="24"/>
  <c r="AR114" i="24"/>
  <c r="AR189" i="24"/>
  <c r="AR119" i="24"/>
  <c r="AT76" i="24"/>
  <c r="AR58" i="24"/>
  <c r="AT15" i="24"/>
  <c r="AT64" i="24"/>
  <c r="AT20" i="24"/>
  <c r="AT85" i="24"/>
  <c r="AT41" i="24"/>
  <c r="AT9" i="24"/>
  <c r="AT105" i="24"/>
  <c r="AR49" i="24"/>
  <c r="AT6" i="24"/>
  <c r="AT288" i="24"/>
  <c r="AR240" i="24"/>
  <c r="AT234" i="24"/>
  <c r="AT235" i="24"/>
  <c r="AR202" i="24"/>
  <c r="AR203" i="24"/>
  <c r="AR204" i="24"/>
  <c r="AT167" i="24"/>
  <c r="AR171" i="24"/>
  <c r="AT177" i="24"/>
  <c r="AT142" i="24"/>
  <c r="AR101" i="24"/>
  <c r="AR161" i="24"/>
  <c r="AR110" i="24"/>
  <c r="AT182" i="24"/>
  <c r="AT116" i="24"/>
  <c r="AT72" i="24"/>
  <c r="AT55" i="24"/>
  <c r="AR14" i="24"/>
  <c r="AT60" i="24"/>
  <c r="AR19" i="24"/>
  <c r="AR84" i="24"/>
  <c r="AR40" i="24"/>
  <c r="AR8" i="24"/>
  <c r="AR88" i="24"/>
  <c r="AT242" i="24"/>
  <c r="AR212" i="24"/>
  <c r="AT150" i="24"/>
  <c r="AT75" i="24"/>
  <c r="AR22" i="24"/>
  <c r="AT45" i="24"/>
  <c r="AT34" i="24"/>
  <c r="AR227" i="24"/>
  <c r="AR77" i="24"/>
  <c r="AT36" i="24"/>
  <c r="AT305" i="24"/>
  <c r="AR233" i="24"/>
  <c r="AR200" i="24"/>
  <c r="AR141" i="24"/>
  <c r="AR181" i="24"/>
  <c r="AR10" i="24"/>
  <c r="AT37" i="24"/>
  <c r="AR33" i="24"/>
  <c r="AT298" i="24"/>
  <c r="AT194" i="24"/>
  <c r="AR135" i="24"/>
  <c r="AT21" i="24"/>
  <c r="AT293" i="24"/>
  <c r="AR222" i="24"/>
  <c r="AT155" i="24"/>
  <c r="AT86" i="24"/>
  <c r="AR103" i="24"/>
  <c r="AT48" i="24"/>
  <c r="AT58" i="24"/>
  <c r="AT4" i="24"/>
  <c r="AR265" i="24"/>
  <c r="AR278" i="24"/>
  <c r="AR267" i="24"/>
  <c r="AR271" i="24"/>
  <c r="AT295" i="24"/>
  <c r="AT279" i="24"/>
  <c r="AT266" i="24"/>
  <c r="AT253" i="24"/>
  <c r="AT265" i="24"/>
  <c r="AT222" i="24"/>
  <c r="AT244" i="24"/>
  <c r="AT187" i="24"/>
  <c r="AR191" i="24"/>
  <c r="AR255" i="24"/>
  <c r="AR154" i="24"/>
  <c r="AR159" i="24"/>
  <c r="AR160" i="24"/>
  <c r="AR129" i="24"/>
  <c r="AR89" i="24"/>
  <c r="AT135" i="24"/>
  <c r="AT95" i="24"/>
  <c r="AR147" i="24"/>
  <c r="AR99" i="24"/>
  <c r="AT109" i="24"/>
  <c r="AT43" i="24"/>
  <c r="AT129" i="24"/>
  <c r="AR47" i="24"/>
  <c r="AR261" i="24"/>
  <c r="AR293" i="24"/>
  <c r="AR274" i="24"/>
  <c r="AR306" i="24"/>
  <c r="AR268" i="24"/>
  <c r="AR295" i="24"/>
  <c r="AR304" i="24"/>
  <c r="AT294" i="24"/>
  <c r="AT287" i="24"/>
  <c r="AT274" i="24"/>
  <c r="AT285" i="24"/>
  <c r="AT221" i="24"/>
  <c r="AT230" i="24"/>
  <c r="AR234" i="24"/>
  <c r="AT195" i="24"/>
  <c r="AR199" i="24"/>
  <c r="AT201" i="24"/>
  <c r="AR162" i="24"/>
  <c r="AR167" i="24"/>
  <c r="AR176" i="24"/>
  <c r="AR137" i="24"/>
  <c r="AR97" i="24"/>
  <c r="AT151" i="24"/>
  <c r="AT103" i="24"/>
  <c r="AT166" i="24"/>
  <c r="AR115" i="24"/>
  <c r="AT141" i="24"/>
  <c r="AT51" i="24"/>
  <c r="AT11" i="24"/>
  <c r="AR55" i="24"/>
  <c r="AR15" i="24"/>
  <c r="AT277" i="24"/>
  <c r="AT233" i="24"/>
  <c r="AT269" i="24"/>
  <c r="AT207" i="24"/>
  <c r="AR187" i="24"/>
  <c r="AT183" i="24"/>
  <c r="AT176" i="24"/>
  <c r="AT161" i="24"/>
  <c r="AR117" i="24"/>
  <c r="AR177" i="24"/>
  <c r="AR94" i="24"/>
  <c r="AT132" i="24"/>
  <c r="AR79" i="24"/>
  <c r="AT39" i="24"/>
  <c r="AR96" i="24"/>
  <c r="AT24" i="24"/>
  <c r="AR60" i="24"/>
  <c r="AR20" i="24"/>
  <c r="AT154" i="24"/>
  <c r="AT38" i="24"/>
  <c r="AT280" i="24"/>
  <c r="AR232" i="24"/>
  <c r="AR237" i="24"/>
  <c r="AT227" i="24"/>
  <c r="AR194" i="24"/>
  <c r="AR195" i="24"/>
  <c r="AR196" i="24"/>
  <c r="AT159" i="24"/>
  <c r="AR163" i="24"/>
  <c r="AT169" i="24"/>
  <c r="AT134" i="24"/>
  <c r="AR93" i="24"/>
  <c r="AR146" i="24"/>
  <c r="AR102" i="24"/>
  <c r="AR151" i="24"/>
  <c r="AT108" i="24"/>
  <c r="AR140" i="24"/>
  <c r="AT47" i="24"/>
  <c r="AR6" i="24"/>
  <c r="AT52" i="24"/>
  <c r="AR11" i="24"/>
  <c r="AT65" i="24"/>
  <c r="AT33" i="24"/>
  <c r="AT89" i="24"/>
  <c r="AT46" i="24"/>
  <c r="AR17" i="24"/>
  <c r="AT297" i="24"/>
  <c r="AT262" i="24"/>
  <c r="AR228" i="24"/>
  <c r="AR225" i="24"/>
  <c r="AT223" i="24"/>
  <c r="AT191" i="24"/>
  <c r="AT192" i="24"/>
  <c r="AR192" i="24"/>
  <c r="AR158" i="24"/>
  <c r="AT160" i="24"/>
  <c r="AT165" i="24"/>
  <c r="AR133" i="24"/>
  <c r="AT90" i="24"/>
  <c r="AR142" i="24"/>
  <c r="AT99" i="24"/>
  <c r="AT148" i="24"/>
  <c r="AT104" i="24"/>
  <c r="AT125" i="24"/>
  <c r="AR46" i="24"/>
  <c r="AR169" i="24"/>
  <c r="AR51" i="24"/>
  <c r="AT8" i="24"/>
  <c r="AR64" i="24"/>
  <c r="AR32" i="24"/>
  <c r="AR72" i="24"/>
  <c r="AT270" i="24"/>
  <c r="AT243" i="24"/>
  <c r="AT175" i="24"/>
  <c r="AR109" i="24"/>
  <c r="AT124" i="24"/>
  <c r="AT68" i="24"/>
  <c r="AT13" i="24"/>
  <c r="AT137" i="24"/>
  <c r="AR235" i="24"/>
  <c r="AR86" i="24"/>
  <c r="AT53" i="24"/>
  <c r="AT304" i="24"/>
  <c r="AT231" i="24"/>
  <c r="AR166" i="24"/>
  <c r="AT98" i="24"/>
  <c r="AT112" i="24"/>
  <c r="AR59" i="24"/>
  <c r="AT5" i="24"/>
  <c r="AR120" i="24"/>
  <c r="AR248" i="24"/>
  <c r="AT218" i="24"/>
  <c r="AR76" i="24"/>
  <c r="AT30" i="24"/>
  <c r="AT286" i="24"/>
  <c r="AR190" i="24"/>
  <c r="AT156" i="24"/>
  <c r="AT139" i="24"/>
  <c r="AR124" i="24"/>
  <c r="AR7" i="24"/>
  <c r="AR45" i="24"/>
  <c r="AT22" i="24"/>
  <c r="AR297" i="24"/>
  <c r="AR276" i="24"/>
  <c r="AR272" i="24"/>
  <c r="AR277" i="24"/>
  <c r="AR300" i="24"/>
  <c r="AT290" i="24"/>
  <c r="AT254" i="24"/>
  <c r="AT217" i="24"/>
  <c r="AR152" i="24"/>
  <c r="AT87" i="24"/>
  <c r="AT27" i="24"/>
  <c r="AT296" i="24"/>
  <c r="AT250" i="24"/>
  <c r="AR219" i="24"/>
  <c r="AT273" i="24"/>
  <c r="AR149" i="24"/>
  <c r="AR126" i="24"/>
  <c r="AT100" i="24"/>
  <c r="AR18" i="24"/>
  <c r="AR132" i="24"/>
  <c r="AR57" i="24"/>
  <c r="AR53" i="24"/>
  <c r="AT258" i="24"/>
  <c r="AT215" i="24"/>
  <c r="AR216" i="24"/>
  <c r="AT184" i="24"/>
  <c r="AR173" i="24"/>
  <c r="AT256" i="24"/>
  <c r="AR82" i="24"/>
  <c r="AR87" i="24"/>
  <c r="AR26" i="24"/>
  <c r="AT32" i="24"/>
  <c r="AT49" i="24"/>
  <c r="AT10" i="24"/>
  <c r="AR37" i="24"/>
  <c r="AT249" i="24"/>
  <c r="AR246" i="24"/>
  <c r="AT212" i="24"/>
  <c r="AT179" i="24"/>
  <c r="AT186" i="24"/>
  <c r="AT110" i="24"/>
  <c r="AR122" i="24"/>
  <c r="AR127" i="24"/>
  <c r="AR66" i="24"/>
  <c r="AR80" i="24"/>
  <c r="AR116" i="24"/>
  <c r="AR16" i="24"/>
  <c r="AR236" i="24"/>
  <c r="AT185" i="24"/>
  <c r="AT63" i="24"/>
  <c r="AR13" i="24"/>
  <c r="AT153" i="24"/>
  <c r="AT73" i="24"/>
  <c r="AT200" i="24"/>
  <c r="AT107" i="24"/>
  <c r="AT69" i="24"/>
  <c r="AR5" i="24"/>
  <c r="AR130" i="24"/>
  <c r="AT70" i="24"/>
  <c r="AT189" i="24"/>
  <c r="AT144" i="24"/>
  <c r="AT29" i="24"/>
  <c r="AT292" i="24"/>
  <c r="AR250" i="24"/>
  <c r="AR121" i="24"/>
  <c r="AR131" i="24"/>
  <c r="AT97" i="24"/>
  <c r="AT308" i="24"/>
  <c r="AT251" i="24"/>
  <c r="AT220" i="24"/>
  <c r="AR155" i="24"/>
  <c r="AT106" i="24"/>
  <c r="AT83" i="24"/>
  <c r="AR108" i="24"/>
  <c r="AR52" i="24"/>
  <c r="AR29" i="24"/>
  <c r="AT275" i="24"/>
  <c r="AT226" i="24"/>
  <c r="AT248" i="24"/>
  <c r="AT210" i="24"/>
  <c r="AT152" i="24"/>
  <c r="AR125" i="24"/>
  <c r="AT140" i="24"/>
  <c r="AT93" i="24"/>
  <c r="AR128" i="24"/>
  <c r="AT149" i="24"/>
  <c r="AT25" i="24"/>
  <c r="AT14" i="24"/>
  <c r="AR257" i="24"/>
  <c r="AT228" i="24"/>
  <c r="AT236" i="24"/>
  <c r="AT214" i="24"/>
  <c r="AR156" i="24"/>
  <c r="AR90" i="24"/>
  <c r="AR95" i="24"/>
  <c r="AR34" i="24"/>
  <c r="AT40" i="24"/>
  <c r="AR56" i="24"/>
  <c r="AR210" i="24"/>
  <c r="AT190" i="24"/>
  <c r="AR27" i="24"/>
  <c r="AT259" i="24"/>
  <c r="AT260" i="24"/>
  <c r="AT168" i="24"/>
  <c r="AT170" i="24"/>
  <c r="AT62" i="24"/>
  <c r="AR112" i="24"/>
  <c r="AT257" i="24"/>
  <c r="AR164" i="24"/>
  <c r="AR42" i="24"/>
  <c r="AR291" i="24"/>
  <c r="AT245" i="24"/>
  <c r="AT202" i="24"/>
  <c r="AT127" i="24"/>
  <c r="AR224" i="24"/>
  <c r="AR174" i="24"/>
  <c r="AR138" i="24"/>
  <c r="AR30" i="24"/>
  <c r="AR12" i="24"/>
  <c r="AR220" i="24"/>
  <c r="AR243" i="24"/>
  <c r="AT157" i="24"/>
  <c r="AT91" i="24"/>
  <c r="AR38" i="24"/>
  <c r="AT57" i="24"/>
  <c r="AT264" i="24"/>
  <c r="AR223" i="24"/>
  <c r="AT131" i="24"/>
  <c r="AR92" i="24"/>
  <c r="AR148" i="24"/>
  <c r="AR4" i="24"/>
  <c r="AT198" i="24"/>
  <c r="AT199" i="24"/>
  <c r="AR69" i="24"/>
  <c r="AT188" i="24"/>
  <c r="AT61" i="24"/>
  <c r="AR259" i="24"/>
  <c r="AR280" i="24"/>
  <c r="AR193" i="24"/>
  <c r="AR67" i="24"/>
  <c r="AR134" i="24"/>
  <c r="AT307" i="24"/>
  <c r="AT78" i="24"/>
  <c r="AR41" i="24"/>
  <c r="AT92" i="24"/>
  <c r="AR254" i="24"/>
  <c r="AT66" i="24"/>
  <c r="AT77" i="24"/>
  <c r="AR247" i="24"/>
  <c r="AT80" i="24"/>
  <c r="AT16" i="24"/>
  <c r="AR290" i="24"/>
  <c r="AT271" i="24"/>
  <c r="AT219" i="24"/>
  <c r="AR213" i="24"/>
  <c r="AR73" i="24"/>
  <c r="AR91" i="24"/>
  <c r="AR39" i="24"/>
  <c r="AT268" i="24"/>
  <c r="AR230" i="24"/>
  <c r="AR208" i="24"/>
  <c r="AR217" i="24"/>
  <c r="AR85" i="24"/>
  <c r="AR74" i="24"/>
  <c r="AT71" i="24"/>
  <c r="AT44" i="24"/>
  <c r="AR44" i="24"/>
  <c r="AT121" i="24"/>
  <c r="AR252" i="24"/>
  <c r="AT247" i="24"/>
  <c r="AT216" i="24"/>
  <c r="AR182" i="24"/>
  <c r="AR201" i="24"/>
  <c r="AT114" i="24"/>
  <c r="AT123" i="24"/>
  <c r="AT128" i="24"/>
  <c r="AR70" i="24"/>
  <c r="AT81" i="24"/>
  <c r="AT117" i="24"/>
  <c r="AT17" i="24"/>
  <c r="AR104" i="24"/>
  <c r="AT278" i="24"/>
  <c r="AR245" i="24"/>
  <c r="AR214" i="24"/>
  <c r="AT213" i="24"/>
  <c r="AT180" i="24"/>
  <c r="AT158" i="24"/>
  <c r="AR239" i="24"/>
  <c r="AR78" i="24"/>
  <c r="AT84" i="24"/>
  <c r="AT23" i="24"/>
  <c r="AT28" i="24"/>
  <c r="AR48" i="24"/>
  <c r="AR9" i="24"/>
  <c r="AR211" i="24"/>
  <c r="AR118" i="24"/>
  <c r="AT101" i="24"/>
  <c r="AR253" i="24"/>
  <c r="AT31" i="24"/>
  <c r="AT225" i="24"/>
  <c r="AT173" i="24"/>
  <c r="AR54" i="24"/>
  <c r="AT3" i="24"/>
  <c r="AR231" i="24"/>
  <c r="AT133" i="24"/>
  <c r="AR221" i="24"/>
  <c r="AT130" i="24"/>
  <c r="AT145" i="24"/>
  <c r="AR3" i="24"/>
  <c r="AT232" i="24"/>
  <c r="AT301" i="24"/>
  <c r="AR186" i="24"/>
  <c r="AT174" i="24"/>
  <c r="AT120" i="24"/>
  <c r="AR185" i="24"/>
  <c r="AT54" i="24"/>
  <c r="AT252" i="24"/>
  <c r="AT224" i="24"/>
  <c r="AT82" i="24"/>
  <c r="AT96" i="24"/>
  <c r="AR43" i="24"/>
  <c r="AT42" i="24"/>
  <c r="AR21" i="24"/>
  <c r="AT255" i="24"/>
  <c r="AR209" i="24"/>
  <c r="AT122" i="24"/>
  <c r="AT136" i="24"/>
  <c r="AT113" i="24"/>
  <c r="AR24" i="24"/>
  <c r="AT272" i="24"/>
  <c r="AR179" i="24"/>
  <c r="AT26" i="24"/>
  <c r="AR150" i="24"/>
  <c r="AT118" i="24"/>
  <c r="AR65" i="24"/>
  <c r="AR98" i="24"/>
  <c r="AG243" i="23"/>
  <c r="AG244" i="23" s="1"/>
  <c r="AG245" i="23" s="1"/>
  <c r="AG246" i="23" s="1"/>
  <c r="AG247" i="23" s="1"/>
  <c r="AG248" i="23" s="1"/>
  <c r="AG249" i="23" s="1"/>
  <c r="AG250" i="23" s="1"/>
  <c r="AG251" i="23" s="1"/>
  <c r="AG252" i="23" s="1"/>
  <c r="AG253" i="23" s="1"/>
  <c r="AG254" i="23" s="1"/>
  <c r="AG255" i="23" s="1"/>
  <c r="AG256" i="23" s="1"/>
  <c r="AG257" i="23" s="1"/>
  <c r="AG258" i="23" s="1"/>
  <c r="AG259" i="23" s="1"/>
  <c r="AG260" i="23" s="1"/>
  <c r="AG261" i="23" s="1"/>
  <c r="AG262" i="23" s="1"/>
  <c r="AG263" i="23" s="1"/>
  <c r="AG264" i="23" s="1"/>
  <c r="AG265" i="23" s="1"/>
  <c r="AG266" i="23" s="1"/>
  <c r="AG267" i="23" s="1"/>
  <c r="AG268" i="23" s="1"/>
  <c r="AG269" i="23" s="1"/>
  <c r="AG270" i="23" s="1"/>
  <c r="AG271" i="23" s="1"/>
  <c r="AG272" i="23" s="1"/>
  <c r="AG273" i="23" s="1"/>
  <c r="AG274" i="23" s="1"/>
  <c r="AG275" i="23" s="1"/>
  <c r="AG276" i="23" s="1"/>
  <c r="AG277" i="23" s="1"/>
  <c r="AG278" i="23" s="1"/>
  <c r="AG279" i="23" s="1"/>
  <c r="AG280" i="23" s="1"/>
  <c r="AG281" i="23" s="1"/>
  <c r="AG282" i="23" s="1"/>
  <c r="AG283" i="23" s="1"/>
  <c r="AG284" i="23" s="1"/>
  <c r="AG285" i="23" s="1"/>
  <c r="AG286" i="23" s="1"/>
  <c r="AG287" i="23" s="1"/>
  <c r="AG288" i="23" s="1"/>
  <c r="AG289" i="23" s="1"/>
  <c r="AG290" i="23" s="1"/>
  <c r="AG291" i="23" s="1"/>
  <c r="AG292" i="23" s="1"/>
  <c r="AG293" i="23" s="1"/>
  <c r="AG294" i="23" s="1"/>
  <c r="AG295" i="23" s="1"/>
  <c r="AG296" i="23" s="1"/>
  <c r="AG297" i="23" s="1"/>
  <c r="AG298" i="23" s="1"/>
  <c r="AG299" i="23" s="1"/>
  <c r="AG300" i="23" s="1"/>
  <c r="AG301" i="23" s="1"/>
  <c r="AG302" i="23" s="1"/>
  <c r="AG303" i="23" s="1"/>
  <c r="AG304" i="23" s="1"/>
  <c r="AG305" i="23" s="1"/>
  <c r="AG306" i="23" s="1"/>
  <c r="AG307" i="23" s="1"/>
  <c r="AG308" i="23" s="1"/>
  <c r="AE243" i="23"/>
  <c r="AE244" i="23" s="1"/>
  <c r="AE245" i="23" s="1"/>
  <c r="AE246" i="23" s="1"/>
  <c r="AE247" i="23" s="1"/>
  <c r="AE248" i="23" s="1"/>
  <c r="AE249" i="23" s="1"/>
  <c r="AE250" i="23" s="1"/>
  <c r="AE251" i="23" s="1"/>
  <c r="AE252" i="23" s="1"/>
  <c r="AE253" i="23" s="1"/>
  <c r="AE254" i="23" s="1"/>
  <c r="AE255" i="23" s="1"/>
  <c r="AE256" i="23" s="1"/>
  <c r="AE257" i="23" s="1"/>
  <c r="AE258" i="23" s="1"/>
  <c r="AE259" i="23" s="1"/>
  <c r="AE260" i="23" s="1"/>
  <c r="AE261" i="23" s="1"/>
  <c r="AE262" i="23" s="1"/>
  <c r="AE263" i="23" s="1"/>
  <c r="AE264" i="23" s="1"/>
  <c r="AE265" i="23" s="1"/>
  <c r="AE266" i="23" s="1"/>
  <c r="AE267" i="23" s="1"/>
  <c r="AE268" i="23" s="1"/>
  <c r="AE269" i="23" s="1"/>
  <c r="AE270" i="23" s="1"/>
  <c r="AE271" i="23" s="1"/>
  <c r="AE272" i="23" s="1"/>
  <c r="AE273" i="23" s="1"/>
  <c r="AE274" i="23" s="1"/>
  <c r="AE275" i="23" s="1"/>
  <c r="AE276" i="23" s="1"/>
  <c r="AE277" i="23" s="1"/>
  <c r="AE278" i="23" s="1"/>
  <c r="AE279" i="23" s="1"/>
  <c r="AE280" i="23" s="1"/>
  <c r="AE281" i="23" s="1"/>
  <c r="AE282" i="23" s="1"/>
  <c r="AE283" i="23" s="1"/>
  <c r="AE284" i="23" s="1"/>
  <c r="AE285" i="23" s="1"/>
  <c r="AE286" i="23" s="1"/>
  <c r="AE287" i="23" s="1"/>
  <c r="AE288" i="23" s="1"/>
  <c r="AE289" i="23" s="1"/>
  <c r="AE290" i="23" s="1"/>
  <c r="AE291" i="23" s="1"/>
  <c r="AE292" i="23" s="1"/>
  <c r="AE293" i="23" s="1"/>
  <c r="AE294" i="23" s="1"/>
  <c r="AE295" i="23" s="1"/>
  <c r="AE296" i="23" s="1"/>
  <c r="AE297" i="23" s="1"/>
  <c r="AE298" i="23" s="1"/>
  <c r="AE299" i="23" s="1"/>
  <c r="AE300" i="23" s="1"/>
  <c r="AE301" i="23" s="1"/>
  <c r="AE302" i="23" s="1"/>
  <c r="AE303" i="23" s="1"/>
  <c r="AE304" i="23" s="1"/>
  <c r="AE305" i="23" s="1"/>
  <c r="AE306" i="23" s="1"/>
  <c r="AE307" i="23" s="1"/>
  <c r="AE308" i="23" s="1"/>
  <c r="E4" i="24"/>
  <c r="E5" i="24" s="1"/>
  <c r="E6" i="24" s="1"/>
  <c r="E7" i="24" s="1"/>
  <c r="E8" i="24" s="1"/>
  <c r="E9" i="24" s="1"/>
  <c r="E10" i="24" s="1"/>
  <c r="E11" i="24" s="1"/>
  <c r="E12" i="24" s="1"/>
  <c r="E13" i="24" s="1"/>
  <c r="E14" i="24" s="1"/>
  <c r="E15" i="24" s="1"/>
  <c r="E16" i="24" s="1"/>
  <c r="E17" i="24" s="1"/>
  <c r="E18" i="24" s="1"/>
  <c r="E19" i="24" s="1"/>
  <c r="E20" i="24" s="1"/>
  <c r="E21" i="24" s="1"/>
  <c r="E22" i="24" s="1"/>
  <c r="E23" i="24" s="1"/>
  <c r="E24" i="24" s="1"/>
  <c r="E25" i="24" s="1"/>
  <c r="E26" i="24" s="1"/>
  <c r="E27" i="24" s="1"/>
  <c r="E28" i="24" s="1"/>
  <c r="E29" i="24" s="1"/>
  <c r="E30" i="24" s="1"/>
  <c r="E31" i="24" s="1"/>
  <c r="E32" i="24" s="1"/>
  <c r="E33" i="24" s="1"/>
  <c r="E34" i="24" s="1"/>
  <c r="E35" i="24" s="1"/>
  <c r="E36" i="24" s="1"/>
  <c r="E37" i="24" s="1"/>
  <c r="E38" i="24" s="1"/>
  <c r="E39" i="24" s="1"/>
  <c r="E40" i="24" s="1"/>
  <c r="E41" i="24" s="1"/>
  <c r="E42" i="24" s="1"/>
  <c r="E43" i="24" s="1"/>
  <c r="E44" i="24" s="1"/>
  <c r="E45" i="24" s="1"/>
  <c r="E46" i="24" s="1"/>
  <c r="E47" i="24" s="1"/>
  <c r="E48" i="24" s="1"/>
  <c r="E49" i="24" s="1"/>
  <c r="E50" i="24" s="1"/>
  <c r="E51" i="24" s="1"/>
  <c r="E52" i="24" s="1"/>
  <c r="E53" i="24" s="1"/>
  <c r="E54" i="24" s="1"/>
  <c r="E55" i="24" s="1"/>
  <c r="E56" i="24" s="1"/>
  <c r="E57" i="24" s="1"/>
  <c r="E58" i="24" s="1"/>
  <c r="E59" i="24" s="1"/>
  <c r="E60" i="24" s="1"/>
  <c r="E61" i="24" s="1"/>
  <c r="E62" i="24" s="1"/>
  <c r="E63" i="24" s="1"/>
  <c r="E64" i="24" s="1"/>
  <c r="E65" i="24" s="1"/>
  <c r="E66" i="24" s="1"/>
  <c r="E67" i="24" s="1"/>
  <c r="E68" i="24" s="1"/>
  <c r="E69" i="24" s="1"/>
  <c r="E70" i="24" s="1"/>
  <c r="E71" i="24" s="1"/>
  <c r="E72" i="24" s="1"/>
  <c r="E73" i="24" s="1"/>
  <c r="E74" i="24" s="1"/>
  <c r="E75" i="24" s="1"/>
  <c r="E76" i="24" s="1"/>
  <c r="E77" i="24" s="1"/>
  <c r="E78" i="24" s="1"/>
  <c r="E79" i="24" s="1"/>
  <c r="E80" i="24" s="1"/>
  <c r="E81" i="24" s="1"/>
  <c r="E82" i="24" s="1"/>
  <c r="E83" i="24" s="1"/>
  <c r="E84" i="24" s="1"/>
  <c r="E85" i="24" s="1"/>
  <c r="E86" i="24" s="1"/>
  <c r="E87" i="24" s="1"/>
  <c r="E88" i="24" s="1"/>
  <c r="E89" i="24" s="1"/>
  <c r="E90" i="24" s="1"/>
  <c r="E91" i="24" s="1"/>
  <c r="E92" i="24" s="1"/>
  <c r="E93" i="24" s="1"/>
  <c r="E94" i="24" s="1"/>
  <c r="E95" i="24" s="1"/>
  <c r="E96" i="24" s="1"/>
  <c r="E97" i="24" s="1"/>
  <c r="E98" i="24" s="1"/>
  <c r="E99" i="24" s="1"/>
  <c r="E100" i="24" s="1"/>
  <c r="E101" i="24" s="1"/>
  <c r="E102" i="24" s="1"/>
  <c r="E103" i="24" s="1"/>
  <c r="E104" i="24" s="1"/>
  <c r="E105" i="24" s="1"/>
  <c r="E106" i="24" s="1"/>
  <c r="E107" i="24" s="1"/>
  <c r="E108" i="24" s="1"/>
  <c r="E109" i="24" s="1"/>
  <c r="E110" i="24" s="1"/>
  <c r="E111" i="24" s="1"/>
  <c r="E112" i="24" s="1"/>
  <c r="E113" i="24" s="1"/>
  <c r="E114" i="24" s="1"/>
  <c r="E115" i="24" s="1"/>
  <c r="E116" i="24" s="1"/>
  <c r="E117" i="24" s="1"/>
  <c r="E118" i="24" s="1"/>
  <c r="E119" i="24" s="1"/>
  <c r="E120" i="24" s="1"/>
  <c r="E121" i="24" s="1"/>
  <c r="E122" i="24" s="1"/>
  <c r="E123" i="24" s="1"/>
  <c r="E124" i="24" s="1"/>
  <c r="E125" i="24" s="1"/>
  <c r="E126" i="24" s="1"/>
  <c r="E127" i="24" s="1"/>
  <c r="E128" i="24" s="1"/>
  <c r="E129" i="24" s="1"/>
  <c r="E130" i="24" s="1"/>
  <c r="E131" i="24" s="1"/>
  <c r="E132" i="24" s="1"/>
  <c r="E133" i="24" s="1"/>
  <c r="E134" i="24" s="1"/>
  <c r="E135" i="24" s="1"/>
  <c r="E136" i="24" s="1"/>
  <c r="E137" i="24" s="1"/>
  <c r="E138" i="24" s="1"/>
  <c r="E139" i="24" s="1"/>
  <c r="E140" i="24" s="1"/>
  <c r="E141" i="24" s="1"/>
  <c r="E142" i="24" s="1"/>
  <c r="E143" i="24" s="1"/>
  <c r="E144" i="24" s="1"/>
  <c r="E145" i="24" s="1"/>
  <c r="E146" i="24" s="1"/>
  <c r="E147" i="24" s="1"/>
  <c r="E148" i="24" s="1"/>
  <c r="E149" i="24" s="1"/>
  <c r="E150" i="24" s="1"/>
  <c r="E151" i="24" s="1"/>
  <c r="E152" i="24" s="1"/>
  <c r="E153" i="24" s="1"/>
  <c r="E154" i="24" s="1"/>
  <c r="E155" i="24" s="1"/>
  <c r="E156" i="24" s="1"/>
  <c r="E157" i="24" s="1"/>
  <c r="E158" i="24" s="1"/>
  <c r="E159" i="24" s="1"/>
  <c r="E160" i="24" s="1"/>
  <c r="E161" i="24" s="1"/>
  <c r="E162" i="24" s="1"/>
  <c r="E163" i="24" s="1"/>
  <c r="E164" i="24" s="1"/>
  <c r="E165" i="24" s="1"/>
  <c r="E166" i="24" s="1"/>
  <c r="E167" i="24" s="1"/>
  <c r="E168" i="24" s="1"/>
  <c r="E169" i="24" s="1"/>
  <c r="E170" i="24" s="1"/>
  <c r="E171" i="24" s="1"/>
  <c r="E172" i="24" s="1"/>
  <c r="E173" i="24" s="1"/>
  <c r="E174" i="24" s="1"/>
  <c r="E175" i="24" s="1"/>
  <c r="E176" i="24" s="1"/>
  <c r="E177" i="24" s="1"/>
  <c r="E178" i="24" s="1"/>
  <c r="E179" i="24" s="1"/>
  <c r="E180" i="24" s="1"/>
  <c r="E181" i="24" s="1"/>
  <c r="E182" i="24" s="1"/>
  <c r="E183" i="24" s="1"/>
  <c r="E184" i="24" s="1"/>
  <c r="E185" i="24" s="1"/>
  <c r="E186" i="24" s="1"/>
  <c r="E187" i="24" s="1"/>
  <c r="E188" i="24" s="1"/>
  <c r="E189" i="24" s="1"/>
  <c r="E190" i="24" s="1"/>
  <c r="E191" i="24" s="1"/>
  <c r="E192" i="24" s="1"/>
  <c r="E193" i="24" s="1"/>
  <c r="E194" i="24" s="1"/>
  <c r="E195" i="24" s="1"/>
  <c r="E196" i="24" s="1"/>
  <c r="E197" i="24" s="1"/>
  <c r="E198" i="24" s="1"/>
  <c r="E199" i="24" s="1"/>
  <c r="E200" i="24" s="1"/>
  <c r="E201" i="24" s="1"/>
  <c r="E202" i="24" s="1"/>
  <c r="E203" i="24" s="1"/>
  <c r="E204" i="24" s="1"/>
  <c r="E205" i="24" s="1"/>
  <c r="E206" i="24" s="1"/>
  <c r="E207" i="24" s="1"/>
  <c r="E208" i="24" s="1"/>
  <c r="E209" i="24" s="1"/>
  <c r="E210" i="24" s="1"/>
  <c r="E211" i="24" s="1"/>
  <c r="E212" i="24" s="1"/>
  <c r="E213" i="24" s="1"/>
  <c r="E214" i="24" s="1"/>
  <c r="E215" i="24" s="1"/>
  <c r="E216" i="24" s="1"/>
  <c r="E217" i="24" s="1"/>
  <c r="E218" i="24" s="1"/>
  <c r="E219" i="24" s="1"/>
  <c r="E220" i="24" s="1"/>
  <c r="E221" i="24" s="1"/>
  <c r="E222" i="24" s="1"/>
  <c r="E223" i="24" s="1"/>
  <c r="E224" i="24" s="1"/>
  <c r="E225" i="24" s="1"/>
  <c r="E226" i="24" s="1"/>
  <c r="E227" i="24" s="1"/>
  <c r="E228" i="24" s="1"/>
  <c r="E229" i="24" s="1"/>
  <c r="E230" i="24" s="1"/>
  <c r="E231" i="24" s="1"/>
  <c r="E232" i="24" s="1"/>
  <c r="E233" i="24" s="1"/>
  <c r="E234" i="24" s="1"/>
  <c r="E235" i="24" s="1"/>
  <c r="E236" i="24" s="1"/>
  <c r="E237" i="24" s="1"/>
  <c r="E238" i="24" s="1"/>
  <c r="E239" i="24" s="1"/>
  <c r="E240" i="24" s="1"/>
  <c r="E241" i="24" s="1"/>
  <c r="E242" i="24" s="1"/>
  <c r="E243" i="24" s="1"/>
  <c r="E244" i="24" s="1"/>
  <c r="E245" i="24" s="1"/>
  <c r="E246" i="24" s="1"/>
  <c r="E247" i="24" s="1"/>
  <c r="E248" i="24" s="1"/>
  <c r="E249" i="24" s="1"/>
  <c r="E250" i="24" s="1"/>
  <c r="E251" i="24" s="1"/>
  <c r="E252" i="24" s="1"/>
  <c r="E253" i="24" s="1"/>
  <c r="E254" i="24" s="1"/>
  <c r="E255" i="24" s="1"/>
  <c r="E256" i="24" s="1"/>
  <c r="E257" i="24" s="1"/>
  <c r="E258" i="24" s="1"/>
  <c r="E259" i="24" s="1"/>
  <c r="E260" i="24" s="1"/>
  <c r="E261" i="24" s="1"/>
  <c r="E262" i="24" s="1"/>
  <c r="E263" i="24" s="1"/>
  <c r="E264" i="24" s="1"/>
  <c r="E265" i="24" s="1"/>
  <c r="E266" i="24" s="1"/>
  <c r="E267" i="24" s="1"/>
  <c r="E268" i="24" s="1"/>
  <c r="E269" i="24" s="1"/>
  <c r="E270" i="24" s="1"/>
  <c r="E271" i="24" s="1"/>
  <c r="E272" i="24" s="1"/>
  <c r="E273" i="24" s="1"/>
  <c r="E274" i="24" s="1"/>
  <c r="E275" i="24" s="1"/>
  <c r="E276" i="24" s="1"/>
  <c r="E277" i="24" s="1"/>
  <c r="E278" i="24" s="1"/>
  <c r="E279" i="24" s="1"/>
  <c r="E280" i="24" s="1"/>
  <c r="E281" i="24" s="1"/>
  <c r="E282" i="24" s="1"/>
  <c r="E283" i="24" s="1"/>
  <c r="E284" i="24" s="1"/>
  <c r="E285" i="24" s="1"/>
  <c r="E286" i="24" s="1"/>
  <c r="E287" i="24" s="1"/>
  <c r="E288" i="24" s="1"/>
  <c r="E289" i="24" s="1"/>
  <c r="E290" i="24" s="1"/>
  <c r="E291" i="24" s="1"/>
  <c r="E292" i="24" s="1"/>
  <c r="E293" i="24" s="1"/>
  <c r="E294" i="24" s="1"/>
  <c r="E295" i="24" s="1"/>
  <c r="E296" i="24" s="1"/>
  <c r="E297" i="24" s="1"/>
  <c r="E298" i="24" s="1"/>
  <c r="E299" i="24" s="1"/>
  <c r="E300" i="24" s="1"/>
  <c r="E301" i="24" s="1"/>
  <c r="E302" i="24" s="1"/>
  <c r="E303" i="24" s="1"/>
  <c r="E304" i="24" s="1"/>
  <c r="E305" i="24" s="1"/>
  <c r="E306" i="24" s="1"/>
  <c r="E307" i="24" s="1"/>
  <c r="E308" i="24" s="1"/>
  <c r="B12" i="22" s="1"/>
  <c r="H20" i="20"/>
  <c r="H24" i="20" s="1"/>
  <c r="H17" i="21"/>
  <c r="W213" i="16"/>
  <c r="W79" i="16"/>
  <c r="Y261" i="16"/>
  <c r="Y211" i="16"/>
  <c r="W10" i="16"/>
  <c r="Y190" i="16"/>
  <c r="W147" i="16"/>
  <c r="Y252" i="16"/>
  <c r="W215" i="16"/>
  <c r="Y65" i="16"/>
  <c r="Y79" i="16"/>
  <c r="W225" i="16"/>
  <c r="W243" i="16"/>
  <c r="Y255" i="16"/>
  <c r="Y115" i="16"/>
  <c r="Y143" i="16"/>
  <c r="W120" i="16"/>
  <c r="W136" i="16"/>
  <c r="Y145" i="16"/>
  <c r="W14" i="16"/>
  <c r="J4" i="24"/>
  <c r="J5" i="24" s="1"/>
  <c r="J6" i="24" s="1"/>
  <c r="J7" i="24" s="1"/>
  <c r="J8" i="24" s="1"/>
  <c r="J9" i="24" s="1"/>
  <c r="J10" i="24" s="1"/>
  <c r="J11" i="24" s="1"/>
  <c r="J12" i="24" s="1"/>
  <c r="J13" i="24" s="1"/>
  <c r="J14" i="24" s="1"/>
  <c r="J15" i="24" s="1"/>
  <c r="J16" i="24" s="1"/>
  <c r="J17" i="24" s="1"/>
  <c r="J18" i="24" s="1"/>
  <c r="J19" i="24" s="1"/>
  <c r="J20" i="24" s="1"/>
  <c r="J21" i="24" s="1"/>
  <c r="J22" i="24" s="1"/>
  <c r="J23" i="24" s="1"/>
  <c r="J24" i="24" s="1"/>
  <c r="J25" i="24" s="1"/>
  <c r="J26" i="24" s="1"/>
  <c r="J27" i="24" s="1"/>
  <c r="J28" i="24" s="1"/>
  <c r="J29" i="24" s="1"/>
  <c r="J30" i="24" s="1"/>
  <c r="J31" i="24" s="1"/>
  <c r="J32" i="24" s="1"/>
  <c r="J33" i="24" s="1"/>
  <c r="J34" i="24" s="1"/>
  <c r="J35" i="24" s="1"/>
  <c r="J36" i="24" s="1"/>
  <c r="J37" i="24" s="1"/>
  <c r="J38" i="24" s="1"/>
  <c r="J39" i="24" s="1"/>
  <c r="J40" i="24" s="1"/>
  <c r="J41" i="24" s="1"/>
  <c r="J42" i="24" s="1"/>
  <c r="J43" i="24" s="1"/>
  <c r="J44" i="24" s="1"/>
  <c r="J45" i="24" s="1"/>
  <c r="J46" i="24" s="1"/>
  <c r="J47" i="24" s="1"/>
  <c r="J48" i="24" s="1"/>
  <c r="J49" i="24" s="1"/>
  <c r="J50" i="24" s="1"/>
  <c r="J51" i="24" s="1"/>
  <c r="J52" i="24" s="1"/>
  <c r="J53" i="24" s="1"/>
  <c r="J54" i="24" s="1"/>
  <c r="J55" i="24" s="1"/>
  <c r="J56" i="24" s="1"/>
  <c r="J57" i="24" s="1"/>
  <c r="J58" i="24" s="1"/>
  <c r="J59" i="24" s="1"/>
  <c r="J60" i="24" s="1"/>
  <c r="J61" i="24" s="1"/>
  <c r="J62" i="24" s="1"/>
  <c r="J63" i="24" s="1"/>
  <c r="J64" i="24" s="1"/>
  <c r="J65" i="24" s="1"/>
  <c r="J66" i="24" s="1"/>
  <c r="J67" i="24" s="1"/>
  <c r="J68" i="24" s="1"/>
  <c r="J69" i="24" s="1"/>
  <c r="J70" i="24" s="1"/>
  <c r="J71" i="24" s="1"/>
  <c r="J72" i="24" s="1"/>
  <c r="J73" i="24" s="1"/>
  <c r="J74" i="24" s="1"/>
  <c r="J75" i="24" s="1"/>
  <c r="J76" i="24" s="1"/>
  <c r="J77" i="24" s="1"/>
  <c r="J78" i="24" s="1"/>
  <c r="J79" i="24" s="1"/>
  <c r="J80" i="24" s="1"/>
  <c r="J81" i="24" s="1"/>
  <c r="J82" i="24" s="1"/>
  <c r="J83" i="24" s="1"/>
  <c r="J84" i="24" s="1"/>
  <c r="J85" i="24" s="1"/>
  <c r="J86" i="24" s="1"/>
  <c r="J87" i="24" s="1"/>
  <c r="J88" i="24" s="1"/>
  <c r="J89" i="24" s="1"/>
  <c r="J90" i="24" s="1"/>
  <c r="J91" i="24" s="1"/>
  <c r="J92" i="24" s="1"/>
  <c r="J93" i="24" s="1"/>
  <c r="J94" i="24" s="1"/>
  <c r="J95" i="24" s="1"/>
  <c r="J96" i="24" s="1"/>
  <c r="J97" i="24" s="1"/>
  <c r="J98" i="24" s="1"/>
  <c r="J99" i="24" s="1"/>
  <c r="J100" i="24" s="1"/>
  <c r="J101" i="24" s="1"/>
  <c r="J102" i="24" s="1"/>
  <c r="J103" i="24" s="1"/>
  <c r="J104" i="24" s="1"/>
  <c r="J105" i="24" s="1"/>
  <c r="J106" i="24" s="1"/>
  <c r="J107" i="24" s="1"/>
  <c r="J108" i="24" s="1"/>
  <c r="J109" i="24" s="1"/>
  <c r="J110" i="24" s="1"/>
  <c r="J111" i="24" s="1"/>
  <c r="J112" i="24" s="1"/>
  <c r="J113" i="24" s="1"/>
  <c r="J114" i="24" s="1"/>
  <c r="J115" i="24" s="1"/>
  <c r="J116" i="24" s="1"/>
  <c r="J117" i="24" s="1"/>
  <c r="J118" i="24" s="1"/>
  <c r="J119" i="24" s="1"/>
  <c r="J120" i="24" s="1"/>
  <c r="J121" i="24" s="1"/>
  <c r="J122" i="24" s="1"/>
  <c r="J123" i="24" s="1"/>
  <c r="J124" i="24" s="1"/>
  <c r="J125" i="24" s="1"/>
  <c r="J126" i="24" s="1"/>
  <c r="J127" i="24" s="1"/>
  <c r="AN4" i="24"/>
  <c r="AN5" i="24" s="1"/>
  <c r="AN6" i="24" s="1"/>
  <c r="AN7" i="24" s="1"/>
  <c r="AN8" i="24" s="1"/>
  <c r="AN9" i="24" s="1"/>
  <c r="AN10" i="24" s="1"/>
  <c r="AN11" i="24" s="1"/>
  <c r="AN12" i="24" s="1"/>
  <c r="AN13" i="24" s="1"/>
  <c r="AN14" i="24" s="1"/>
  <c r="AN15" i="24" s="1"/>
  <c r="AN16" i="24" s="1"/>
  <c r="AN17" i="24" s="1"/>
  <c r="AN18" i="24" s="1"/>
  <c r="AN19" i="24" s="1"/>
  <c r="AN20" i="24" s="1"/>
  <c r="AN21" i="24" s="1"/>
  <c r="AN22" i="24" s="1"/>
  <c r="AN23" i="24" s="1"/>
  <c r="AN24" i="24" s="1"/>
  <c r="AN25" i="24" s="1"/>
  <c r="AN26" i="24" s="1"/>
  <c r="AN27" i="24" s="1"/>
  <c r="AN28" i="24" s="1"/>
  <c r="AN29" i="24" s="1"/>
  <c r="AN30" i="24" s="1"/>
  <c r="AN31" i="24" s="1"/>
  <c r="AN32" i="24" s="1"/>
  <c r="AN33" i="24" s="1"/>
  <c r="AN34" i="24" s="1"/>
  <c r="AN35" i="24" s="1"/>
  <c r="AN36" i="24" s="1"/>
  <c r="AN37" i="24" s="1"/>
  <c r="AN38" i="24" s="1"/>
  <c r="AN39" i="24" s="1"/>
  <c r="AN40" i="24" s="1"/>
  <c r="AN41" i="24" s="1"/>
  <c r="AN42" i="24" s="1"/>
  <c r="AN43" i="24" s="1"/>
  <c r="AN44" i="24" s="1"/>
  <c r="AN45" i="24" s="1"/>
  <c r="AN46" i="24" s="1"/>
  <c r="AN47" i="24" s="1"/>
  <c r="AN48" i="24" s="1"/>
  <c r="AN49" i="24" s="1"/>
  <c r="AN50" i="24" s="1"/>
  <c r="AN51" i="24" s="1"/>
  <c r="AN52" i="24" s="1"/>
  <c r="AN53" i="24" s="1"/>
  <c r="AN54" i="24" s="1"/>
  <c r="AN55" i="24" s="1"/>
  <c r="AN56" i="24" s="1"/>
  <c r="AN57" i="24" s="1"/>
  <c r="AN58" i="24" s="1"/>
  <c r="AN59" i="24" s="1"/>
  <c r="AN60" i="24" s="1"/>
  <c r="AN61" i="24" s="1"/>
  <c r="AN62" i="24" s="1"/>
  <c r="AN63" i="24" s="1"/>
  <c r="AN64" i="24" s="1"/>
  <c r="AN65" i="24" s="1"/>
  <c r="AN66" i="24" s="1"/>
  <c r="AN67" i="24" s="1"/>
  <c r="AN68" i="24" s="1"/>
  <c r="AN69" i="24" s="1"/>
  <c r="AN70" i="24" s="1"/>
  <c r="AN71" i="24" s="1"/>
  <c r="AN72" i="24" s="1"/>
  <c r="AN73" i="24" s="1"/>
  <c r="AN74" i="24" s="1"/>
  <c r="AN75" i="24" s="1"/>
  <c r="AN76" i="24" s="1"/>
  <c r="AN77" i="24" s="1"/>
  <c r="AN78" i="24" s="1"/>
  <c r="AN79" i="24" s="1"/>
  <c r="AN80" i="24" s="1"/>
  <c r="AN81" i="24" s="1"/>
  <c r="AN82" i="24" s="1"/>
  <c r="AN83" i="24" s="1"/>
  <c r="AN84" i="24" s="1"/>
  <c r="AN85" i="24" s="1"/>
  <c r="AN86" i="24" s="1"/>
  <c r="AN87" i="24" s="1"/>
  <c r="AN88" i="24" s="1"/>
  <c r="AN89" i="24" s="1"/>
  <c r="AN90" i="24" s="1"/>
  <c r="AN91" i="24" s="1"/>
  <c r="AN92" i="24" s="1"/>
  <c r="AN93" i="24" s="1"/>
  <c r="AN94" i="24" s="1"/>
  <c r="AN95" i="24" s="1"/>
  <c r="AN96" i="24" s="1"/>
  <c r="AN97" i="24" s="1"/>
  <c r="AN98" i="24" s="1"/>
  <c r="AN99" i="24" s="1"/>
  <c r="AN100" i="24" s="1"/>
  <c r="AN101" i="24" s="1"/>
  <c r="AN102" i="24" s="1"/>
  <c r="AN103" i="24" s="1"/>
  <c r="AN104" i="24" s="1"/>
  <c r="AN105" i="24" s="1"/>
  <c r="AN106" i="24" s="1"/>
  <c r="AN107" i="24" s="1"/>
  <c r="AN108" i="24" s="1"/>
  <c r="AN109" i="24" s="1"/>
  <c r="AN110" i="24" s="1"/>
  <c r="AN111" i="24" s="1"/>
  <c r="AN112" i="24" s="1"/>
  <c r="AN113" i="24" s="1"/>
  <c r="AN114" i="24" s="1"/>
  <c r="AN115" i="24" s="1"/>
  <c r="AN116" i="24" s="1"/>
  <c r="AN117" i="24" s="1"/>
  <c r="AN118" i="24" s="1"/>
  <c r="AN119" i="24" s="1"/>
  <c r="AN120" i="24" s="1"/>
  <c r="AN121" i="24" s="1"/>
  <c r="AN122" i="24" s="1"/>
  <c r="AN123" i="24" s="1"/>
  <c r="AN124" i="24" s="1"/>
  <c r="AN125" i="24" s="1"/>
  <c r="AN126" i="24" s="1"/>
  <c r="AN127" i="24" s="1"/>
  <c r="AN128" i="24" s="1"/>
  <c r="AN129" i="24" s="1"/>
  <c r="AN130" i="24" s="1"/>
  <c r="AN131" i="24" s="1"/>
  <c r="AN132" i="24" s="1"/>
  <c r="AN133" i="24" s="1"/>
  <c r="AN134" i="24" s="1"/>
  <c r="AN135" i="24" s="1"/>
  <c r="AN136" i="24" s="1"/>
  <c r="AN137" i="24" s="1"/>
  <c r="AN138" i="24" s="1"/>
  <c r="AN139" i="24" s="1"/>
  <c r="AN140" i="24" s="1"/>
  <c r="AN141" i="24" s="1"/>
  <c r="AN142" i="24" s="1"/>
  <c r="AN143" i="24" s="1"/>
  <c r="AN144" i="24" s="1"/>
  <c r="AN145" i="24" s="1"/>
  <c r="AN146" i="24" s="1"/>
  <c r="AN147" i="24" s="1"/>
  <c r="AN148" i="24" s="1"/>
  <c r="AN149" i="24" s="1"/>
  <c r="AN150" i="24" s="1"/>
  <c r="AN151" i="24" s="1"/>
  <c r="AN152" i="24" s="1"/>
  <c r="AN153" i="24" s="1"/>
  <c r="AN154" i="24" s="1"/>
  <c r="AN155" i="24" s="1"/>
  <c r="AN156" i="24" s="1"/>
  <c r="AN157" i="24" s="1"/>
  <c r="AN158" i="24" s="1"/>
  <c r="AN159" i="24" s="1"/>
  <c r="AN160" i="24" s="1"/>
  <c r="AN161" i="24" s="1"/>
  <c r="AN162" i="24" s="1"/>
  <c r="AN163" i="24" s="1"/>
  <c r="AN164" i="24" s="1"/>
  <c r="AN165" i="24" s="1"/>
  <c r="AN166" i="24" s="1"/>
  <c r="AN167" i="24" s="1"/>
  <c r="AN168" i="24" s="1"/>
  <c r="AN169" i="24" s="1"/>
  <c r="AN170" i="24" s="1"/>
  <c r="AN171" i="24" s="1"/>
  <c r="AN172" i="24" s="1"/>
  <c r="AN173" i="24" s="1"/>
  <c r="AN174" i="24" s="1"/>
  <c r="AN175" i="24" s="1"/>
  <c r="AN176" i="24" s="1"/>
  <c r="AN177" i="24" s="1"/>
  <c r="AN178" i="24" s="1"/>
  <c r="AN179" i="24" s="1"/>
  <c r="AN180" i="24" s="1"/>
  <c r="AN181" i="24" s="1"/>
  <c r="AN182" i="24" s="1"/>
  <c r="AN183" i="24" s="1"/>
  <c r="AN184" i="24" s="1"/>
  <c r="AN185" i="24" s="1"/>
  <c r="AN186" i="24" s="1"/>
  <c r="AN187" i="24" s="1"/>
  <c r="AN188" i="24" s="1"/>
  <c r="AN189" i="24" s="1"/>
  <c r="AN190" i="24" s="1"/>
  <c r="AN191" i="24" s="1"/>
  <c r="AN192" i="24" s="1"/>
  <c r="AN193" i="24" s="1"/>
  <c r="AN194" i="24" s="1"/>
  <c r="AN195" i="24" s="1"/>
  <c r="AN196" i="24" s="1"/>
  <c r="AN197" i="24" s="1"/>
  <c r="AN198" i="24" s="1"/>
  <c r="AN199" i="24" s="1"/>
  <c r="AN200" i="24" s="1"/>
  <c r="AN201" i="24" s="1"/>
  <c r="AN202" i="24" s="1"/>
  <c r="AN203" i="24" s="1"/>
  <c r="AN204" i="24" s="1"/>
  <c r="AN205" i="24" s="1"/>
  <c r="AN206" i="24" s="1"/>
  <c r="AN207" i="24" s="1"/>
  <c r="AN208" i="24" s="1"/>
  <c r="AN209" i="24" s="1"/>
  <c r="AN210" i="24" s="1"/>
  <c r="AN211" i="24" s="1"/>
  <c r="AN212" i="24" s="1"/>
  <c r="AN213" i="24" s="1"/>
  <c r="AN214" i="24" s="1"/>
  <c r="AN215" i="24" s="1"/>
  <c r="AN216" i="24" s="1"/>
  <c r="AN217" i="24" s="1"/>
  <c r="AN218" i="24" s="1"/>
  <c r="AN219" i="24" s="1"/>
  <c r="AN220" i="24" s="1"/>
  <c r="AN221" i="24" s="1"/>
  <c r="AN222" i="24" s="1"/>
  <c r="AN223" i="24" s="1"/>
  <c r="AN224" i="24" s="1"/>
  <c r="AN225" i="24" s="1"/>
  <c r="AN226" i="24" s="1"/>
  <c r="AN227" i="24" s="1"/>
  <c r="AN228" i="24" s="1"/>
  <c r="AN229" i="24" s="1"/>
  <c r="AN230" i="24" s="1"/>
  <c r="AN231" i="24" s="1"/>
  <c r="AN232" i="24" s="1"/>
  <c r="AN233" i="24" s="1"/>
  <c r="AN234" i="24" s="1"/>
  <c r="AN235" i="24" s="1"/>
  <c r="AN236" i="24" s="1"/>
  <c r="AN237" i="24" s="1"/>
  <c r="AN238" i="24" s="1"/>
  <c r="AN239" i="24" s="1"/>
  <c r="AN240" i="24" s="1"/>
  <c r="AN241" i="24" s="1"/>
  <c r="AN242" i="24" s="1"/>
  <c r="AN243" i="24" s="1"/>
  <c r="AN244" i="24" s="1"/>
  <c r="AN245" i="24" s="1"/>
  <c r="AN246" i="24" s="1"/>
  <c r="AN247" i="24" s="1"/>
  <c r="AN248" i="24" s="1"/>
  <c r="AN249" i="24" s="1"/>
  <c r="AN250" i="24" s="1"/>
  <c r="AN251" i="24" s="1"/>
  <c r="AN252" i="24" s="1"/>
  <c r="AN253" i="24" s="1"/>
  <c r="AN254" i="24" s="1"/>
  <c r="AN255" i="24" s="1"/>
  <c r="AN256" i="24" s="1"/>
  <c r="AN257" i="24" s="1"/>
  <c r="AN258" i="24" s="1"/>
  <c r="AN259" i="24" s="1"/>
  <c r="AN260" i="24" s="1"/>
  <c r="AN261" i="24" s="1"/>
  <c r="AN262" i="24" s="1"/>
  <c r="AN263" i="24" s="1"/>
  <c r="AN264" i="24" s="1"/>
  <c r="AN265" i="24" s="1"/>
  <c r="AN266" i="24" s="1"/>
  <c r="AN267" i="24" s="1"/>
  <c r="AN268" i="24" s="1"/>
  <c r="AN269" i="24" s="1"/>
  <c r="AN270" i="24" s="1"/>
  <c r="AN271" i="24" s="1"/>
  <c r="AN272" i="24" s="1"/>
  <c r="AN273" i="24" s="1"/>
  <c r="AN274" i="24" s="1"/>
  <c r="AN275" i="24" s="1"/>
  <c r="AN276" i="24" s="1"/>
  <c r="AN277" i="24" s="1"/>
  <c r="AN278" i="24" s="1"/>
  <c r="AN279" i="24" s="1"/>
  <c r="AN280" i="24" s="1"/>
  <c r="AN281" i="24" s="1"/>
  <c r="AN282" i="24" s="1"/>
  <c r="AN283" i="24" s="1"/>
  <c r="AN284" i="24" s="1"/>
  <c r="AN285" i="24" s="1"/>
  <c r="AN286" i="24" s="1"/>
  <c r="Y201" i="16"/>
  <c r="Y102" i="16"/>
  <c r="Y19" i="16"/>
  <c r="Y220" i="16"/>
  <c r="Y215" i="16"/>
  <c r="W195" i="16"/>
  <c r="Y28" i="16"/>
  <c r="Y5" i="16"/>
  <c r="W250" i="16"/>
  <c r="Y247" i="16"/>
  <c r="W189" i="16"/>
  <c r="Y118" i="16"/>
  <c r="W93" i="16"/>
  <c r="W167" i="16"/>
  <c r="Y53" i="16"/>
  <c r="Y195" i="16"/>
  <c r="Y277" i="16"/>
  <c r="Y58" i="16"/>
  <c r="W105" i="16"/>
  <c r="Y207" i="16"/>
  <c r="W219" i="16"/>
  <c r="Y227" i="16"/>
  <c r="W119" i="16"/>
  <c r="Y35" i="16"/>
  <c r="Y235" i="16"/>
  <c r="W112" i="16"/>
  <c r="Y82" i="16"/>
  <c r="W86" i="16"/>
  <c r="W183" i="16"/>
  <c r="W73" i="16"/>
  <c r="W22" i="16"/>
  <c r="W188" i="16"/>
  <c r="Y127" i="16"/>
  <c r="W151" i="16"/>
  <c r="Y33" i="16"/>
  <c r="Y191" i="16"/>
  <c r="W81" i="16"/>
  <c r="Y173" i="16"/>
  <c r="W144" i="16"/>
  <c r="Y269" i="16"/>
  <c r="W17" i="16"/>
  <c r="Y47" i="16"/>
  <c r="Y293" i="16"/>
  <c r="W257" i="16"/>
  <c r="Y253" i="16"/>
  <c r="W72" i="16"/>
  <c r="W245" i="16"/>
  <c r="Y101" i="16"/>
  <c r="Y174" i="16"/>
  <c r="W27" i="16"/>
  <c r="Y95" i="16"/>
  <c r="W200" i="16"/>
  <c r="Y279" i="16"/>
  <c r="Y4" i="16"/>
  <c r="Y263" i="16"/>
  <c r="W181" i="16"/>
  <c r="Y147" i="16"/>
  <c r="Y297" i="16"/>
  <c r="W159" i="16"/>
  <c r="Y203" i="16"/>
  <c r="Y238" i="16"/>
  <c r="W260" i="16"/>
  <c r="W264" i="16"/>
  <c r="W268" i="16"/>
  <c r="W272" i="16"/>
  <c r="W276" i="16"/>
  <c r="W280" i="16"/>
  <c r="W284" i="16"/>
  <c r="W288" i="16"/>
  <c r="W292" i="16"/>
  <c r="W296" i="16"/>
  <c r="W300" i="16"/>
  <c r="W304" i="16"/>
  <c r="W308" i="16"/>
  <c r="W261" i="16"/>
  <c r="W265" i="16"/>
  <c r="W269" i="16"/>
  <c r="W273" i="16"/>
  <c r="W277" i="16"/>
  <c r="W281" i="16"/>
  <c r="W285" i="16"/>
  <c r="W289" i="16"/>
  <c r="W293" i="16"/>
  <c r="W297" i="16"/>
  <c r="W301" i="16"/>
  <c r="W305" i="16"/>
  <c r="W259" i="16"/>
  <c r="W263" i="16"/>
  <c r="W271" i="16"/>
  <c r="W279" i="16"/>
  <c r="W287" i="16"/>
  <c r="W295" i="16"/>
  <c r="W303" i="16"/>
  <c r="W274" i="16"/>
  <c r="W290" i="16"/>
  <c r="W306" i="16"/>
  <c r="W267" i="16"/>
  <c r="W283" i="16"/>
  <c r="W299" i="16"/>
  <c r="W262" i="16"/>
  <c r="W278" i="16"/>
  <c r="W294" i="16"/>
  <c r="W266" i="16"/>
  <c r="W282" i="16"/>
  <c r="W298" i="16"/>
  <c r="W275" i="16"/>
  <c r="W291" i="16"/>
  <c r="W307" i="16"/>
  <c r="W270" i="16"/>
  <c r="W286" i="16"/>
  <c r="W302" i="16"/>
  <c r="W125" i="16"/>
  <c r="Y29" i="16"/>
  <c r="Y122" i="16"/>
  <c r="Y225" i="16"/>
  <c r="W95" i="16"/>
  <c r="W168" i="16"/>
  <c r="Y43" i="16"/>
  <c r="Y197" i="16"/>
  <c r="Y268" i="16"/>
  <c r="W83" i="16"/>
  <c r="W149" i="16"/>
  <c r="W255" i="16"/>
  <c r="Y3" i="16"/>
  <c r="Y42" i="16"/>
  <c r="Y138" i="16"/>
  <c r="Y185" i="16"/>
  <c r="Y241" i="16"/>
  <c r="Y267" i="16"/>
  <c r="W193" i="16"/>
  <c r="Y37" i="16"/>
  <c r="Y257" i="16"/>
  <c r="W121" i="16"/>
  <c r="Y20" i="16"/>
  <c r="Y221" i="16"/>
  <c r="W127" i="16"/>
  <c r="Y25" i="16"/>
  <c r="Y134" i="16"/>
  <c r="Y216" i="16"/>
  <c r="W87" i="16"/>
  <c r="W197" i="16"/>
  <c r="W233" i="16"/>
  <c r="Y30" i="16"/>
  <c r="Y183" i="16"/>
  <c r="Y308" i="16"/>
  <c r="W101" i="16"/>
  <c r="W180" i="16"/>
  <c r="Y27" i="16"/>
  <c r="Y146" i="16"/>
  <c r="Y301" i="16"/>
  <c r="W126" i="16"/>
  <c r="W88" i="16"/>
  <c r="W161" i="16"/>
  <c r="Y106" i="16"/>
  <c r="Y158" i="16"/>
  <c r="Y283" i="16"/>
  <c r="W132" i="16"/>
  <c r="W214" i="16"/>
  <c r="Y139" i="16"/>
  <c r="Y232" i="16"/>
  <c r="W11" i="16"/>
  <c r="W131" i="16"/>
  <c r="W177" i="16"/>
  <c r="W234" i="16"/>
  <c r="Y63" i="16"/>
  <c r="Y90" i="16"/>
  <c r="Y117" i="16"/>
  <c r="Y153" i="16"/>
  <c r="Y259" i="16"/>
  <c r="W77" i="16"/>
  <c r="W218" i="16"/>
  <c r="Y111" i="16"/>
  <c r="W13" i="16"/>
  <c r="W179" i="16"/>
  <c r="Y129" i="16"/>
  <c r="W3" i="16"/>
  <c r="W152" i="16"/>
  <c r="Y49" i="16"/>
  <c r="Y159" i="16"/>
  <c r="W15" i="16"/>
  <c r="W140" i="16"/>
  <c r="W249" i="16"/>
  <c r="Y62" i="16"/>
  <c r="Y137" i="16"/>
  <c r="Y256" i="16"/>
  <c r="W25" i="16"/>
  <c r="W139" i="16"/>
  <c r="W247" i="16"/>
  <c r="Y69" i="16"/>
  <c r="Y182" i="16"/>
  <c r="W106" i="16"/>
  <c r="W248" i="16"/>
  <c r="I17" i="21"/>
  <c r="I20" i="20"/>
  <c r="L4" i="24"/>
  <c r="L5" i="24" s="1"/>
  <c r="L6" i="24" s="1"/>
  <c r="L7" i="24" s="1"/>
  <c r="L8" i="24" s="1"/>
  <c r="L9" i="24" s="1"/>
  <c r="L10" i="24" s="1"/>
  <c r="L11" i="24" s="1"/>
  <c r="L12" i="24" s="1"/>
  <c r="L13" i="24" s="1"/>
  <c r="L14" i="24" s="1"/>
  <c r="L15" i="24" s="1"/>
  <c r="L16" i="24" s="1"/>
  <c r="L17" i="24" s="1"/>
  <c r="L18" i="24" s="1"/>
  <c r="L19" i="24" s="1"/>
  <c r="L20" i="24" s="1"/>
  <c r="L21" i="24" s="1"/>
  <c r="L22" i="24" s="1"/>
  <c r="L23" i="24" s="1"/>
  <c r="L24" i="24" s="1"/>
  <c r="L25" i="24" s="1"/>
  <c r="L26" i="24" s="1"/>
  <c r="L27" i="24" s="1"/>
  <c r="L28" i="24" s="1"/>
  <c r="L29" i="24" s="1"/>
  <c r="L30" i="24" s="1"/>
  <c r="L31" i="24" s="1"/>
  <c r="L32" i="24" s="1"/>
  <c r="L33" i="24" s="1"/>
  <c r="L34" i="24" s="1"/>
  <c r="L35" i="24" s="1"/>
  <c r="L36" i="24" s="1"/>
  <c r="L37" i="24" s="1"/>
  <c r="L38" i="24" s="1"/>
  <c r="L39" i="24" s="1"/>
  <c r="L40" i="24" s="1"/>
  <c r="L41" i="24" s="1"/>
  <c r="L42" i="24" s="1"/>
  <c r="L43" i="24" s="1"/>
  <c r="L44" i="24" s="1"/>
  <c r="L45" i="24" s="1"/>
  <c r="L46" i="24" s="1"/>
  <c r="L47" i="24" s="1"/>
  <c r="L48" i="24" s="1"/>
  <c r="L49" i="24" s="1"/>
  <c r="L50" i="24" s="1"/>
  <c r="L51" i="24" s="1"/>
  <c r="L52" i="24" s="1"/>
  <c r="L53" i="24" s="1"/>
  <c r="L54" i="24" s="1"/>
  <c r="L55" i="24" s="1"/>
  <c r="L56" i="24" s="1"/>
  <c r="L57" i="24" s="1"/>
  <c r="L58" i="24" s="1"/>
  <c r="L59" i="24" s="1"/>
  <c r="L60" i="24" s="1"/>
  <c r="L61" i="24" s="1"/>
  <c r="L62" i="24" s="1"/>
  <c r="L63" i="24" s="1"/>
  <c r="L64" i="24" s="1"/>
  <c r="L65" i="24" s="1"/>
  <c r="L66" i="24" s="1"/>
  <c r="L67" i="24" s="1"/>
  <c r="L68" i="24" s="1"/>
  <c r="L69" i="24" s="1"/>
  <c r="L70" i="24" s="1"/>
  <c r="L71" i="24" s="1"/>
  <c r="L72" i="24" s="1"/>
  <c r="L73" i="24" s="1"/>
  <c r="L74" i="24" s="1"/>
  <c r="L75" i="24" s="1"/>
  <c r="L76" i="24" s="1"/>
  <c r="L77" i="24" s="1"/>
  <c r="L78" i="24" s="1"/>
  <c r="L79" i="24" s="1"/>
  <c r="L80" i="24" s="1"/>
  <c r="L81" i="24" s="1"/>
  <c r="L82" i="24" s="1"/>
  <c r="L83" i="24" s="1"/>
  <c r="L84" i="24" s="1"/>
  <c r="L85" i="24" s="1"/>
  <c r="L86" i="24" s="1"/>
  <c r="L87" i="24" s="1"/>
  <c r="L88" i="24" s="1"/>
  <c r="L89" i="24" s="1"/>
  <c r="L90" i="24" s="1"/>
  <c r="L91" i="24" s="1"/>
  <c r="L92" i="24" s="1"/>
  <c r="L93" i="24" s="1"/>
  <c r="L94" i="24" s="1"/>
  <c r="L95" i="24" s="1"/>
  <c r="L96" i="24" s="1"/>
  <c r="L97" i="24" s="1"/>
  <c r="L98" i="24" s="1"/>
  <c r="L99" i="24" s="1"/>
  <c r="L100" i="24" s="1"/>
  <c r="L101" i="24" s="1"/>
  <c r="L102" i="24" s="1"/>
  <c r="L103" i="24" s="1"/>
  <c r="L104" i="24" s="1"/>
  <c r="L105" i="24" s="1"/>
  <c r="L106" i="24" s="1"/>
  <c r="L107" i="24" s="1"/>
  <c r="L108" i="24" s="1"/>
  <c r="L109" i="24" s="1"/>
  <c r="L110" i="24" s="1"/>
  <c r="L111" i="24" s="1"/>
  <c r="L112" i="24" s="1"/>
  <c r="L113" i="24" s="1"/>
  <c r="L114" i="24" s="1"/>
  <c r="L115" i="24" s="1"/>
  <c r="L116" i="24" s="1"/>
  <c r="L117" i="24" s="1"/>
  <c r="L118" i="24" s="1"/>
  <c r="L119" i="24" s="1"/>
  <c r="L120" i="24" s="1"/>
  <c r="L121" i="24" s="1"/>
  <c r="L122" i="24" s="1"/>
  <c r="L123" i="24" s="1"/>
  <c r="L124" i="24" s="1"/>
  <c r="L125" i="24" s="1"/>
  <c r="L126" i="24" s="1"/>
  <c r="L127" i="24" s="1"/>
  <c r="AL4" i="24"/>
  <c r="AL5" i="24" s="1"/>
  <c r="AL6" i="24" s="1"/>
  <c r="AL7" i="24" s="1"/>
  <c r="AL8" i="24" s="1"/>
  <c r="AL9" i="24" s="1"/>
  <c r="AL10" i="24" s="1"/>
  <c r="AL11" i="24" s="1"/>
  <c r="AL12" i="24" s="1"/>
  <c r="AL13" i="24" s="1"/>
  <c r="AL14" i="24" s="1"/>
  <c r="AL15" i="24" s="1"/>
  <c r="AL16" i="24" s="1"/>
  <c r="AL17" i="24" s="1"/>
  <c r="AL18" i="24" s="1"/>
  <c r="AL19" i="24" s="1"/>
  <c r="AL20" i="24" s="1"/>
  <c r="AL21" i="24" s="1"/>
  <c r="AL22" i="24" s="1"/>
  <c r="AL23" i="24" s="1"/>
  <c r="AL24" i="24" s="1"/>
  <c r="AL25" i="24" s="1"/>
  <c r="AL26" i="24" s="1"/>
  <c r="AL27" i="24" s="1"/>
  <c r="AL28" i="24" s="1"/>
  <c r="AL29" i="24" s="1"/>
  <c r="AL30" i="24" s="1"/>
  <c r="AL31" i="24" s="1"/>
  <c r="AL32" i="24" s="1"/>
  <c r="AL33" i="24" s="1"/>
  <c r="AL34" i="24" s="1"/>
  <c r="AL35" i="24" s="1"/>
  <c r="AL36" i="24" s="1"/>
  <c r="AL37" i="24" s="1"/>
  <c r="AL38" i="24" s="1"/>
  <c r="AL39" i="24" s="1"/>
  <c r="AL40" i="24" s="1"/>
  <c r="AL41" i="24" s="1"/>
  <c r="AL42" i="24" s="1"/>
  <c r="AL43" i="24" s="1"/>
  <c r="AL44" i="24" s="1"/>
  <c r="AL45" i="24" s="1"/>
  <c r="AL46" i="24" s="1"/>
  <c r="AL47" i="24" s="1"/>
  <c r="AL48" i="24" s="1"/>
  <c r="AL49" i="24" s="1"/>
  <c r="AL50" i="24" s="1"/>
  <c r="AL51" i="24" s="1"/>
  <c r="AL52" i="24" s="1"/>
  <c r="AL53" i="24" s="1"/>
  <c r="AL54" i="24" s="1"/>
  <c r="AL55" i="24" s="1"/>
  <c r="AL56" i="24" s="1"/>
  <c r="AL57" i="24" s="1"/>
  <c r="AL58" i="24" s="1"/>
  <c r="AL59" i="24" s="1"/>
  <c r="AL60" i="24" s="1"/>
  <c r="AL61" i="24" s="1"/>
  <c r="AL62" i="24" s="1"/>
  <c r="AL63" i="24" s="1"/>
  <c r="AL64" i="24" s="1"/>
  <c r="AL65" i="24" s="1"/>
  <c r="AL66" i="24" s="1"/>
  <c r="AL67" i="24" s="1"/>
  <c r="AL68" i="24" s="1"/>
  <c r="AL69" i="24" s="1"/>
  <c r="AL70" i="24" s="1"/>
  <c r="AL71" i="24" s="1"/>
  <c r="AL72" i="24" s="1"/>
  <c r="AL73" i="24" s="1"/>
  <c r="AL74" i="24" s="1"/>
  <c r="AL75" i="24" s="1"/>
  <c r="AL76" i="24" s="1"/>
  <c r="AL77" i="24" s="1"/>
  <c r="AL78" i="24" s="1"/>
  <c r="AL79" i="24" s="1"/>
  <c r="AL80" i="24" s="1"/>
  <c r="AL81" i="24" s="1"/>
  <c r="AL82" i="24" s="1"/>
  <c r="AL83" i="24" s="1"/>
  <c r="AL84" i="24" s="1"/>
  <c r="AL85" i="24" s="1"/>
  <c r="AL86" i="24" s="1"/>
  <c r="AL87" i="24" s="1"/>
  <c r="AL88" i="24" s="1"/>
  <c r="AL89" i="24" s="1"/>
  <c r="AL90" i="24" s="1"/>
  <c r="AL91" i="24" s="1"/>
  <c r="AL92" i="24" s="1"/>
  <c r="AL93" i="24" s="1"/>
  <c r="AL94" i="24" s="1"/>
  <c r="AL95" i="24" s="1"/>
  <c r="AL96" i="24" s="1"/>
  <c r="AL97" i="24" s="1"/>
  <c r="AL98" i="24" s="1"/>
  <c r="AL99" i="24" s="1"/>
  <c r="AL100" i="24" s="1"/>
  <c r="AL101" i="24" s="1"/>
  <c r="AL102" i="24" s="1"/>
  <c r="AL103" i="24" s="1"/>
  <c r="AL104" i="24" s="1"/>
  <c r="AL105" i="24" s="1"/>
  <c r="AL106" i="24" s="1"/>
  <c r="AL107" i="24" s="1"/>
  <c r="AL108" i="24" s="1"/>
  <c r="AL109" i="24" s="1"/>
  <c r="AL110" i="24" s="1"/>
  <c r="AL111" i="24" s="1"/>
  <c r="AL112" i="24" s="1"/>
  <c r="AL113" i="24" s="1"/>
  <c r="AL114" i="24" s="1"/>
  <c r="AL115" i="24" s="1"/>
  <c r="AL116" i="24" s="1"/>
  <c r="AL117" i="24" s="1"/>
  <c r="AL118" i="24" s="1"/>
  <c r="AL119" i="24" s="1"/>
  <c r="AL120" i="24" s="1"/>
  <c r="AL121" i="24" s="1"/>
  <c r="AL122" i="24" s="1"/>
  <c r="AL123" i="24" s="1"/>
  <c r="AL124" i="24" s="1"/>
  <c r="AL125" i="24" s="1"/>
  <c r="AL126" i="24" s="1"/>
  <c r="AL127" i="24" s="1"/>
  <c r="AL128" i="24" s="1"/>
  <c r="AL129" i="24" s="1"/>
  <c r="AL130" i="24" s="1"/>
  <c r="AL131" i="24" s="1"/>
  <c r="AL132" i="24" s="1"/>
  <c r="AL133" i="24" s="1"/>
  <c r="AL134" i="24" s="1"/>
  <c r="AL135" i="24" s="1"/>
  <c r="AL136" i="24" s="1"/>
  <c r="AL137" i="24" s="1"/>
  <c r="AL138" i="24" s="1"/>
  <c r="AL139" i="24" s="1"/>
  <c r="AL140" i="24" s="1"/>
  <c r="AL141" i="24" s="1"/>
  <c r="AL142" i="24" s="1"/>
  <c r="AL143" i="24" s="1"/>
  <c r="AL144" i="24" s="1"/>
  <c r="AL145" i="24" s="1"/>
  <c r="AL146" i="24" s="1"/>
  <c r="AL147" i="24" s="1"/>
  <c r="AL148" i="24" s="1"/>
  <c r="AL149" i="24" s="1"/>
  <c r="AL150" i="24" s="1"/>
  <c r="AL151" i="24" s="1"/>
  <c r="AL152" i="24" s="1"/>
  <c r="AL153" i="24" s="1"/>
  <c r="AL154" i="24" s="1"/>
  <c r="AL155" i="24" s="1"/>
  <c r="AL156" i="24" s="1"/>
  <c r="AL157" i="24" s="1"/>
  <c r="AL158" i="24" s="1"/>
  <c r="AL159" i="24" s="1"/>
  <c r="AL160" i="24" s="1"/>
  <c r="AL161" i="24" s="1"/>
  <c r="AL162" i="24" s="1"/>
  <c r="AL163" i="24" s="1"/>
  <c r="AL164" i="24" s="1"/>
  <c r="AL165" i="24" s="1"/>
  <c r="AL166" i="24" s="1"/>
  <c r="AL167" i="24" s="1"/>
  <c r="AL168" i="24" s="1"/>
  <c r="AL169" i="24" s="1"/>
  <c r="AL170" i="24" s="1"/>
  <c r="AL171" i="24" s="1"/>
  <c r="AL172" i="24" s="1"/>
  <c r="AL173" i="24" s="1"/>
  <c r="AL174" i="24" s="1"/>
  <c r="AL175" i="24" s="1"/>
  <c r="AL176" i="24" s="1"/>
  <c r="AL177" i="24" s="1"/>
  <c r="AL178" i="24" s="1"/>
  <c r="AL179" i="24" s="1"/>
  <c r="AL180" i="24" s="1"/>
  <c r="AL181" i="24" s="1"/>
  <c r="AL182" i="24" s="1"/>
  <c r="AL183" i="24" s="1"/>
  <c r="AL184" i="24" s="1"/>
  <c r="AL185" i="24" s="1"/>
  <c r="AL186" i="24" s="1"/>
  <c r="AL187" i="24" s="1"/>
  <c r="AL188" i="24" s="1"/>
  <c r="AL189" i="24" s="1"/>
  <c r="AL190" i="24" s="1"/>
  <c r="AL191" i="24" s="1"/>
  <c r="AL192" i="24" s="1"/>
  <c r="AL193" i="24" s="1"/>
  <c r="AL194" i="24" s="1"/>
  <c r="AL195" i="24" s="1"/>
  <c r="AL196" i="24" s="1"/>
  <c r="AL197" i="24" s="1"/>
  <c r="AL198" i="24" s="1"/>
  <c r="AL199" i="24" s="1"/>
  <c r="AL200" i="24" s="1"/>
  <c r="AL201" i="24" s="1"/>
  <c r="AL202" i="24" s="1"/>
  <c r="AL203" i="24" s="1"/>
  <c r="AL204" i="24" s="1"/>
  <c r="AL205" i="24" s="1"/>
  <c r="AL206" i="24" s="1"/>
  <c r="AL207" i="24" s="1"/>
  <c r="AL208" i="24" s="1"/>
  <c r="AL209" i="24" s="1"/>
  <c r="AL210" i="24" s="1"/>
  <c r="AL211" i="24" s="1"/>
  <c r="AL212" i="24" s="1"/>
  <c r="AL213" i="24" s="1"/>
  <c r="AL214" i="24" s="1"/>
  <c r="AL215" i="24" s="1"/>
  <c r="AL216" i="24" s="1"/>
  <c r="AL217" i="24" s="1"/>
  <c r="AL218" i="24" s="1"/>
  <c r="AL219" i="24" s="1"/>
  <c r="AL220" i="24" s="1"/>
  <c r="AL221" i="24" s="1"/>
  <c r="AL222" i="24" s="1"/>
  <c r="AL223" i="24" s="1"/>
  <c r="AL224" i="24" s="1"/>
  <c r="AL225" i="24" s="1"/>
  <c r="AL226" i="24" s="1"/>
  <c r="AL227" i="24" s="1"/>
  <c r="AL228" i="24" s="1"/>
  <c r="AL229" i="24" s="1"/>
  <c r="AL230" i="24" s="1"/>
  <c r="AL231" i="24" s="1"/>
  <c r="AL232" i="24" s="1"/>
  <c r="AL233" i="24" s="1"/>
  <c r="AL234" i="24" s="1"/>
  <c r="AL235" i="24" s="1"/>
  <c r="AL236" i="24" s="1"/>
  <c r="AL237" i="24" s="1"/>
  <c r="AL238" i="24" s="1"/>
  <c r="AL239" i="24" s="1"/>
  <c r="AL240" i="24" s="1"/>
  <c r="AL241" i="24" s="1"/>
  <c r="AL242" i="24" s="1"/>
  <c r="AL243" i="24" s="1"/>
  <c r="AL244" i="24" s="1"/>
  <c r="AL245" i="24" s="1"/>
  <c r="AL246" i="24" s="1"/>
  <c r="AL247" i="24" s="1"/>
  <c r="AL248" i="24" s="1"/>
  <c r="AL249" i="24" s="1"/>
  <c r="AL250" i="24" s="1"/>
  <c r="AL251" i="24" s="1"/>
  <c r="AL252" i="24" s="1"/>
  <c r="AL253" i="24" s="1"/>
  <c r="AL254" i="24" s="1"/>
  <c r="AL255" i="24" s="1"/>
  <c r="AL256" i="24" s="1"/>
  <c r="AL257" i="24" s="1"/>
  <c r="AL258" i="24" s="1"/>
  <c r="AL259" i="24" s="1"/>
  <c r="AL260" i="24" s="1"/>
  <c r="AL261" i="24" s="1"/>
  <c r="AL262" i="24" s="1"/>
  <c r="AL263" i="24" s="1"/>
  <c r="AL264" i="24" s="1"/>
  <c r="AL265" i="24" s="1"/>
  <c r="AL266" i="24" s="1"/>
  <c r="AL267" i="24" s="1"/>
  <c r="AL268" i="24" s="1"/>
  <c r="AL269" i="24" s="1"/>
  <c r="AL270" i="24" s="1"/>
  <c r="AL271" i="24" s="1"/>
  <c r="AL272" i="24" s="1"/>
  <c r="AL273" i="24" s="1"/>
  <c r="AL274" i="24" s="1"/>
  <c r="AL275" i="24" s="1"/>
  <c r="AL276" i="24" s="1"/>
  <c r="AL277" i="24" s="1"/>
  <c r="AL278" i="24" s="1"/>
  <c r="AL279" i="24" s="1"/>
  <c r="AL280" i="24" s="1"/>
  <c r="AL281" i="24" s="1"/>
  <c r="AL282" i="24" s="1"/>
  <c r="AL283" i="24" s="1"/>
  <c r="AL284" i="24" s="1"/>
  <c r="AL285" i="24" s="1"/>
  <c r="AL286" i="24" s="1"/>
  <c r="Y212" i="16"/>
  <c r="W90" i="16"/>
  <c r="W174" i="16"/>
  <c r="Y26" i="16"/>
  <c r="Y6" i="16"/>
  <c r="Y48" i="16"/>
  <c r="Y55" i="16"/>
  <c r="Y149" i="16"/>
  <c r="Y244" i="16"/>
  <c r="W28" i="16"/>
  <c r="W138" i="16"/>
  <c r="W158" i="16"/>
  <c r="Y144" i="16"/>
  <c r="Y208" i="16"/>
  <c r="Y299" i="16"/>
  <c r="W99" i="16"/>
  <c r="W172" i="16"/>
  <c r="Y133" i="16"/>
  <c r="Y236" i="16"/>
  <c r="W84" i="16"/>
  <c r="W246" i="16"/>
  <c r="Y54" i="16"/>
  <c r="Y186" i="16"/>
  <c r="W89" i="16"/>
  <c r="W173" i="16"/>
  <c r="Y97" i="16"/>
  <c r="Y181" i="16"/>
  <c r="Y284" i="16"/>
  <c r="W97" i="16"/>
  <c r="W135" i="16"/>
  <c r="W165" i="16"/>
  <c r="Y7" i="16"/>
  <c r="Y94" i="16"/>
  <c r="Y205" i="16"/>
  <c r="Y240" i="16"/>
  <c r="Y276" i="16"/>
  <c r="W75" i="16"/>
  <c r="W196" i="16"/>
  <c r="W242" i="16"/>
  <c r="Y34" i="16"/>
  <c r="Y141" i="16"/>
  <c r="Y161" i="16"/>
  <c r="Y307" i="16"/>
  <c r="W16" i="16"/>
  <c r="W142" i="16"/>
  <c r="W194" i="16"/>
  <c r="W240" i="16"/>
  <c r="Y32" i="16"/>
  <c r="Y192" i="16"/>
  <c r="Y72" i="16"/>
  <c r="Y160" i="16"/>
  <c r="Y270" i="16"/>
  <c r="Y210" i="16"/>
  <c r="Y164" i="16"/>
  <c r="Y112" i="16"/>
  <c r="Y92" i="16"/>
  <c r="Y60" i="16"/>
  <c r="W224" i="16"/>
  <c r="W162" i="16"/>
  <c r="W118" i="16"/>
  <c r="W78" i="16"/>
  <c r="W4" i="16"/>
  <c r="Y280" i="16"/>
  <c r="Y233" i="16"/>
  <c r="Y177" i="16"/>
  <c r="Y119" i="16"/>
  <c r="Y93" i="16"/>
  <c r="Y66" i="16"/>
  <c r="W237" i="16"/>
  <c r="W169" i="16"/>
  <c r="W117" i="16"/>
  <c r="W96" i="16"/>
  <c r="Y271" i="16"/>
  <c r="Y213" i="16"/>
  <c r="Y162" i="16"/>
  <c r="Y110" i="16"/>
  <c r="Y78" i="16"/>
  <c r="Y57" i="16"/>
  <c r="W211" i="16"/>
  <c r="W160" i="16"/>
  <c r="W208" i="16"/>
  <c r="W145" i="16"/>
  <c r="W108" i="16"/>
  <c r="Y273" i="16"/>
  <c r="Y248" i="16"/>
  <c r="Y123" i="16"/>
  <c r="Y107" i="16"/>
  <c r="W251" i="16"/>
  <c r="W116" i="16"/>
  <c r="W100" i="16"/>
  <c r="Y154" i="16"/>
  <c r="Y81" i="16"/>
  <c r="W157" i="16"/>
  <c r="W143" i="16"/>
  <c r="Y272" i="16"/>
  <c r="Y169" i="16"/>
  <c r="Y74" i="16"/>
  <c r="Y13" i="16"/>
  <c r="W239" i="16"/>
  <c r="W115" i="16"/>
  <c r="W6" i="16"/>
  <c r="Y288" i="16"/>
  <c r="Y231" i="16"/>
  <c r="Y163" i="16"/>
  <c r="Y206" i="16"/>
  <c r="Y109" i="16"/>
  <c r="Y31" i="16"/>
  <c r="Y8" i="16"/>
  <c r="W223" i="16"/>
  <c r="W156" i="16"/>
  <c r="W199" i="16"/>
  <c r="W141" i="16"/>
  <c r="W104" i="16"/>
  <c r="Y289" i="16"/>
  <c r="Y165" i="16"/>
  <c r="Y91" i="16"/>
  <c r="W235" i="16"/>
  <c r="W111" i="16"/>
  <c r="W23" i="16"/>
  <c r="Y304" i="16"/>
  <c r="Y179" i="16"/>
  <c r="Y85" i="16"/>
  <c r="Y24" i="16"/>
  <c r="W229" i="16"/>
  <c r="W204" i="16"/>
  <c r="W69" i="16"/>
  <c r="Y234" i="16"/>
  <c r="Y180" i="16"/>
  <c r="Y136" i="16"/>
  <c r="Y96" i="16"/>
  <c r="Y250" i="16"/>
  <c r="Y306" i="16"/>
  <c r="Y290" i="16"/>
  <c r="Y243" i="16"/>
  <c r="W18" i="16"/>
  <c r="W137" i="16"/>
  <c r="W184" i="16"/>
  <c r="W241" i="16"/>
  <c r="Y59" i="16"/>
  <c r="Y86" i="16"/>
  <c r="Y202" i="16"/>
  <c r="Y209" i="16"/>
  <c r="Y305" i="16"/>
  <c r="W21" i="16"/>
  <c r="W103" i="16"/>
  <c r="W76" i="16"/>
  <c r="W124" i="16"/>
  <c r="W187" i="16"/>
  <c r="W155" i="16"/>
  <c r="W222" i="16"/>
  <c r="Y17" i="16"/>
  <c r="Y41" i="16"/>
  <c r="Y89" i="16"/>
  <c r="Y131" i="16"/>
  <c r="Y189" i="16"/>
  <c r="Y151" i="16"/>
  <c r="Y229" i="16"/>
  <c r="Y287" i="16"/>
  <c r="W19" i="16"/>
  <c r="W85" i="16"/>
  <c r="W123" i="16"/>
  <c r="W191" i="16"/>
  <c r="W153" i="16"/>
  <c r="W221" i="16"/>
  <c r="Y21" i="16"/>
  <c r="Y45" i="16"/>
  <c r="Y87" i="16"/>
  <c r="Y130" i="16"/>
  <c r="Y187" i="16"/>
  <c r="Y155" i="16"/>
  <c r="Y228" i="16"/>
  <c r="Y285" i="16"/>
  <c r="W20" i="16"/>
  <c r="W102" i="16"/>
  <c r="W70" i="16"/>
  <c r="W122" i="16"/>
  <c r="W186" i="16"/>
  <c r="W252" i="16"/>
  <c r="W220" i="16"/>
  <c r="Y10" i="16"/>
  <c r="Y40" i="16"/>
  <c r="Y88" i="16"/>
  <c r="Y124" i="16"/>
  <c r="Y188" i="16"/>
  <c r="Y258" i="16"/>
  <c r="Y218" i="16"/>
  <c r="Y286" i="16"/>
  <c r="Y274" i="16"/>
  <c r="W206" i="16"/>
  <c r="W178" i="16"/>
  <c r="W154" i="16"/>
  <c r="W232" i="16"/>
  <c r="Y14" i="16"/>
  <c r="Y56" i="16"/>
  <c r="Y108" i="16"/>
  <c r="Y76" i="16"/>
  <c r="Y128" i="16"/>
  <c r="Y204" i="16"/>
  <c r="Y172" i="16"/>
  <c r="Y254" i="16"/>
  <c r="Y226" i="16"/>
  <c r="Y294" i="16"/>
  <c r="Y262" i="16"/>
  <c r="Y278" i="16"/>
  <c r="Y302" i="16"/>
  <c r="Y222" i="16"/>
  <c r="Y242" i="16"/>
  <c r="Y156" i="16"/>
  <c r="Y176" i="16"/>
  <c r="Y196" i="16"/>
  <c r="Y120" i="16"/>
  <c r="Y140" i="16"/>
  <c r="Y80" i="16"/>
  <c r="Y104" i="16"/>
  <c r="Y44" i="16"/>
  <c r="Y64" i="16"/>
  <c r="Y22" i="16"/>
  <c r="W216" i="16"/>
  <c r="W236" i="16"/>
  <c r="W256" i="16"/>
  <c r="W170" i="16"/>
  <c r="W190" i="16"/>
  <c r="W110" i="16"/>
  <c r="W134" i="16"/>
  <c r="W74" i="16"/>
  <c r="W94" i="16"/>
  <c r="W12" i="16"/>
  <c r="Y264" i="16"/>
  <c r="Y291" i="16"/>
  <c r="Y223" i="16"/>
  <c r="Y249" i="16"/>
  <c r="Y166" i="16"/>
  <c r="Y198" i="16"/>
  <c r="Y125" i="16"/>
  <c r="Y71" i="16"/>
  <c r="Y103" i="16"/>
  <c r="Y50" i="16"/>
  <c r="Y11" i="16"/>
  <c r="W226" i="16"/>
  <c r="W258" i="16"/>
  <c r="W175" i="16"/>
  <c r="W201" i="16"/>
  <c r="W133" i="16"/>
  <c r="W80" i="16"/>
  <c r="W107" i="16"/>
  <c r="Y265" i="16"/>
  <c r="Y292" i="16"/>
  <c r="Y219" i="16"/>
  <c r="Y251" i="16"/>
  <c r="Y167" i="16"/>
  <c r="Y194" i="16"/>
  <c r="Y126" i="16"/>
  <c r="Y73" i="16"/>
  <c r="Y99" i="16"/>
  <c r="Y51" i="16"/>
  <c r="Y12" i="16"/>
  <c r="W227" i="16"/>
  <c r="W254" i="16"/>
  <c r="W176" i="16"/>
  <c r="W203" i="16"/>
  <c r="W129" i="16"/>
  <c r="W71" i="16"/>
  <c r="W92" i="16"/>
  <c r="W5" i="16"/>
  <c r="W26" i="16"/>
  <c r="Y295" i="16"/>
  <c r="Y237" i="16"/>
  <c r="Y170" i="16"/>
  <c r="Y113" i="16"/>
  <c r="Y75" i="16"/>
  <c r="Y38" i="16"/>
  <c r="Y15" i="16"/>
  <c r="W230" i="16"/>
  <c r="W163" i="16"/>
  <c r="W205" i="16"/>
  <c r="W148" i="16"/>
  <c r="W7" i="16"/>
  <c r="Y300" i="16"/>
  <c r="Y175" i="16"/>
  <c r="Y70" i="16"/>
  <c r="Y9" i="16"/>
  <c r="W113" i="16"/>
  <c r="W192" i="16"/>
  <c r="W171" i="16"/>
  <c r="W209" i="16"/>
  <c r="W238" i="16"/>
  <c r="W217" i="16"/>
  <c r="Y23" i="16"/>
  <c r="Y67" i="16"/>
  <c r="Y46" i="16"/>
  <c r="Y105" i="16"/>
  <c r="Y83" i="16"/>
  <c r="Y142" i="16"/>
  <c r="Y121" i="16"/>
  <c r="Y199" i="16"/>
  <c r="Y178" i="16"/>
  <c r="Y157" i="16"/>
  <c r="Y245" i="16"/>
  <c r="Y224" i="16"/>
  <c r="Y303" i="16"/>
  <c r="Y281" i="16"/>
  <c r="Y260" i="16"/>
  <c r="W9" i="16"/>
  <c r="W91" i="16"/>
  <c r="W109" i="16"/>
  <c r="W128" i="16"/>
  <c r="W207" i="16"/>
  <c r="W185" i="16"/>
  <c r="W164" i="16"/>
  <c r="W253" i="16"/>
  <c r="W231" i="16"/>
  <c r="W210" i="16"/>
  <c r="Y16" i="16"/>
  <c r="Y61" i="16"/>
  <c r="Y39" i="16"/>
  <c r="Y98" i="16"/>
  <c r="Y77" i="16"/>
  <c r="Y135" i="16"/>
  <c r="Y114" i="16"/>
  <c r="Y193" i="16"/>
  <c r="Y171" i="16"/>
  <c r="Y150" i="16"/>
  <c r="Y239" i="16"/>
  <c r="Y217" i="16"/>
  <c r="Y296" i="16"/>
  <c r="Y275" i="16"/>
  <c r="W24" i="16"/>
  <c r="W8" i="16"/>
  <c r="W98" i="16"/>
  <c r="W82" i="16"/>
  <c r="W146" i="16"/>
  <c r="W130" i="16"/>
  <c r="W114" i="16"/>
  <c r="W198" i="16"/>
  <c r="W182" i="16"/>
  <c r="W166" i="16"/>
  <c r="W150" i="16"/>
  <c r="W244" i="16"/>
  <c r="W228" i="16"/>
  <c r="W212" i="16"/>
  <c r="Y18" i="16"/>
  <c r="Y68" i="16"/>
  <c r="Y52" i="16"/>
  <c r="Y36" i="16"/>
  <c r="Y100" i="16"/>
  <c r="Y84" i="16"/>
  <c r="Y148" i="16"/>
  <c r="Y132" i="16"/>
  <c r="Y116" i="16"/>
  <c r="Y200" i="16"/>
  <c r="Y184" i="16"/>
  <c r="Y168" i="16"/>
  <c r="Y152" i="16"/>
  <c r="Y246" i="16"/>
  <c r="Y230" i="16"/>
  <c r="Y214" i="16"/>
  <c r="Y298" i="16"/>
  <c r="Y282" i="16"/>
  <c r="Y266" i="16"/>
  <c r="I15" i="14"/>
  <c r="E15" i="14"/>
  <c r="D15" i="14"/>
  <c r="C15" i="14"/>
  <c r="I8" i="14"/>
  <c r="H8" i="14"/>
  <c r="G8" i="14"/>
  <c r="F8" i="14"/>
  <c r="E8" i="14"/>
  <c r="D8" i="14"/>
  <c r="C8" i="14"/>
  <c r="B8" i="14"/>
  <c r="I6" i="14"/>
  <c r="H6" i="14"/>
  <c r="G6" i="14"/>
  <c r="F6" i="14"/>
  <c r="E6" i="14"/>
  <c r="D6" i="14"/>
  <c r="C6" i="14"/>
  <c r="B6" i="14"/>
  <c r="I15" i="12"/>
  <c r="D15" i="12"/>
  <c r="C15" i="12"/>
  <c r="F6" i="12"/>
  <c r="B5" i="12"/>
  <c r="S29" i="23" l="1"/>
  <c r="S30" i="23" s="1"/>
  <c r="S31" i="23" s="1"/>
  <c r="S32" i="23" s="1"/>
  <c r="S33" i="23" s="1"/>
  <c r="S34" i="23" s="1"/>
  <c r="S35" i="23" s="1"/>
  <c r="E4" i="23"/>
  <c r="Q109" i="23"/>
  <c r="Q110" i="23" s="1"/>
  <c r="Q111" i="23" s="1"/>
  <c r="Q112" i="23" s="1"/>
  <c r="Q113" i="23" s="1"/>
  <c r="Q114" i="23" s="1"/>
  <c r="Q115" i="23" s="1"/>
  <c r="Q116" i="23" s="1"/>
  <c r="Q117" i="23" s="1"/>
  <c r="Q118" i="23" s="1"/>
  <c r="Q119" i="23" s="1"/>
  <c r="Q120" i="23" s="1"/>
  <c r="Q121" i="23" s="1"/>
  <c r="Q122" i="23" s="1"/>
  <c r="Q123" i="23" s="1"/>
  <c r="Q124" i="23" s="1"/>
  <c r="Q125" i="23" s="1"/>
  <c r="Q126" i="23" s="1"/>
  <c r="Q127" i="23" s="1"/>
  <c r="Q128" i="23" s="1"/>
  <c r="Q129" i="23" s="1"/>
  <c r="Q130" i="23" s="1"/>
  <c r="Q131" i="23" s="1"/>
  <c r="Q132" i="23" s="1"/>
  <c r="Q133" i="23" s="1"/>
  <c r="Q134" i="23" s="1"/>
  <c r="Q135" i="23" s="1"/>
  <c r="Q136" i="23" s="1"/>
  <c r="Q137" i="23" s="1"/>
  <c r="Q138" i="23" s="1"/>
  <c r="Q139" i="23" s="1"/>
  <c r="Q140" i="23" s="1"/>
  <c r="Q141" i="23" s="1"/>
  <c r="Q142" i="23" s="1"/>
  <c r="Q143" i="23" s="1"/>
  <c r="Q144" i="23" s="1"/>
  <c r="Q145" i="23" s="1"/>
  <c r="Q146" i="23" s="1"/>
  <c r="Q147" i="23" s="1"/>
  <c r="Q148" i="23" s="1"/>
  <c r="Q149" i="23" s="1"/>
  <c r="Q150" i="23" s="1"/>
  <c r="Q151" i="23" s="1"/>
  <c r="Q152" i="23" s="1"/>
  <c r="Q153" i="23" s="1"/>
  <c r="Q154" i="23" s="1"/>
  <c r="Q155" i="23" s="1"/>
  <c r="Q156" i="23" s="1"/>
  <c r="Q157" i="23" s="1"/>
  <c r="Q158" i="23" s="1"/>
  <c r="Q159" i="23" s="1"/>
  <c r="Q160" i="23" s="1"/>
  <c r="Q161" i="23" s="1"/>
  <c r="Q162" i="23" s="1"/>
  <c r="Q163" i="23" s="1"/>
  <c r="Q164" i="23" s="1"/>
  <c r="Q165" i="23" s="1"/>
  <c r="Q166" i="23" s="1"/>
  <c r="Q167" i="23" s="1"/>
  <c r="Q168" i="23" s="1"/>
  <c r="Q169" i="23" s="1"/>
  <c r="Q170" i="23" s="1"/>
  <c r="Q171" i="23" s="1"/>
  <c r="Q172" i="23" s="1"/>
  <c r="Q173" i="23" s="1"/>
  <c r="Q174" i="23" s="1"/>
  <c r="Q175" i="23" s="1"/>
  <c r="Q176" i="23" s="1"/>
  <c r="Q177" i="23" s="1"/>
  <c r="Q178" i="23" s="1"/>
  <c r="Q179" i="23" s="1"/>
  <c r="Q180" i="23" s="1"/>
  <c r="Q181" i="23" s="1"/>
  <c r="Q182" i="23" s="1"/>
  <c r="Q183" i="23" s="1"/>
  <c r="Q184" i="23" s="1"/>
  <c r="Q185" i="23" s="1"/>
  <c r="Q186" i="23" s="1"/>
  <c r="Q187" i="23" s="1"/>
  <c r="Q188" i="23" s="1"/>
  <c r="Q189" i="23" s="1"/>
  <c r="Q190" i="23" s="1"/>
  <c r="Q191" i="23" s="1"/>
  <c r="Q192" i="23" s="1"/>
  <c r="Q193" i="23" s="1"/>
  <c r="Q194" i="23" s="1"/>
  <c r="Q195" i="23" s="1"/>
  <c r="Q196" i="23" s="1"/>
  <c r="Q197" i="23" s="1"/>
  <c r="Q198" i="23" s="1"/>
  <c r="Q199" i="23" s="1"/>
  <c r="Q200" i="23" s="1"/>
  <c r="Q201" i="23" s="1"/>
  <c r="Q202" i="23" s="1"/>
  <c r="Q203" i="23" s="1"/>
  <c r="Q204" i="23" s="1"/>
  <c r="Q205" i="23" s="1"/>
  <c r="Q206" i="23" s="1"/>
  <c r="Q207" i="23" s="1"/>
  <c r="Q208" i="23" s="1"/>
  <c r="Q209" i="23" s="1"/>
  <c r="Q210" i="23" s="1"/>
  <c r="Q211" i="23" s="1"/>
  <c r="Q212" i="23" s="1"/>
  <c r="Q213" i="23" s="1"/>
  <c r="Q214" i="23" s="1"/>
  <c r="Q215" i="23" s="1"/>
  <c r="Q216" i="23" s="1"/>
  <c r="Q217" i="23" s="1"/>
  <c r="Q218" i="23" s="1"/>
  <c r="Q219" i="23" s="1"/>
  <c r="Q220" i="23" s="1"/>
  <c r="Q221" i="23" s="1"/>
  <c r="Q222" i="23" s="1"/>
  <c r="Q223" i="23" s="1"/>
  <c r="Q224" i="23" s="1"/>
  <c r="Q225" i="23" s="1"/>
  <c r="Q226" i="23" s="1"/>
  <c r="Q227" i="23" s="1"/>
  <c r="Q228" i="23" s="1"/>
  <c r="Q229" i="23" s="1"/>
  <c r="Q230" i="23" s="1"/>
  <c r="Q231" i="23" s="1"/>
  <c r="Q232" i="23" s="1"/>
  <c r="Q233" i="23" s="1"/>
  <c r="Q234" i="23" s="1"/>
  <c r="Q235" i="23" s="1"/>
  <c r="Q236" i="23" s="1"/>
  <c r="Q237" i="23" s="1"/>
  <c r="Q238" i="23" s="1"/>
  <c r="Q239" i="23" s="1"/>
  <c r="Q240" i="23" s="1"/>
  <c r="Q241" i="23" s="1"/>
  <c r="Q242" i="23" s="1"/>
  <c r="Q243" i="23" s="1"/>
  <c r="Q244" i="23" s="1"/>
  <c r="Q245" i="23" s="1"/>
  <c r="Q246" i="23" s="1"/>
  <c r="Q247" i="23" s="1"/>
  <c r="Q248" i="23" s="1"/>
  <c r="Q249" i="23" s="1"/>
  <c r="Q250" i="23" s="1"/>
  <c r="Q251" i="23" s="1"/>
  <c r="Q252" i="23" s="1"/>
  <c r="Q253" i="23" s="1"/>
  <c r="Q254" i="23" s="1"/>
  <c r="Q255" i="23" s="1"/>
  <c r="Q256" i="23" s="1"/>
  <c r="Q257" i="23" s="1"/>
  <c r="Q258" i="23" s="1"/>
  <c r="Q259" i="23" s="1"/>
  <c r="Q260" i="23" s="1"/>
  <c r="Q261" i="23" s="1"/>
  <c r="Q262" i="23" s="1"/>
  <c r="Q263" i="23" s="1"/>
  <c r="Q264" i="23" s="1"/>
  <c r="Q265" i="23" s="1"/>
  <c r="Q266" i="23" s="1"/>
  <c r="Q267" i="23" s="1"/>
  <c r="Q268" i="23" s="1"/>
  <c r="Q269" i="23" s="1"/>
  <c r="Q270" i="23" s="1"/>
  <c r="Q271" i="23" s="1"/>
  <c r="Q272" i="23" s="1"/>
  <c r="Q273" i="23" s="1"/>
  <c r="Q274" i="23" s="1"/>
  <c r="Q275" i="23" s="1"/>
  <c r="Q276" i="23" s="1"/>
  <c r="Q277" i="23" s="1"/>
  <c r="Q278" i="23" s="1"/>
  <c r="Q279" i="23" s="1"/>
  <c r="Q280" i="23" s="1"/>
  <c r="Q281" i="23" s="1"/>
  <c r="Q282" i="23" s="1"/>
  <c r="Q283" i="23" s="1"/>
  <c r="Q284" i="23" s="1"/>
  <c r="Q285" i="23" s="1"/>
  <c r="Q286" i="23" s="1"/>
  <c r="Q287" i="23" s="1"/>
  <c r="Q288" i="23" s="1"/>
  <c r="Q289" i="23" s="1"/>
  <c r="Q290" i="23" s="1"/>
  <c r="Q291" i="23" s="1"/>
  <c r="Q292" i="23" s="1"/>
  <c r="Q293" i="23" s="1"/>
  <c r="Q294" i="23" s="1"/>
  <c r="Q295" i="23" s="1"/>
  <c r="Q296" i="23" s="1"/>
  <c r="Q297" i="23" s="1"/>
  <c r="Q298" i="23" s="1"/>
  <c r="Q299" i="23" s="1"/>
  <c r="Q300" i="23" s="1"/>
  <c r="Q301" i="23" s="1"/>
  <c r="Q302" i="23" s="1"/>
  <c r="Q303" i="23" s="1"/>
  <c r="Q304" i="23" s="1"/>
  <c r="Q305" i="23" s="1"/>
  <c r="Q306" i="23" s="1"/>
  <c r="Q307" i="23" s="1"/>
  <c r="Q308" i="23" s="1"/>
  <c r="D11" i="20"/>
  <c r="D17" i="20" s="1"/>
  <c r="BB4" i="24"/>
  <c r="BB5" i="24" s="1"/>
  <c r="AZ4" i="24"/>
  <c r="AZ5" i="24" s="1"/>
  <c r="AZ6" i="24" s="1"/>
  <c r="AZ7" i="24" s="1"/>
  <c r="AZ8" i="24" s="1"/>
  <c r="AZ9" i="24" s="1"/>
  <c r="AZ10" i="24" s="1"/>
  <c r="AZ11" i="24" s="1"/>
  <c r="AZ12" i="24" s="1"/>
  <c r="AZ13" i="24" s="1"/>
  <c r="AZ14" i="24" s="1"/>
  <c r="AZ15" i="24" s="1"/>
  <c r="AZ16" i="24" s="1"/>
  <c r="AZ17" i="24" s="1"/>
  <c r="AZ18" i="24" s="1"/>
  <c r="AZ19" i="24" s="1"/>
  <c r="AZ20" i="24" s="1"/>
  <c r="AZ21" i="24" s="1"/>
  <c r="AZ22" i="24" s="1"/>
  <c r="AZ23" i="24" s="1"/>
  <c r="AZ24" i="24" s="1"/>
  <c r="AZ25" i="24" s="1"/>
  <c r="AZ26" i="24" s="1"/>
  <c r="AZ27" i="24" s="1"/>
  <c r="AZ28" i="24" s="1"/>
  <c r="AZ29" i="24" s="1"/>
  <c r="AZ30" i="24" s="1"/>
  <c r="AZ31" i="24" s="1"/>
  <c r="AZ32" i="24" s="1"/>
  <c r="AZ33" i="24" s="1"/>
  <c r="AZ34" i="24" s="1"/>
  <c r="AZ35" i="24" s="1"/>
  <c r="AZ36" i="24" s="1"/>
  <c r="AZ37" i="24" s="1"/>
  <c r="AZ38" i="24" s="1"/>
  <c r="AZ39" i="24" s="1"/>
  <c r="AZ40" i="24" s="1"/>
  <c r="AZ41" i="24" s="1"/>
  <c r="AZ42" i="24" s="1"/>
  <c r="AZ43" i="24" s="1"/>
  <c r="AZ44" i="24" s="1"/>
  <c r="AZ45" i="24" s="1"/>
  <c r="AZ46" i="24" s="1"/>
  <c r="AZ47" i="24" s="1"/>
  <c r="AZ48" i="24" s="1"/>
  <c r="AZ49" i="24" s="1"/>
  <c r="AZ50" i="24" s="1"/>
  <c r="AZ51" i="24" s="1"/>
  <c r="AZ52" i="24" s="1"/>
  <c r="AZ53" i="24" s="1"/>
  <c r="AZ54" i="24" s="1"/>
  <c r="AZ55" i="24" s="1"/>
  <c r="AZ56" i="24" s="1"/>
  <c r="AZ57" i="24" s="1"/>
  <c r="AZ58" i="24" s="1"/>
  <c r="AZ59" i="24" s="1"/>
  <c r="AZ60" i="24" s="1"/>
  <c r="AZ61" i="24" s="1"/>
  <c r="AZ62" i="24" s="1"/>
  <c r="AZ63" i="24" s="1"/>
  <c r="AZ64" i="24" s="1"/>
  <c r="AZ65" i="24" s="1"/>
  <c r="AZ66" i="24" s="1"/>
  <c r="AZ67" i="24" s="1"/>
  <c r="AZ68" i="24" s="1"/>
  <c r="AZ69" i="24" s="1"/>
  <c r="AZ70" i="24" s="1"/>
  <c r="AZ71" i="24" s="1"/>
  <c r="AZ72" i="24" s="1"/>
  <c r="AZ73" i="24" s="1"/>
  <c r="AZ74" i="24" s="1"/>
  <c r="AZ75" i="24" s="1"/>
  <c r="AZ76" i="24" s="1"/>
  <c r="AZ77" i="24" s="1"/>
  <c r="AZ78" i="24" s="1"/>
  <c r="AZ79" i="24" s="1"/>
  <c r="AZ80" i="24" s="1"/>
  <c r="AZ81" i="24" s="1"/>
  <c r="AZ82" i="24" s="1"/>
  <c r="AZ83" i="24" s="1"/>
  <c r="AZ84" i="24" s="1"/>
  <c r="AZ85" i="24" s="1"/>
  <c r="AZ86" i="24" s="1"/>
  <c r="AZ87" i="24" s="1"/>
  <c r="AZ88" i="24" s="1"/>
  <c r="AZ89" i="24" s="1"/>
  <c r="AZ90" i="24" s="1"/>
  <c r="AZ91" i="24" s="1"/>
  <c r="AZ92" i="24" s="1"/>
  <c r="AZ93" i="24" s="1"/>
  <c r="AZ94" i="24" s="1"/>
  <c r="AZ95" i="24" s="1"/>
  <c r="AZ96" i="24" s="1"/>
  <c r="AZ97" i="24" s="1"/>
  <c r="AZ98" i="24" s="1"/>
  <c r="AZ99" i="24" s="1"/>
  <c r="AZ100" i="24" s="1"/>
  <c r="AZ101" i="24" s="1"/>
  <c r="AZ102" i="24" s="1"/>
  <c r="AZ103" i="24" s="1"/>
  <c r="AZ104" i="24" s="1"/>
  <c r="AZ105" i="24" s="1"/>
  <c r="AZ106" i="24" s="1"/>
  <c r="AZ107" i="24" s="1"/>
  <c r="AZ108" i="24" s="1"/>
  <c r="AZ109" i="24" s="1"/>
  <c r="AZ110" i="24" s="1"/>
  <c r="AZ111" i="24" s="1"/>
  <c r="AZ112" i="24" s="1"/>
  <c r="AZ113" i="24" s="1"/>
  <c r="AZ114" i="24" s="1"/>
  <c r="AZ115" i="24" s="1"/>
  <c r="AZ116" i="24" s="1"/>
  <c r="AZ117" i="24" s="1"/>
  <c r="AZ118" i="24" s="1"/>
  <c r="AZ119" i="24" s="1"/>
  <c r="AZ120" i="24" s="1"/>
  <c r="AZ121" i="24" s="1"/>
  <c r="AZ122" i="24" s="1"/>
  <c r="AZ123" i="24" s="1"/>
  <c r="AZ124" i="24" s="1"/>
  <c r="AZ125" i="24" s="1"/>
  <c r="AZ126" i="24" s="1"/>
  <c r="AZ127" i="24" s="1"/>
  <c r="AZ128" i="24" s="1"/>
  <c r="AZ129" i="24" s="1"/>
  <c r="AZ130" i="24" s="1"/>
  <c r="AZ131" i="24" s="1"/>
  <c r="AZ132" i="24" s="1"/>
  <c r="AZ133" i="24" s="1"/>
  <c r="AZ134" i="24" s="1"/>
  <c r="AZ135" i="24" s="1"/>
  <c r="AZ136" i="24" s="1"/>
  <c r="AZ137" i="24" s="1"/>
  <c r="AZ138" i="24" s="1"/>
  <c r="AZ139" i="24" s="1"/>
  <c r="AZ140" i="24" s="1"/>
  <c r="AZ141" i="24" s="1"/>
  <c r="AZ142" i="24" s="1"/>
  <c r="AZ143" i="24" s="1"/>
  <c r="AZ144" i="24" s="1"/>
  <c r="AZ145" i="24" s="1"/>
  <c r="AZ146" i="24" s="1"/>
  <c r="AZ147" i="24" s="1"/>
  <c r="AZ148" i="24" s="1"/>
  <c r="AZ149" i="24" s="1"/>
  <c r="AZ150" i="24" s="1"/>
  <c r="AZ151" i="24" s="1"/>
  <c r="AZ152" i="24" s="1"/>
  <c r="AZ153" i="24" s="1"/>
  <c r="AZ154" i="24" s="1"/>
  <c r="AZ155" i="24" s="1"/>
  <c r="AZ156" i="24" s="1"/>
  <c r="AZ157" i="24" s="1"/>
  <c r="AZ158" i="24" s="1"/>
  <c r="AZ159" i="24" s="1"/>
  <c r="AZ160" i="24" s="1"/>
  <c r="AZ161" i="24" s="1"/>
  <c r="AZ162" i="24" s="1"/>
  <c r="AZ163" i="24" s="1"/>
  <c r="AZ164" i="24" s="1"/>
  <c r="AZ165" i="24" s="1"/>
  <c r="AZ166" i="24" s="1"/>
  <c r="AZ167" i="24" s="1"/>
  <c r="AZ168" i="24" s="1"/>
  <c r="AZ169" i="24" s="1"/>
  <c r="AZ170" i="24" s="1"/>
  <c r="AZ171" i="24" s="1"/>
  <c r="AZ172" i="24" s="1"/>
  <c r="AZ173" i="24" s="1"/>
  <c r="AZ174" i="24" s="1"/>
  <c r="AZ175" i="24" s="1"/>
  <c r="AZ176" i="24" s="1"/>
  <c r="AZ177" i="24" s="1"/>
  <c r="AZ178" i="24" s="1"/>
  <c r="AZ179" i="24" s="1"/>
  <c r="AZ180" i="24" s="1"/>
  <c r="AZ181" i="24" s="1"/>
  <c r="AZ182" i="24" s="1"/>
  <c r="AZ183" i="24" s="1"/>
  <c r="AZ184" i="24" s="1"/>
  <c r="AZ185" i="24" s="1"/>
  <c r="AZ186" i="24" s="1"/>
  <c r="AZ187" i="24" s="1"/>
  <c r="AZ188" i="24" s="1"/>
  <c r="AZ189" i="24" s="1"/>
  <c r="AZ190" i="24" s="1"/>
  <c r="AZ191" i="24" s="1"/>
  <c r="AZ192" i="24" s="1"/>
  <c r="AZ193" i="24" s="1"/>
  <c r="AZ194" i="24" s="1"/>
  <c r="AZ195" i="24" s="1"/>
  <c r="AZ196" i="24" s="1"/>
  <c r="AZ197" i="24" s="1"/>
  <c r="AZ198" i="24" s="1"/>
  <c r="AZ199" i="24" s="1"/>
  <c r="AZ200" i="24" s="1"/>
  <c r="AZ201" i="24" s="1"/>
  <c r="AZ202" i="24" s="1"/>
  <c r="AZ203" i="24" s="1"/>
  <c r="AZ204" i="24" s="1"/>
  <c r="AZ205" i="24" s="1"/>
  <c r="AZ206" i="24" s="1"/>
  <c r="AZ207" i="24" s="1"/>
  <c r="AZ208" i="24" s="1"/>
  <c r="AZ209" i="24" s="1"/>
  <c r="AZ210" i="24" s="1"/>
  <c r="AZ211" i="24" s="1"/>
  <c r="AZ212" i="24" s="1"/>
  <c r="AZ213" i="24" s="1"/>
  <c r="AZ214" i="24" s="1"/>
  <c r="AZ215" i="24" s="1"/>
  <c r="AZ216" i="24" s="1"/>
  <c r="AZ217" i="24" s="1"/>
  <c r="AZ218" i="24" s="1"/>
  <c r="AZ219" i="24" s="1"/>
  <c r="AZ220" i="24" s="1"/>
  <c r="AZ221" i="24" s="1"/>
  <c r="AZ222" i="24" s="1"/>
  <c r="AZ223" i="24" s="1"/>
  <c r="AZ224" i="24" s="1"/>
  <c r="AZ225" i="24" s="1"/>
  <c r="AZ226" i="24" s="1"/>
  <c r="AZ227" i="24" s="1"/>
  <c r="AZ228" i="24" s="1"/>
  <c r="AZ229" i="24" s="1"/>
  <c r="AZ230" i="24" s="1"/>
  <c r="AZ231" i="24" s="1"/>
  <c r="AZ232" i="24" s="1"/>
  <c r="AZ233" i="24" s="1"/>
  <c r="AZ234" i="24" s="1"/>
  <c r="AZ235" i="24" s="1"/>
  <c r="AZ236" i="24" s="1"/>
  <c r="AZ237" i="24" s="1"/>
  <c r="AZ238" i="24" s="1"/>
  <c r="AZ239" i="24" s="1"/>
  <c r="AZ240" i="24" s="1"/>
  <c r="AZ241" i="24" s="1"/>
  <c r="AZ242" i="24" s="1"/>
  <c r="AZ243" i="24" s="1"/>
  <c r="AZ244" i="24" s="1"/>
  <c r="AZ245" i="24" s="1"/>
  <c r="AZ246" i="24" s="1"/>
  <c r="AZ247" i="24" s="1"/>
  <c r="AZ248" i="24" s="1"/>
  <c r="AZ249" i="24" s="1"/>
  <c r="AZ250" i="24" s="1"/>
  <c r="AZ251" i="24" s="1"/>
  <c r="AZ252" i="24" s="1"/>
  <c r="AZ253" i="24" s="1"/>
  <c r="AZ254" i="24" s="1"/>
  <c r="AZ255" i="24" s="1"/>
  <c r="AZ256" i="24" s="1"/>
  <c r="AZ257" i="24" s="1"/>
  <c r="AZ258" i="24" s="1"/>
  <c r="AZ259" i="24" s="1"/>
  <c r="AZ260" i="24" s="1"/>
  <c r="AZ261" i="24" s="1"/>
  <c r="AZ262" i="24" s="1"/>
  <c r="AZ263" i="24" s="1"/>
  <c r="AZ264" i="24" s="1"/>
  <c r="AZ265" i="24" s="1"/>
  <c r="AZ266" i="24" s="1"/>
  <c r="AZ267" i="24" s="1"/>
  <c r="AZ268" i="24" s="1"/>
  <c r="AZ269" i="24" s="1"/>
  <c r="AZ270" i="24" s="1"/>
  <c r="AZ271" i="24" s="1"/>
  <c r="AZ272" i="24" s="1"/>
  <c r="AZ273" i="24" s="1"/>
  <c r="AZ274" i="24" s="1"/>
  <c r="AZ275" i="24" s="1"/>
  <c r="AZ276" i="24" s="1"/>
  <c r="AZ277" i="24" s="1"/>
  <c r="AZ278" i="24" s="1"/>
  <c r="AZ279" i="24" s="1"/>
  <c r="AZ280" i="24" s="1"/>
  <c r="AZ281" i="24" s="1"/>
  <c r="AZ282" i="24" s="1"/>
  <c r="AZ283" i="24" s="1"/>
  <c r="AZ284" i="24" s="1"/>
  <c r="AZ285" i="24" s="1"/>
  <c r="AZ286" i="24" s="1"/>
  <c r="AZ287" i="24" s="1"/>
  <c r="AZ288" i="24" s="1"/>
  <c r="AZ289" i="24" s="1"/>
  <c r="AZ290" i="24" s="1"/>
  <c r="AZ291" i="24" s="1"/>
  <c r="AZ292" i="24" s="1"/>
  <c r="AZ293" i="24" s="1"/>
  <c r="AZ294" i="24" s="1"/>
  <c r="AZ295" i="24" s="1"/>
  <c r="AZ296" i="24" s="1"/>
  <c r="AZ297" i="24" s="1"/>
  <c r="AZ298" i="24" s="1"/>
  <c r="AZ299" i="24" s="1"/>
  <c r="AZ300" i="24" s="1"/>
  <c r="AZ301" i="24" s="1"/>
  <c r="AZ302" i="24" s="1"/>
  <c r="AZ303" i="24" s="1"/>
  <c r="AZ304" i="24" s="1"/>
  <c r="AZ305" i="24" s="1"/>
  <c r="AZ306" i="24" s="1"/>
  <c r="AZ307" i="24" s="1"/>
  <c r="AZ308" i="24" s="1"/>
  <c r="S36" i="23"/>
  <c r="S37" i="23" s="1"/>
  <c r="S38" i="23" s="1"/>
  <c r="S39" i="23" s="1"/>
  <c r="S40" i="23" s="1"/>
  <c r="S41" i="23" s="1"/>
  <c r="S42" i="23" s="1"/>
  <c r="S43" i="23" s="1"/>
  <c r="S44" i="23" s="1"/>
  <c r="S45" i="23" s="1"/>
  <c r="S46" i="23" s="1"/>
  <c r="S47" i="23" s="1"/>
  <c r="S48" i="23" s="1"/>
  <c r="S49" i="23" s="1"/>
  <c r="S50" i="23" s="1"/>
  <c r="S51" i="23" s="1"/>
  <c r="S52" i="23" s="1"/>
  <c r="S53" i="23" s="1"/>
  <c r="S54" i="23" s="1"/>
  <c r="S55" i="23" s="1"/>
  <c r="S56" i="23" s="1"/>
  <c r="S57" i="23" s="1"/>
  <c r="S58" i="23" s="1"/>
  <c r="S59" i="23" s="1"/>
  <c r="S60" i="23" s="1"/>
  <c r="S61" i="23" s="1"/>
  <c r="S62" i="23" s="1"/>
  <c r="S63" i="23" s="1"/>
  <c r="S64" i="23" s="1"/>
  <c r="S65" i="23" s="1"/>
  <c r="S66" i="23" s="1"/>
  <c r="S67" i="23" s="1"/>
  <c r="S68" i="23" s="1"/>
  <c r="S69" i="23" s="1"/>
  <c r="S70" i="23" s="1"/>
  <c r="S71" i="23" s="1"/>
  <c r="S72" i="23" s="1"/>
  <c r="S73" i="23" s="1"/>
  <c r="S74" i="23" s="1"/>
  <c r="S75" i="23" s="1"/>
  <c r="S76" i="23" s="1"/>
  <c r="S77" i="23" s="1"/>
  <c r="S78" i="23" s="1"/>
  <c r="S79" i="23" s="1"/>
  <c r="S80" i="23" s="1"/>
  <c r="S81" i="23" s="1"/>
  <c r="S82" i="23" s="1"/>
  <c r="S83" i="23" s="1"/>
  <c r="S84" i="23" s="1"/>
  <c r="S85" i="23" s="1"/>
  <c r="S86" i="23" s="1"/>
  <c r="S87" i="23" s="1"/>
  <c r="S88" i="23" s="1"/>
  <c r="S89" i="23" s="1"/>
  <c r="S90" i="23" s="1"/>
  <c r="S91" i="23" s="1"/>
  <c r="S92" i="23" s="1"/>
  <c r="S93" i="23" s="1"/>
  <c r="S94" i="23" s="1"/>
  <c r="S95" i="23" s="1"/>
  <c r="S96" i="23" s="1"/>
  <c r="S97" i="23" s="1"/>
  <c r="S98" i="23" s="1"/>
  <c r="S99" i="23" s="1"/>
  <c r="S100" i="23" s="1"/>
  <c r="S101" i="23" s="1"/>
  <c r="S102" i="23" s="1"/>
  <c r="S103" i="23" s="1"/>
  <c r="S104" i="23" s="1"/>
  <c r="S105" i="23" s="1"/>
  <c r="S106" i="23" s="1"/>
  <c r="S107" i="23" s="1"/>
  <c r="S108" i="23" s="1"/>
  <c r="D12" i="20" s="1"/>
  <c r="E5" i="23"/>
  <c r="E6" i="23" s="1"/>
  <c r="E7" i="23" s="1"/>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C4" i="23"/>
  <c r="C5" i="23" s="1"/>
  <c r="C6" i="23" s="1"/>
  <c r="C7" i="23" s="1"/>
  <c r="C8" i="23" s="1"/>
  <c r="C9" i="23" s="1"/>
  <c r="C10" i="23" s="1"/>
  <c r="C11" i="23" s="1"/>
  <c r="C12" i="23" s="1"/>
  <c r="C13" i="23" s="1"/>
  <c r="C14" i="23" s="1"/>
  <c r="C15" i="23" s="1"/>
  <c r="C16" i="23" s="1"/>
  <c r="C17" i="23" s="1"/>
  <c r="C18" i="23" s="1"/>
  <c r="C19" i="23" s="1"/>
  <c r="C20" i="23" s="1"/>
  <c r="C21" i="23" s="1"/>
  <c r="C22" i="23" s="1"/>
  <c r="C23" i="23" s="1"/>
  <c r="C24" i="23" s="1"/>
  <c r="C25" i="23" s="1"/>
  <c r="C26" i="23" s="1"/>
  <c r="C27" i="23" s="1"/>
  <c r="C28" i="23" s="1"/>
  <c r="BB6" i="24"/>
  <c r="BB7" i="24" s="1"/>
  <c r="BB8" i="24" s="1"/>
  <c r="BB9" i="24" s="1"/>
  <c r="BB10" i="24" s="1"/>
  <c r="BB11" i="24" s="1"/>
  <c r="BB12" i="24" s="1"/>
  <c r="BB13" i="24" s="1"/>
  <c r="BB14" i="24" s="1"/>
  <c r="BB15" i="24" s="1"/>
  <c r="BB16" i="24" s="1"/>
  <c r="BB17" i="24" s="1"/>
  <c r="BB18" i="24" s="1"/>
  <c r="BB19" i="24" s="1"/>
  <c r="BB20" i="24" s="1"/>
  <c r="BB21" i="24" s="1"/>
  <c r="BB22" i="24" s="1"/>
  <c r="BB23" i="24" s="1"/>
  <c r="BB24" i="24" s="1"/>
  <c r="BB25" i="24" s="1"/>
  <c r="BB26" i="24" s="1"/>
  <c r="BB27" i="24" s="1"/>
  <c r="BB28" i="24" s="1"/>
  <c r="BB29" i="24" s="1"/>
  <c r="BB30" i="24" s="1"/>
  <c r="BB31" i="24" s="1"/>
  <c r="BB32" i="24" s="1"/>
  <c r="BB33" i="24" s="1"/>
  <c r="BB34" i="24" s="1"/>
  <c r="BB35" i="24" s="1"/>
  <c r="BB36" i="24" s="1"/>
  <c r="BB37" i="24" s="1"/>
  <c r="BB38" i="24" s="1"/>
  <c r="BB39" i="24" s="1"/>
  <c r="BB40" i="24" s="1"/>
  <c r="BB41" i="24" s="1"/>
  <c r="BB42" i="24" s="1"/>
  <c r="BB43" i="24" s="1"/>
  <c r="BB44" i="24" s="1"/>
  <c r="BB45" i="24" s="1"/>
  <c r="BB46" i="24" s="1"/>
  <c r="BB47" i="24" s="1"/>
  <c r="BB48" i="24" s="1"/>
  <c r="BB49" i="24" s="1"/>
  <c r="BB50" i="24" s="1"/>
  <c r="BB51" i="24" s="1"/>
  <c r="BB52" i="24" s="1"/>
  <c r="BB53" i="24" s="1"/>
  <c r="BB54" i="24" s="1"/>
  <c r="BB55" i="24" s="1"/>
  <c r="BB56" i="24" s="1"/>
  <c r="BB57" i="24" s="1"/>
  <c r="BB58" i="24" s="1"/>
  <c r="BB59" i="24" s="1"/>
  <c r="BB60" i="24" s="1"/>
  <c r="BB61" i="24" s="1"/>
  <c r="BB62" i="24" s="1"/>
  <c r="BB63" i="24" s="1"/>
  <c r="BB64" i="24" s="1"/>
  <c r="BB65" i="24" s="1"/>
  <c r="BB66" i="24" s="1"/>
  <c r="BB67" i="24" s="1"/>
  <c r="BB68" i="24" s="1"/>
  <c r="BB69" i="24" s="1"/>
  <c r="BB70" i="24" s="1"/>
  <c r="BB71" i="24" s="1"/>
  <c r="BB72" i="24" s="1"/>
  <c r="BB73" i="24" s="1"/>
  <c r="BB74" i="24" s="1"/>
  <c r="BB75" i="24" s="1"/>
  <c r="BB76" i="24" s="1"/>
  <c r="BB77" i="24" s="1"/>
  <c r="BB78" i="24" s="1"/>
  <c r="BB79" i="24" s="1"/>
  <c r="BB80" i="24" s="1"/>
  <c r="BB81" i="24" s="1"/>
  <c r="BB82" i="24" s="1"/>
  <c r="BB83" i="24" s="1"/>
  <c r="BB84" i="24" s="1"/>
  <c r="BB85" i="24" s="1"/>
  <c r="BB86" i="24" s="1"/>
  <c r="BB87" i="24" s="1"/>
  <c r="BB88" i="24" s="1"/>
  <c r="BB89" i="24" s="1"/>
  <c r="BB90" i="24" s="1"/>
  <c r="BB91" i="24" s="1"/>
  <c r="BB92" i="24" s="1"/>
  <c r="BB93" i="24" s="1"/>
  <c r="BB94" i="24" s="1"/>
  <c r="BB95" i="24" s="1"/>
  <c r="BB96" i="24" s="1"/>
  <c r="BB97" i="24" s="1"/>
  <c r="BB98" i="24" s="1"/>
  <c r="BB99" i="24" s="1"/>
  <c r="BB100" i="24" s="1"/>
  <c r="BB101" i="24" s="1"/>
  <c r="BB102" i="24" s="1"/>
  <c r="BB103" i="24" s="1"/>
  <c r="BB104" i="24" s="1"/>
  <c r="BB105" i="24" s="1"/>
  <c r="BB106" i="24" s="1"/>
  <c r="BB107" i="24" s="1"/>
  <c r="BB108" i="24" s="1"/>
  <c r="BB109" i="24" s="1"/>
  <c r="BB110" i="24" s="1"/>
  <c r="BB111" i="24" s="1"/>
  <c r="BB112" i="24" s="1"/>
  <c r="BB113" i="24" s="1"/>
  <c r="BB114" i="24" s="1"/>
  <c r="BB115" i="24" s="1"/>
  <c r="BB116" i="24" s="1"/>
  <c r="BB117" i="24" s="1"/>
  <c r="BB118" i="24" s="1"/>
  <c r="BB119" i="24" s="1"/>
  <c r="BB120" i="24" s="1"/>
  <c r="BB121" i="24" s="1"/>
  <c r="BB122" i="24" s="1"/>
  <c r="BB123" i="24" s="1"/>
  <c r="BB124" i="24" s="1"/>
  <c r="BB125" i="24" s="1"/>
  <c r="BB126" i="24" s="1"/>
  <c r="BB127" i="24" s="1"/>
  <c r="BB128" i="24" s="1"/>
  <c r="BB129" i="24" s="1"/>
  <c r="BB130" i="24" s="1"/>
  <c r="BB131" i="24" s="1"/>
  <c r="BB132" i="24" s="1"/>
  <c r="BB133" i="24" s="1"/>
  <c r="BB134" i="24" s="1"/>
  <c r="BB135" i="24" s="1"/>
  <c r="BB136" i="24" s="1"/>
  <c r="BB137" i="24" s="1"/>
  <c r="BB138" i="24" s="1"/>
  <c r="BB139" i="24" s="1"/>
  <c r="BB140" i="24" s="1"/>
  <c r="BB141" i="24" s="1"/>
  <c r="BB142" i="24" s="1"/>
  <c r="BB143" i="24" s="1"/>
  <c r="BB144" i="24" s="1"/>
  <c r="BB145" i="24" s="1"/>
  <c r="BB146" i="24" s="1"/>
  <c r="BB147" i="24" s="1"/>
  <c r="BB148" i="24" s="1"/>
  <c r="BB149" i="24" s="1"/>
  <c r="BB150" i="24" s="1"/>
  <c r="BB151" i="24" s="1"/>
  <c r="BB152" i="24" s="1"/>
  <c r="BB153" i="24" s="1"/>
  <c r="BB154" i="24" s="1"/>
  <c r="BB155" i="24" s="1"/>
  <c r="BB156" i="24" s="1"/>
  <c r="BB157" i="24" s="1"/>
  <c r="BB158" i="24" s="1"/>
  <c r="BB159" i="24" s="1"/>
  <c r="BB160" i="24" s="1"/>
  <c r="BB161" i="24" s="1"/>
  <c r="BB162" i="24" s="1"/>
  <c r="BB163" i="24" s="1"/>
  <c r="BB164" i="24" s="1"/>
  <c r="BB165" i="24" s="1"/>
  <c r="BB166" i="24" s="1"/>
  <c r="BB167" i="24" s="1"/>
  <c r="BB168" i="24" s="1"/>
  <c r="BB169" i="24" s="1"/>
  <c r="BB170" i="24" s="1"/>
  <c r="BB171" i="24" s="1"/>
  <c r="BB172" i="24" s="1"/>
  <c r="BB173" i="24" s="1"/>
  <c r="BB174" i="24" s="1"/>
  <c r="BB175" i="24" s="1"/>
  <c r="BB176" i="24" s="1"/>
  <c r="BB177" i="24" s="1"/>
  <c r="BB178" i="24" s="1"/>
  <c r="BB179" i="24" s="1"/>
  <c r="BB180" i="24" s="1"/>
  <c r="BB181" i="24" s="1"/>
  <c r="BB182" i="24" s="1"/>
  <c r="BB183" i="24" s="1"/>
  <c r="BB184" i="24" s="1"/>
  <c r="BB185" i="24" s="1"/>
  <c r="BB186" i="24" s="1"/>
  <c r="BB187" i="24" s="1"/>
  <c r="BB188" i="24" s="1"/>
  <c r="BB189" i="24" s="1"/>
  <c r="BB190" i="24" s="1"/>
  <c r="BB191" i="24" s="1"/>
  <c r="BB192" i="24" s="1"/>
  <c r="BB193" i="24" s="1"/>
  <c r="BB194" i="24" s="1"/>
  <c r="BB195" i="24" s="1"/>
  <c r="BB196" i="24" s="1"/>
  <c r="BB197" i="24" s="1"/>
  <c r="BB198" i="24" s="1"/>
  <c r="BB199" i="24" s="1"/>
  <c r="BB200" i="24" s="1"/>
  <c r="BB201" i="24" s="1"/>
  <c r="BB202" i="24" s="1"/>
  <c r="BB203" i="24" s="1"/>
  <c r="BB204" i="24" s="1"/>
  <c r="BB205" i="24" s="1"/>
  <c r="BB206" i="24" s="1"/>
  <c r="BB207" i="24" s="1"/>
  <c r="BB208" i="24" s="1"/>
  <c r="BB209" i="24" s="1"/>
  <c r="BB210" i="24" s="1"/>
  <c r="BB211" i="24" s="1"/>
  <c r="BB212" i="24" s="1"/>
  <c r="BB213" i="24" s="1"/>
  <c r="BB214" i="24" s="1"/>
  <c r="BB215" i="24" s="1"/>
  <c r="BB216" i="24" s="1"/>
  <c r="BB217" i="24" s="1"/>
  <c r="BB218" i="24" s="1"/>
  <c r="BB219" i="24" s="1"/>
  <c r="BB220" i="24" s="1"/>
  <c r="BB221" i="24" s="1"/>
  <c r="BB222" i="24" s="1"/>
  <c r="BB223" i="24" s="1"/>
  <c r="BB224" i="24" s="1"/>
  <c r="BB225" i="24" s="1"/>
  <c r="BB226" i="24" s="1"/>
  <c r="BB227" i="24" s="1"/>
  <c r="BB228" i="24" s="1"/>
  <c r="BB229" i="24" s="1"/>
  <c r="BB230" i="24" s="1"/>
  <c r="BB231" i="24" s="1"/>
  <c r="BB232" i="24" s="1"/>
  <c r="BB233" i="24" s="1"/>
  <c r="BB234" i="24" s="1"/>
  <c r="BB235" i="24" s="1"/>
  <c r="BB236" i="24" s="1"/>
  <c r="BB237" i="24" s="1"/>
  <c r="BB238" i="24" s="1"/>
  <c r="BB239" i="24" s="1"/>
  <c r="BB240" i="24" s="1"/>
  <c r="BB241" i="24" s="1"/>
  <c r="BB242" i="24" s="1"/>
  <c r="BB243" i="24" s="1"/>
  <c r="BB244" i="24" s="1"/>
  <c r="BB245" i="24" s="1"/>
  <c r="BB246" i="24" s="1"/>
  <c r="BB247" i="24" s="1"/>
  <c r="BB248" i="24" s="1"/>
  <c r="BB249" i="24" s="1"/>
  <c r="BB250" i="24" s="1"/>
  <c r="BB251" i="24" s="1"/>
  <c r="BB252" i="24" s="1"/>
  <c r="BB253" i="24" s="1"/>
  <c r="BB254" i="24" s="1"/>
  <c r="BB255" i="24" s="1"/>
  <c r="BB256" i="24" s="1"/>
  <c r="BB257" i="24" s="1"/>
  <c r="BB258" i="24" s="1"/>
  <c r="BB259" i="24" s="1"/>
  <c r="BB260" i="24" s="1"/>
  <c r="BB261" i="24" s="1"/>
  <c r="BB262" i="24" s="1"/>
  <c r="BB263" i="24" s="1"/>
  <c r="BB264" i="24" s="1"/>
  <c r="BB265" i="24" s="1"/>
  <c r="BB266" i="24" s="1"/>
  <c r="BB267" i="24" s="1"/>
  <c r="BB268" i="24" s="1"/>
  <c r="BB269" i="24" s="1"/>
  <c r="BB270" i="24" s="1"/>
  <c r="BB271" i="24" s="1"/>
  <c r="BB272" i="24" s="1"/>
  <c r="BB273" i="24" s="1"/>
  <c r="BB274" i="24" s="1"/>
  <c r="BB275" i="24" s="1"/>
  <c r="BB276" i="24" s="1"/>
  <c r="BB277" i="24" s="1"/>
  <c r="BB278" i="24" s="1"/>
  <c r="BB279" i="24" s="1"/>
  <c r="BB280" i="24" s="1"/>
  <c r="BB281" i="24" s="1"/>
  <c r="BB282" i="24" s="1"/>
  <c r="BB283" i="24" s="1"/>
  <c r="BB284" i="24" s="1"/>
  <c r="BB285" i="24" s="1"/>
  <c r="BB286" i="24" s="1"/>
  <c r="BB287" i="24" s="1"/>
  <c r="BB288" i="24" s="1"/>
  <c r="BB289" i="24" s="1"/>
  <c r="BB290" i="24" s="1"/>
  <c r="BB291" i="24" s="1"/>
  <c r="BB292" i="24" s="1"/>
  <c r="BB293" i="24" s="1"/>
  <c r="BB294" i="24" s="1"/>
  <c r="BB295" i="24" s="1"/>
  <c r="BB296" i="24" s="1"/>
  <c r="BB297" i="24" s="1"/>
  <c r="BB298" i="24" s="1"/>
  <c r="BB299" i="24" s="1"/>
  <c r="BB300" i="24" s="1"/>
  <c r="BB301" i="24" s="1"/>
  <c r="BB302" i="24" s="1"/>
  <c r="BB303" i="24" s="1"/>
  <c r="BB304" i="24" s="1"/>
  <c r="BB305" i="24" s="1"/>
  <c r="BB306" i="24" s="1"/>
  <c r="BB307" i="24" s="1"/>
  <c r="BB308" i="24" s="1"/>
  <c r="K261" i="23"/>
  <c r="K167" i="23"/>
  <c r="K35" i="23"/>
  <c r="I153" i="23"/>
  <c r="I141" i="23"/>
  <c r="I65" i="23"/>
  <c r="K249" i="23"/>
  <c r="K87" i="23"/>
  <c r="I246" i="23"/>
  <c r="I125" i="23"/>
  <c r="I49" i="23"/>
  <c r="K297" i="23"/>
  <c r="K115" i="23"/>
  <c r="K17" i="23"/>
  <c r="I185" i="23"/>
  <c r="I93" i="23"/>
  <c r="K269" i="23"/>
  <c r="K187" i="23"/>
  <c r="K55" i="23"/>
  <c r="I169" i="23"/>
  <c r="I77" i="23"/>
  <c r="I15" i="23"/>
  <c r="I222" i="23"/>
  <c r="K47" i="23"/>
  <c r="K143" i="23"/>
  <c r="K179" i="23"/>
  <c r="K225" i="23"/>
  <c r="K262" i="23"/>
  <c r="I272" i="23"/>
  <c r="I288" i="23"/>
  <c r="I304" i="23"/>
  <c r="I282" i="23"/>
  <c r="I261" i="23"/>
  <c r="I277" i="23"/>
  <c r="I293" i="23"/>
  <c r="I259" i="23"/>
  <c r="I286" i="23"/>
  <c r="I287" i="23"/>
  <c r="I307" i="23"/>
  <c r="I267" i="23"/>
  <c r="I23" i="23"/>
  <c r="I105" i="23"/>
  <c r="I121" i="23"/>
  <c r="I157" i="23"/>
  <c r="K25" i="23"/>
  <c r="K107" i="23"/>
  <c r="K123" i="23"/>
  <c r="K159" i="23"/>
  <c r="K305" i="23"/>
  <c r="K245" i="23"/>
  <c r="K67" i="23"/>
  <c r="I197" i="23"/>
  <c r="I45" i="23"/>
  <c r="K171" i="23"/>
  <c r="K5" i="23"/>
  <c r="I201" i="23"/>
  <c r="I29" i="23"/>
  <c r="K151" i="23"/>
  <c r="K51" i="23"/>
  <c r="I149" i="23"/>
  <c r="I53" i="23"/>
  <c r="K155" i="23"/>
  <c r="K21" i="23"/>
  <c r="I113" i="23"/>
  <c r="I61" i="23"/>
  <c r="K63" i="23"/>
  <c r="K127" i="23"/>
  <c r="K257" i="23"/>
  <c r="K277" i="23"/>
  <c r="I268" i="23"/>
  <c r="I292" i="23"/>
  <c r="I270" i="23"/>
  <c r="I306" i="23"/>
  <c r="I281" i="23"/>
  <c r="I301" i="23"/>
  <c r="I278" i="23"/>
  <c r="I303" i="23"/>
  <c r="I279" i="23"/>
  <c r="I89" i="23"/>
  <c r="I189" i="23"/>
  <c r="I218" i="23"/>
  <c r="K91" i="23"/>
  <c r="K191" i="23"/>
  <c r="K221" i="23"/>
  <c r="I18" i="23"/>
  <c r="I68" i="23"/>
  <c r="I52" i="23"/>
  <c r="I36" i="23"/>
  <c r="I100" i="23"/>
  <c r="I84" i="23"/>
  <c r="I148" i="23"/>
  <c r="I132" i="23"/>
  <c r="I116" i="23"/>
  <c r="I200" i="23"/>
  <c r="I184" i="23"/>
  <c r="I168" i="23"/>
  <c r="I152" i="23"/>
  <c r="I245" i="23"/>
  <c r="I229" i="23"/>
  <c r="I213" i="23"/>
  <c r="K20" i="23"/>
  <c r="K4" i="23"/>
  <c r="K54" i="23"/>
  <c r="K38" i="23"/>
  <c r="K102" i="23"/>
  <c r="K86" i="23"/>
  <c r="K70" i="23"/>
  <c r="K134" i="23"/>
  <c r="K118" i="23"/>
  <c r="K202" i="23"/>
  <c r="K186" i="23"/>
  <c r="K170" i="23"/>
  <c r="K154" i="23"/>
  <c r="K248" i="23"/>
  <c r="K232" i="23"/>
  <c r="K216" i="23"/>
  <c r="K300" i="23"/>
  <c r="K284" i="23"/>
  <c r="K268" i="23"/>
  <c r="I17" i="23"/>
  <c r="I67" i="23"/>
  <c r="I51" i="23"/>
  <c r="I35" i="23"/>
  <c r="I99" i="23"/>
  <c r="I83" i="23"/>
  <c r="I147" i="23"/>
  <c r="I131" i="23"/>
  <c r="I115" i="23"/>
  <c r="I199" i="23"/>
  <c r="I183" i="23"/>
  <c r="I167" i="23"/>
  <c r="I151" i="23"/>
  <c r="I244" i="23"/>
  <c r="I228" i="23"/>
  <c r="I212" i="23"/>
  <c r="K15" i="23"/>
  <c r="K65" i="23"/>
  <c r="K49" i="23"/>
  <c r="K33" i="23"/>
  <c r="K97" i="23"/>
  <c r="K81" i="23"/>
  <c r="K145" i="23"/>
  <c r="K129" i="23"/>
  <c r="K113" i="23"/>
  <c r="K197" i="23"/>
  <c r="K181" i="23"/>
  <c r="K165" i="23"/>
  <c r="K209" i="23"/>
  <c r="K243" i="23"/>
  <c r="K227" i="23"/>
  <c r="K211" i="23"/>
  <c r="K295" i="23"/>
  <c r="K279" i="23"/>
  <c r="K263" i="23"/>
  <c r="K199" i="23"/>
  <c r="I210" i="23"/>
  <c r="I117" i="23"/>
  <c r="I19" i="23"/>
  <c r="K203" i="23"/>
  <c r="I214" i="23"/>
  <c r="I145" i="23"/>
  <c r="I27" i="23"/>
  <c r="K183" i="23"/>
  <c r="I226" i="23"/>
  <c r="I129" i="23"/>
  <c r="I11" i="23"/>
  <c r="K119" i="23"/>
  <c r="I230" i="23"/>
  <c r="I133" i="23"/>
  <c r="I238" i="23"/>
  <c r="K31" i="23"/>
  <c r="K111" i="23"/>
  <c r="K241" i="23"/>
  <c r="I276" i="23"/>
  <c r="I296" i="23"/>
  <c r="I274" i="23"/>
  <c r="I265" i="23"/>
  <c r="I285" i="23"/>
  <c r="I305" i="23"/>
  <c r="I290" i="23"/>
  <c r="I275" i="23"/>
  <c r="I295" i="23"/>
  <c r="I7" i="23"/>
  <c r="I73" i="23"/>
  <c r="I173" i="23"/>
  <c r="K9" i="23"/>
  <c r="K75" i="23"/>
  <c r="K175" i="23"/>
  <c r="K289" i="23"/>
  <c r="I14" i="23"/>
  <c r="I64" i="23"/>
  <c r="I48" i="23"/>
  <c r="I32" i="23"/>
  <c r="I96" i="23"/>
  <c r="I80" i="23"/>
  <c r="I144" i="23"/>
  <c r="I128" i="23"/>
  <c r="K281" i="23"/>
  <c r="K131" i="23"/>
  <c r="I242" i="23"/>
  <c r="I81" i="23"/>
  <c r="K285" i="23"/>
  <c r="K135" i="23"/>
  <c r="I161" i="23"/>
  <c r="I85" i="23"/>
  <c r="K265" i="23"/>
  <c r="K147" i="23"/>
  <c r="I254" i="23"/>
  <c r="I109" i="23"/>
  <c r="K301" i="23"/>
  <c r="K71" i="23"/>
  <c r="I209" i="23"/>
  <c r="I97" i="23"/>
  <c r="K3" i="23"/>
  <c r="K95" i="23"/>
  <c r="K195" i="23"/>
  <c r="K259" i="23"/>
  <c r="I260" i="23"/>
  <c r="I280" i="23"/>
  <c r="I300" i="23"/>
  <c r="I294" i="23"/>
  <c r="I269" i="23"/>
  <c r="I289" i="23"/>
  <c r="I262" i="23"/>
  <c r="I302" i="23"/>
  <c r="I291" i="23"/>
  <c r="I283" i="23"/>
  <c r="I57" i="23"/>
  <c r="I137" i="23"/>
  <c r="I250" i="23"/>
  <c r="K59" i="23"/>
  <c r="K139" i="23"/>
  <c r="K253" i="23"/>
  <c r="K273" i="23"/>
  <c r="I26" i="23"/>
  <c r="I10" i="23"/>
  <c r="I60" i="23"/>
  <c r="I44" i="23"/>
  <c r="I108" i="23"/>
  <c r="I92" i="23"/>
  <c r="I76" i="23"/>
  <c r="I140" i="23"/>
  <c r="I124" i="23"/>
  <c r="I208" i="23"/>
  <c r="I192" i="23"/>
  <c r="I176" i="23"/>
  <c r="I160" i="23"/>
  <c r="I253" i="23"/>
  <c r="I237" i="23"/>
  <c r="I221" i="23"/>
  <c r="K28" i="23"/>
  <c r="K12" i="23"/>
  <c r="K62" i="23"/>
  <c r="K46" i="23"/>
  <c r="I101" i="23"/>
  <c r="I69" i="23"/>
  <c r="I33" i="23"/>
  <c r="I37" i="23"/>
  <c r="K13" i="23"/>
  <c r="I308" i="23"/>
  <c r="I266" i="23"/>
  <c r="I41" i="23"/>
  <c r="K207" i="23"/>
  <c r="I6" i="23"/>
  <c r="I88" i="23"/>
  <c r="I112" i="23"/>
  <c r="I180" i="23"/>
  <c r="I257" i="23"/>
  <c r="I225" i="23"/>
  <c r="K16" i="23"/>
  <c r="K50" i="23"/>
  <c r="K106" i="23"/>
  <c r="K82" i="23"/>
  <c r="K142" i="23"/>
  <c r="K122" i="23"/>
  <c r="K198" i="23"/>
  <c r="K178" i="23"/>
  <c r="K158" i="23"/>
  <c r="K244" i="23"/>
  <c r="K224" i="23"/>
  <c r="K304" i="23"/>
  <c r="K280" i="23"/>
  <c r="K260" i="23"/>
  <c r="I21" i="23"/>
  <c r="I63" i="23"/>
  <c r="I43" i="23"/>
  <c r="I103" i="23"/>
  <c r="I79" i="23"/>
  <c r="I139" i="23"/>
  <c r="I119" i="23"/>
  <c r="I195" i="23"/>
  <c r="I175" i="23"/>
  <c r="I155" i="23"/>
  <c r="I240" i="23"/>
  <c r="I220" i="23"/>
  <c r="K19" i="23"/>
  <c r="K61" i="23"/>
  <c r="K41" i="23"/>
  <c r="K101" i="23"/>
  <c r="K77" i="23"/>
  <c r="K137" i="23"/>
  <c r="K117" i="23"/>
  <c r="K193" i="23"/>
  <c r="K173" i="23"/>
  <c r="K213" i="23"/>
  <c r="K217" i="23"/>
  <c r="K229" i="23"/>
  <c r="K233" i="23"/>
  <c r="K79" i="23"/>
  <c r="I298" i="23"/>
  <c r="I271" i="23"/>
  <c r="I205" i="23"/>
  <c r="K237" i="23"/>
  <c r="I56" i="23"/>
  <c r="I72" i="23"/>
  <c r="I204" i="23"/>
  <c r="I172" i="23"/>
  <c r="I249" i="23"/>
  <c r="I217" i="23"/>
  <c r="K8" i="23"/>
  <c r="K42" i="23"/>
  <c r="K98" i="23"/>
  <c r="K78" i="23"/>
  <c r="K138" i="23"/>
  <c r="K114" i="23"/>
  <c r="K194" i="23"/>
  <c r="K174" i="23"/>
  <c r="K150" i="23"/>
  <c r="K240" i="23"/>
  <c r="K220" i="23"/>
  <c r="K296" i="23"/>
  <c r="K276" i="23"/>
  <c r="I13" i="23"/>
  <c r="I59" i="23"/>
  <c r="I39" i="23"/>
  <c r="I95" i="23"/>
  <c r="I75" i="23"/>
  <c r="I135" i="23"/>
  <c r="I111" i="23"/>
  <c r="I191" i="23"/>
  <c r="I171" i="23"/>
  <c r="I256" i="23"/>
  <c r="I236" i="23"/>
  <c r="I216" i="23"/>
  <c r="K11" i="23"/>
  <c r="K57" i="23"/>
  <c r="K37" i="23"/>
  <c r="K93" i="23"/>
  <c r="K73" i="23"/>
  <c r="K133" i="23"/>
  <c r="K149" i="23"/>
  <c r="K189" i="23"/>
  <c r="K169" i="23"/>
  <c r="K255" i="23"/>
  <c r="K235" i="23"/>
  <c r="K215" i="23"/>
  <c r="K291" i="23"/>
  <c r="K271" i="23"/>
  <c r="K83" i="23"/>
  <c r="K99" i="23"/>
  <c r="K163" i="23"/>
  <c r="I273" i="23"/>
  <c r="I234" i="23"/>
  <c r="I104" i="23"/>
  <c r="I188" i="23"/>
  <c r="I233" i="23"/>
  <c r="K58" i="23"/>
  <c r="K90" i="23"/>
  <c r="K126" i="23"/>
  <c r="K182" i="23"/>
  <c r="K252" i="23"/>
  <c r="K308" i="23"/>
  <c r="K264" i="23"/>
  <c r="I5" i="23"/>
  <c r="I107" i="23"/>
  <c r="I143" i="23"/>
  <c r="I203" i="23"/>
  <c r="I159" i="23"/>
  <c r="I224" i="23"/>
  <c r="K29" i="23"/>
  <c r="K105" i="23"/>
  <c r="K141" i="23"/>
  <c r="K201" i="23"/>
  <c r="K157" i="23"/>
  <c r="K239" i="23"/>
  <c r="K307" i="23"/>
  <c r="K283" i="23"/>
  <c r="I28" i="23"/>
  <c r="I12" i="23"/>
  <c r="I62" i="23"/>
  <c r="I46" i="23"/>
  <c r="I30" i="23"/>
  <c r="I94" i="23"/>
  <c r="I78" i="23"/>
  <c r="I142" i="23"/>
  <c r="I126" i="23"/>
  <c r="I110" i="23"/>
  <c r="I194" i="23"/>
  <c r="I178" i="23"/>
  <c r="I162" i="23"/>
  <c r="I255" i="23"/>
  <c r="I239" i="23"/>
  <c r="I223" i="23"/>
  <c r="K26" i="23"/>
  <c r="K10" i="23"/>
  <c r="K60" i="23"/>
  <c r="K44" i="23"/>
  <c r="K108" i="23"/>
  <c r="K92" i="23"/>
  <c r="K76" i="23"/>
  <c r="K140" i="23"/>
  <c r="K124" i="23"/>
  <c r="K208" i="23"/>
  <c r="K192" i="23"/>
  <c r="K176" i="23"/>
  <c r="K160" i="23"/>
  <c r="K254" i="23"/>
  <c r="K238" i="23"/>
  <c r="K222" i="23"/>
  <c r="K306" i="23"/>
  <c r="K290" i="23"/>
  <c r="K274" i="23"/>
  <c r="I177" i="23"/>
  <c r="K103" i="23"/>
  <c r="I297" i="23"/>
  <c r="I40" i="23"/>
  <c r="I164" i="23"/>
  <c r="K24" i="23"/>
  <c r="K94" i="23"/>
  <c r="K110" i="23"/>
  <c r="K162" i="23"/>
  <c r="K212" i="23"/>
  <c r="I9" i="23"/>
  <c r="I91" i="23"/>
  <c r="I123" i="23"/>
  <c r="I163" i="23"/>
  <c r="K27" i="23"/>
  <c r="K45" i="23"/>
  <c r="K109" i="23"/>
  <c r="K185" i="23"/>
  <c r="K251" i="23"/>
  <c r="K219" i="23"/>
  <c r="K275" i="23"/>
  <c r="I16" i="23"/>
  <c r="I58" i="23"/>
  <c r="I38" i="23"/>
  <c r="I98" i="23"/>
  <c r="I74" i="23"/>
  <c r="I134" i="23"/>
  <c r="I114" i="23"/>
  <c r="I190" i="23"/>
  <c r="I170" i="23"/>
  <c r="I150" i="23"/>
  <c r="I235" i="23"/>
  <c r="I215" i="23"/>
  <c r="K14" i="23"/>
  <c r="K56" i="23"/>
  <c r="K36" i="23"/>
  <c r="K96" i="23"/>
  <c r="K72" i="23"/>
  <c r="K132" i="23"/>
  <c r="K112" i="23"/>
  <c r="K188" i="23"/>
  <c r="K168" i="23"/>
  <c r="K258" i="23"/>
  <c r="K234" i="23"/>
  <c r="K214" i="23"/>
  <c r="K294" i="23"/>
  <c r="K270" i="23"/>
  <c r="K39" i="23"/>
  <c r="I193" i="23"/>
  <c r="K293" i="23"/>
  <c r="I263" i="23"/>
  <c r="I136" i="23"/>
  <c r="I156" i="23"/>
  <c r="K66" i="23"/>
  <c r="K74" i="23"/>
  <c r="K206" i="23"/>
  <c r="K256" i="23"/>
  <c r="K292" i="23"/>
  <c r="I55" i="23"/>
  <c r="I87" i="23"/>
  <c r="I207" i="23"/>
  <c r="I252" i="23"/>
  <c r="K23" i="23"/>
  <c r="K69" i="23"/>
  <c r="K125" i="23"/>
  <c r="K177" i="23"/>
  <c r="K247" i="23"/>
  <c r="K303" i="23"/>
  <c r="K267" i="23"/>
  <c r="I8" i="23"/>
  <c r="I54" i="23"/>
  <c r="I34" i="23"/>
  <c r="I90" i="23"/>
  <c r="I70" i="23"/>
  <c r="I130" i="23"/>
  <c r="I206" i="23"/>
  <c r="I186" i="23"/>
  <c r="I166" i="23"/>
  <c r="I251" i="23"/>
  <c r="I231" i="23"/>
  <c r="I211" i="23"/>
  <c r="K6" i="23"/>
  <c r="K52" i="23"/>
  <c r="K32" i="23"/>
  <c r="K88" i="23"/>
  <c r="K148" i="23"/>
  <c r="K128" i="23"/>
  <c r="K204" i="23"/>
  <c r="K184" i="23"/>
  <c r="K164" i="23"/>
  <c r="K250" i="23"/>
  <c r="K230" i="23"/>
  <c r="K210" i="23"/>
  <c r="K286" i="23"/>
  <c r="K266" i="23"/>
  <c r="I181" i="23"/>
  <c r="I264" i="23"/>
  <c r="I120" i="23"/>
  <c r="K34" i="23"/>
  <c r="K190" i="23"/>
  <c r="K288" i="23"/>
  <c r="I47" i="23"/>
  <c r="I187" i="23"/>
  <c r="K7" i="23"/>
  <c r="K121" i="23"/>
  <c r="K231" i="23"/>
  <c r="I66" i="23"/>
  <c r="I102" i="23"/>
  <c r="I138" i="23"/>
  <c r="I198" i="23"/>
  <c r="I154" i="23"/>
  <c r="I219" i="23"/>
  <c r="K64" i="23"/>
  <c r="K100" i="23"/>
  <c r="K136" i="23"/>
  <c r="K196" i="23"/>
  <c r="K152" i="23"/>
  <c r="K218" i="23"/>
  <c r="K278" i="23"/>
  <c r="I165" i="23"/>
  <c r="I284" i="23"/>
  <c r="I196" i="23"/>
  <c r="K30" i="23"/>
  <c r="K166" i="23"/>
  <c r="K272" i="23"/>
  <c r="I31" i="23"/>
  <c r="I179" i="23"/>
  <c r="K53" i="23"/>
  <c r="K205" i="23"/>
  <c r="K223" i="23"/>
  <c r="I24" i="23"/>
  <c r="I50" i="23"/>
  <c r="I86" i="23"/>
  <c r="I122" i="23"/>
  <c r="I182" i="23"/>
  <c r="I247" i="23"/>
  <c r="K22" i="23"/>
  <c r="K48" i="23"/>
  <c r="K84" i="23"/>
  <c r="K120" i="23"/>
  <c r="K180" i="23"/>
  <c r="K246" i="23"/>
  <c r="K302" i="23"/>
  <c r="I299" i="23"/>
  <c r="I241" i="23"/>
  <c r="K146" i="23"/>
  <c r="K236" i="23"/>
  <c r="I3" i="23"/>
  <c r="I71" i="23"/>
  <c r="I248" i="23"/>
  <c r="K89" i="23"/>
  <c r="K161" i="23"/>
  <c r="K299" i="23"/>
  <c r="I42" i="23"/>
  <c r="I82" i="23"/>
  <c r="I118" i="23"/>
  <c r="I174" i="23"/>
  <c r="I243" i="23"/>
  <c r="K18" i="23"/>
  <c r="K40" i="23"/>
  <c r="K80" i="23"/>
  <c r="K116" i="23"/>
  <c r="K172" i="23"/>
  <c r="K242" i="23"/>
  <c r="K298" i="23"/>
  <c r="K43" i="23"/>
  <c r="I258" i="23"/>
  <c r="K130" i="23"/>
  <c r="I127" i="23"/>
  <c r="K85" i="23"/>
  <c r="K287" i="23"/>
  <c r="I4" i="23"/>
  <c r="I202" i="23"/>
  <c r="I227" i="23"/>
  <c r="K104" i="23"/>
  <c r="K200" i="23"/>
  <c r="K282" i="23"/>
  <c r="I20" i="23"/>
  <c r="I22" i="23"/>
  <c r="K228" i="23"/>
  <c r="I25" i="23"/>
  <c r="I232" i="23"/>
  <c r="K153" i="23"/>
  <c r="I106" i="23"/>
  <c r="I146" i="23"/>
  <c r="I158" i="23"/>
  <c r="K68" i="23"/>
  <c r="K144" i="23"/>
  <c r="K156" i="23"/>
  <c r="K226" i="23"/>
  <c r="Y7" i="23"/>
  <c r="Y167" i="23"/>
  <c r="W126" i="23"/>
  <c r="W48" i="23"/>
  <c r="W92" i="23"/>
  <c r="W176" i="23"/>
  <c r="Y162" i="23"/>
  <c r="W165" i="23"/>
  <c r="Y27" i="23"/>
  <c r="Y140" i="23"/>
  <c r="Y245" i="23"/>
  <c r="W43" i="23"/>
  <c r="W252" i="23"/>
  <c r="W129" i="23"/>
  <c r="W33" i="23"/>
  <c r="Y177" i="23"/>
  <c r="W122" i="23"/>
  <c r="Y104" i="23"/>
  <c r="Y282" i="23"/>
  <c r="Y71" i="23"/>
  <c r="Y256" i="23"/>
  <c r="W78" i="23"/>
  <c r="Y60" i="23"/>
  <c r="Y230" i="23"/>
  <c r="Y21" i="23"/>
  <c r="Y12" i="23"/>
  <c r="W65" i="23"/>
  <c r="W16" i="23"/>
  <c r="W220" i="23"/>
  <c r="Y172" i="23"/>
  <c r="W185" i="23"/>
  <c r="W112" i="23"/>
  <c r="W61" i="23"/>
  <c r="Y69" i="23"/>
  <c r="W194" i="23"/>
  <c r="Y76" i="23"/>
  <c r="W11" i="23"/>
  <c r="Y171" i="23"/>
  <c r="Y201" i="23"/>
  <c r="W57" i="23"/>
  <c r="W67" i="23"/>
  <c r="Y239" i="23"/>
  <c r="W237" i="23"/>
  <c r="W12" i="23"/>
  <c r="W134" i="23"/>
  <c r="W170" i="23"/>
  <c r="W216" i="23"/>
  <c r="Y36" i="23"/>
  <c r="Y132" i="23"/>
  <c r="Y168" i="23"/>
  <c r="Y298" i="23"/>
  <c r="W85" i="23"/>
  <c r="W181" i="23"/>
  <c r="Y103" i="23"/>
  <c r="Y217" i="23"/>
  <c r="W208" i="23"/>
  <c r="Y110" i="23"/>
  <c r="W301" i="23"/>
  <c r="W195" i="23"/>
  <c r="Y194" i="23"/>
  <c r="W160" i="23"/>
  <c r="W108" i="23"/>
  <c r="Y151" i="23"/>
  <c r="Y99" i="23"/>
  <c r="W209" i="23"/>
  <c r="W121" i="23"/>
  <c r="W105" i="23"/>
  <c r="Y294" i="23"/>
  <c r="Y258" i="23"/>
  <c r="W66" i="23"/>
  <c r="W53" i="23"/>
  <c r="W36" i="23"/>
  <c r="Y291" i="23"/>
  <c r="Y11" i="23"/>
  <c r="W24" i="23"/>
  <c r="W146" i="23"/>
  <c r="W182" i="23"/>
  <c r="W228" i="23"/>
  <c r="Y48" i="23"/>
  <c r="Y144" i="23"/>
  <c r="Y180" i="23"/>
  <c r="Y214" i="23"/>
  <c r="W101" i="23"/>
  <c r="W197" i="23"/>
  <c r="Y55" i="23"/>
  <c r="Y249" i="23"/>
  <c r="W140" i="23"/>
  <c r="Y94" i="23"/>
  <c r="W79" i="23"/>
  <c r="W264" i="23"/>
  <c r="W274" i="23"/>
  <c r="Y287" i="23"/>
  <c r="W167" i="23"/>
  <c r="Y169" i="23"/>
  <c r="W163" i="23"/>
  <c r="Y209" i="23"/>
  <c r="Y300" i="23"/>
  <c r="Y154" i="23"/>
  <c r="Y118" i="23"/>
  <c r="Y102" i="23"/>
  <c r="Y20" i="23"/>
  <c r="W152" i="23"/>
  <c r="W116" i="23"/>
  <c r="W100" i="23"/>
  <c r="Y289" i="23"/>
  <c r="Y253" i="23"/>
  <c r="Y207" i="23"/>
  <c r="Y91" i="23"/>
  <c r="Y9" i="23"/>
  <c r="W251" i="23"/>
  <c r="W306" i="23"/>
  <c r="W103" i="23"/>
  <c r="W99" i="23"/>
  <c r="Y101" i="23"/>
  <c r="W95" i="23"/>
  <c r="Y81" i="23"/>
  <c r="Y272" i="23"/>
  <c r="Y236" i="23"/>
  <c r="Y190" i="23"/>
  <c r="Y74" i="23"/>
  <c r="Y58" i="23"/>
  <c r="W234" i="23"/>
  <c r="W188" i="23"/>
  <c r="W72" i="23"/>
  <c r="Y261" i="23"/>
  <c r="Y225" i="23"/>
  <c r="Y179" i="23"/>
  <c r="Y143" i="23"/>
  <c r="Y47" i="23"/>
  <c r="W223" i="23"/>
  <c r="W284" i="23"/>
  <c r="W275" i="23"/>
  <c r="Y57" i="23"/>
  <c r="W229" i="23"/>
  <c r="Y231" i="23"/>
  <c r="W179" i="23"/>
  <c r="Y165" i="23"/>
  <c r="Y296" i="23"/>
  <c r="Y150" i="23"/>
  <c r="Y114" i="23"/>
  <c r="Y98" i="23"/>
  <c r="Y16" i="23"/>
  <c r="W283" i="23"/>
  <c r="W187" i="23"/>
  <c r="W155" i="23"/>
  <c r="W294" i="23"/>
  <c r="W265" i="23"/>
  <c r="W276" i="23"/>
  <c r="Y205" i="23"/>
  <c r="W271" i="23"/>
  <c r="W259" i="23"/>
  <c r="W282" i="23"/>
  <c r="Y41" i="23"/>
  <c r="Y173" i="23"/>
  <c r="Y192" i="23"/>
  <c r="Y161" i="23"/>
  <c r="Y45" i="23"/>
  <c r="W107" i="23"/>
  <c r="W45" i="23"/>
  <c r="W94" i="23"/>
  <c r="Y250" i="23"/>
  <c r="W254" i="23"/>
  <c r="W42" i="23"/>
  <c r="Y223" i="23"/>
  <c r="Y40" i="23"/>
  <c r="Y35" i="23"/>
  <c r="W44" i="23"/>
  <c r="W221" i="23"/>
  <c r="W174" i="23"/>
  <c r="Y136" i="23"/>
  <c r="W93" i="23"/>
  <c r="Y233" i="23"/>
  <c r="Y145" i="23"/>
  <c r="Y125" i="23"/>
  <c r="W110" i="23"/>
  <c r="Y92" i="23"/>
  <c r="Y266" i="23"/>
  <c r="Y119" i="23"/>
  <c r="Y292" i="23"/>
  <c r="W74" i="23"/>
  <c r="Y56" i="23"/>
  <c r="Y222" i="23"/>
  <c r="Y5" i="23"/>
  <c r="Y46" i="23"/>
  <c r="W64" i="23"/>
  <c r="W123" i="23"/>
  <c r="W256" i="23"/>
  <c r="Y208" i="23"/>
  <c r="W133" i="23"/>
  <c r="W22" i="23"/>
  <c r="W41" i="23"/>
  <c r="W51" i="23"/>
  <c r="Y193" i="23"/>
  <c r="W191" i="23"/>
  <c r="W102" i="23"/>
  <c r="W118" i="23"/>
  <c r="W154" i="23"/>
  <c r="Y18" i="23"/>
  <c r="Y100" i="23"/>
  <c r="Y116" i="23"/>
  <c r="Y152" i="23"/>
  <c r="Y274" i="23"/>
  <c r="W145" i="23"/>
  <c r="W153" i="23"/>
  <c r="Y135" i="23"/>
  <c r="Y281" i="23"/>
  <c r="W164" i="23"/>
  <c r="Y224" i="23"/>
  <c r="W269" i="23"/>
  <c r="Y181" i="23"/>
  <c r="Y78" i="23"/>
  <c r="W192" i="23"/>
  <c r="Y265" i="23"/>
  <c r="Y183" i="23"/>
  <c r="Y51" i="23"/>
  <c r="W173" i="23"/>
  <c r="W137" i="23"/>
  <c r="W15" i="23"/>
  <c r="Y210" i="23"/>
  <c r="Y23" i="23"/>
  <c r="W50" i="23"/>
  <c r="W37" i="23"/>
  <c r="W63" i="23"/>
  <c r="Y255" i="23"/>
  <c r="W253" i="23"/>
  <c r="W8" i="23"/>
  <c r="W130" i="23"/>
  <c r="W166" i="23"/>
  <c r="W212" i="23"/>
  <c r="Y32" i="23"/>
  <c r="Y128" i="23"/>
  <c r="Y164" i="23"/>
  <c r="Y290" i="23"/>
  <c r="W81" i="23"/>
  <c r="W177" i="23"/>
  <c r="Y87" i="23"/>
  <c r="Y213" i="23"/>
  <c r="W196" i="23"/>
  <c r="Y178" i="23"/>
  <c r="W199" i="23"/>
  <c r="W296" i="23"/>
  <c r="W263" i="23"/>
  <c r="Y235" i="23"/>
  <c r="W213" i="23"/>
  <c r="Y215" i="23"/>
  <c r="Y15" i="23"/>
  <c r="Y295" i="23"/>
  <c r="Y216" i="23"/>
  <c r="Y170" i="23"/>
  <c r="Y134" i="23"/>
  <c r="Y38" i="23"/>
  <c r="W214" i="23"/>
  <c r="W168" i="23"/>
  <c r="W132" i="23"/>
  <c r="W10" i="23"/>
  <c r="Y305" i="23"/>
  <c r="Y159" i="23"/>
  <c r="Y123" i="23"/>
  <c r="Y107" i="23"/>
  <c r="Y25" i="23"/>
  <c r="W157" i="23"/>
  <c r="W289" i="23"/>
  <c r="W87" i="23"/>
  <c r="W115" i="23"/>
  <c r="Y117" i="23"/>
  <c r="W111" i="23"/>
  <c r="Y197" i="23"/>
  <c r="Y288" i="23"/>
  <c r="Y252" i="23"/>
  <c r="Y206" i="23"/>
  <c r="Y90" i="23"/>
  <c r="Y8" i="23"/>
  <c r="W250" i="23"/>
  <c r="W204" i="23"/>
  <c r="W88" i="23"/>
  <c r="Y277" i="23"/>
  <c r="Y241" i="23"/>
  <c r="Y195" i="23"/>
  <c r="Y79" i="23"/>
  <c r="Y63" i="23"/>
  <c r="W239" i="23"/>
  <c r="W270" i="23"/>
  <c r="W299" i="23"/>
  <c r="W25" i="23"/>
  <c r="Y53" i="23"/>
  <c r="Y267" i="23"/>
  <c r="W225" i="23"/>
  <c r="Y211" i="23"/>
  <c r="Y212" i="23"/>
  <c r="Y166" i="23"/>
  <c r="Y130" i="23"/>
  <c r="Y34" i="23"/>
  <c r="W210" i="23"/>
  <c r="W262" i="23"/>
  <c r="Y251" i="23"/>
  <c r="W287" i="23"/>
  <c r="W266" i="23"/>
  <c r="W290" i="23"/>
  <c r="W260" i="23"/>
  <c r="W203" i="23"/>
  <c r="W295" i="23"/>
  <c r="W293" i="23"/>
  <c r="W304" i="23"/>
  <c r="W13" i="23"/>
  <c r="W171" i="23"/>
  <c r="W190" i="23"/>
  <c r="Y83" i="23"/>
  <c r="Y22" i="23"/>
  <c r="W106" i="23"/>
  <c r="W243" i="23"/>
  <c r="W49" i="23"/>
  <c r="Y204" i="23"/>
  <c r="W39" i="23"/>
  <c r="W236" i="23"/>
  <c r="W149" i="23"/>
  <c r="W62" i="23"/>
  <c r="W20" i="23"/>
  <c r="Y176" i="23"/>
  <c r="W128" i="23"/>
  <c r="Y141" i="23"/>
  <c r="Y88" i="23"/>
  <c r="Y203" i="23"/>
  <c r="W59" i="23"/>
  <c r="Y26" i="23"/>
  <c r="W169" i="23"/>
  <c r="W40" i="23"/>
  <c r="Y61" i="23"/>
  <c r="W70" i="23"/>
  <c r="W232" i="23"/>
  <c r="Y148" i="23"/>
  <c r="Y218" i="23"/>
  <c r="W201" i="23"/>
  <c r="Y155" i="23"/>
  <c r="Y30" i="23"/>
  <c r="Y247" i="23"/>
  <c r="W238" i="23"/>
  <c r="Y229" i="23"/>
  <c r="W227" i="23"/>
  <c r="W89" i="23"/>
  <c r="Y242" i="23"/>
  <c r="W29" i="23"/>
  <c r="W31" i="23"/>
  <c r="W91" i="23"/>
  <c r="W198" i="23"/>
  <c r="Y64" i="23"/>
  <c r="Y196" i="23"/>
  <c r="W19" i="23"/>
  <c r="W211" i="23"/>
  <c r="W96" i="23"/>
  <c r="Y227" i="23"/>
  <c r="W285" i="23"/>
  <c r="W131" i="23"/>
  <c r="W127" i="23"/>
  <c r="Y284" i="23"/>
  <c r="Y202" i="23"/>
  <c r="Y4" i="23"/>
  <c r="W200" i="23"/>
  <c r="Y273" i="23"/>
  <c r="Y191" i="23"/>
  <c r="Y59" i="23"/>
  <c r="W300" i="23"/>
  <c r="Y271" i="23"/>
  <c r="Y299" i="23"/>
  <c r="Y279" i="23"/>
  <c r="Y174" i="23"/>
  <c r="Y42" i="23"/>
  <c r="W172" i="23"/>
  <c r="W14" i="23"/>
  <c r="Y163" i="23"/>
  <c r="Y31" i="23"/>
  <c r="W161" i="23"/>
  <c r="Y89" i="23"/>
  <c r="Y185" i="23"/>
  <c r="Y129" i="23"/>
  <c r="Y244" i="23"/>
  <c r="Y82" i="23"/>
  <c r="Y157" i="23"/>
  <c r="W281" i="23"/>
  <c r="W71" i="23"/>
  <c r="W286" i="23"/>
  <c r="W272" i="23"/>
  <c r="Y137" i="23"/>
  <c r="W307" i="23"/>
  <c r="W292" i="23"/>
  <c r="W119" i="23"/>
  <c r="Y286" i="23"/>
  <c r="W113" i="23"/>
  <c r="W55" i="23"/>
  <c r="W138" i="23"/>
  <c r="Y126" i="23"/>
  <c r="W90" i="23"/>
  <c r="W242" i="23"/>
  <c r="Y124" i="23"/>
  <c r="W158" i="23"/>
  <c r="W142" i="23"/>
  <c r="Y142" i="23"/>
  <c r="Y77" i="23"/>
  <c r="W248" i="23"/>
  <c r="Y238" i="23"/>
  <c r="Y199" i="23"/>
  <c r="W245" i="23"/>
  <c r="Y17" i="23"/>
  <c r="W34" i="23"/>
  <c r="W114" i="23"/>
  <c r="Y112" i="23"/>
  <c r="W247" i="23"/>
  <c r="Y308" i="23"/>
  <c r="W9" i="23"/>
  <c r="Y268" i="23"/>
  <c r="W184" i="23"/>
  <c r="Y175" i="23"/>
  <c r="W268" i="23"/>
  <c r="Y153" i="23"/>
  <c r="Y106" i="23"/>
  <c r="Y257" i="23"/>
  <c r="W255" i="23"/>
  <c r="Y105" i="23"/>
  <c r="Y33" i="23"/>
  <c r="W226" i="23"/>
  <c r="Y73" i="23"/>
  <c r="W217" i="23"/>
  <c r="Y156" i="23"/>
  <c r="W30" i="23"/>
  <c r="W7" i="23"/>
  <c r="Y72" i="23"/>
  <c r="W178" i="23"/>
  <c r="W83" i="23"/>
  <c r="W60" i="23"/>
  <c r="Y302" i="23"/>
  <c r="Y6" i="23"/>
  <c r="W231" i="23"/>
  <c r="W32" i="23"/>
  <c r="W162" i="23"/>
  <c r="W77" i="23"/>
  <c r="Y49" i="23"/>
  <c r="W175" i="23"/>
  <c r="Y120" i="23"/>
  <c r="Y285" i="23"/>
  <c r="Y307" i="23"/>
  <c r="Y44" i="23"/>
  <c r="Y39" i="23"/>
  <c r="W54" i="23"/>
  <c r="W35" i="23"/>
  <c r="W75" i="23"/>
  <c r="W202" i="23"/>
  <c r="Y68" i="23"/>
  <c r="Y200" i="23"/>
  <c r="W23" i="23"/>
  <c r="W215" i="23"/>
  <c r="W6" i="23"/>
  <c r="W241" i="23"/>
  <c r="Y276" i="23"/>
  <c r="W124" i="23"/>
  <c r="Y115" i="23"/>
  <c r="W189" i="23"/>
  <c r="Y262" i="23"/>
  <c r="Y29" i="23"/>
  <c r="W68" i="23"/>
  <c r="Y149" i="23"/>
  <c r="W98" i="23"/>
  <c r="W150" i="23"/>
  <c r="Y96" i="23"/>
  <c r="Y254" i="23"/>
  <c r="W141" i="23"/>
  <c r="Y131" i="23"/>
  <c r="W258" i="23"/>
  <c r="W233" i="23"/>
  <c r="W303" i="23"/>
  <c r="Y37" i="23"/>
  <c r="Y97" i="23"/>
  <c r="Y232" i="23"/>
  <c r="Y70" i="23"/>
  <c r="W230" i="23"/>
  <c r="W148" i="23"/>
  <c r="Y221" i="23"/>
  <c r="Y139" i="23"/>
  <c r="W219" i="23"/>
  <c r="W278" i="23"/>
  <c r="W151" i="23"/>
  <c r="W257" i="23"/>
  <c r="Y304" i="23"/>
  <c r="Y122" i="23"/>
  <c r="Y24" i="23"/>
  <c r="W120" i="23"/>
  <c r="Y293" i="23"/>
  <c r="Y111" i="23"/>
  <c r="Y13" i="23"/>
  <c r="W273" i="23"/>
  <c r="W147" i="23"/>
  <c r="W21" i="23"/>
  <c r="Y264" i="23"/>
  <c r="Y182" i="23"/>
  <c r="Y50" i="23"/>
  <c r="W302" i="23"/>
  <c r="W267" i="23"/>
  <c r="W308" i="23"/>
  <c r="Y121" i="23"/>
  <c r="W277" i="23"/>
  <c r="W135" i="23"/>
  <c r="W240" i="23"/>
  <c r="Y108" i="23"/>
  <c r="Y10" i="23"/>
  <c r="W139" i="23"/>
  <c r="W18" i="23"/>
  <c r="W17" i="23"/>
  <c r="Y188" i="23"/>
  <c r="W80" i="23"/>
  <c r="W224" i="23"/>
  <c r="W193" i="23"/>
  <c r="W58" i="23"/>
  <c r="W206" i="23"/>
  <c r="W27" i="23"/>
  <c r="Y260" i="23"/>
  <c r="W4" i="23"/>
  <c r="Y160" i="23"/>
  <c r="W180" i="23"/>
  <c r="W38" i="23"/>
  <c r="Y275" i="23"/>
  <c r="W28" i="23"/>
  <c r="W186" i="23"/>
  <c r="Y52" i="23"/>
  <c r="Y184" i="23"/>
  <c r="W69" i="23"/>
  <c r="Y67" i="23"/>
  <c r="W144" i="23"/>
  <c r="Y85" i="23"/>
  <c r="Y240" i="23"/>
  <c r="W76" i="23"/>
  <c r="Y147" i="23"/>
  <c r="W205" i="23"/>
  <c r="Y278" i="23"/>
  <c r="Y283" i="23"/>
  <c r="W52" i="23"/>
  <c r="Y93" i="23"/>
  <c r="W82" i="23"/>
  <c r="W244" i="23"/>
  <c r="Y80" i="23"/>
  <c r="Y234" i="23"/>
  <c r="W117" i="23"/>
  <c r="Y187" i="23"/>
  <c r="Y28" i="23"/>
  <c r="Y263" i="23"/>
  <c r="Y303" i="23"/>
  <c r="Y133" i="23"/>
  <c r="Y113" i="23"/>
  <c r="Y248" i="23"/>
  <c r="Y86" i="23"/>
  <c r="W246" i="23"/>
  <c r="W84" i="23"/>
  <c r="Y237" i="23"/>
  <c r="Y75" i="23"/>
  <c r="W235" i="23"/>
  <c r="W279" i="23"/>
  <c r="Y19" i="23"/>
  <c r="Y65" i="23"/>
  <c r="Y220" i="23"/>
  <c r="Y138" i="23"/>
  <c r="W218" i="23"/>
  <c r="W136" i="23"/>
  <c r="Y259" i="23"/>
  <c r="Y127" i="23"/>
  <c r="Y3" i="23"/>
  <c r="W305" i="23"/>
  <c r="W183" i="23"/>
  <c r="W143" i="23"/>
  <c r="Y280" i="23"/>
  <c r="Y198" i="23"/>
  <c r="Y66" i="23"/>
  <c r="W280" i="23"/>
  <c r="Y189" i="23"/>
  <c r="W261" i="23"/>
  <c r="Y219" i="23"/>
  <c r="W97" i="23"/>
  <c r="Y246" i="23"/>
  <c r="W159" i="23"/>
  <c r="Y301" i="23"/>
  <c r="W109" i="23"/>
  <c r="W46" i="23"/>
  <c r="Y306" i="23"/>
  <c r="W56" i="23"/>
  <c r="W86" i="23"/>
  <c r="Y84" i="23"/>
  <c r="W125" i="23"/>
  <c r="W222" i="23"/>
  <c r="Y62" i="23"/>
  <c r="Y297" i="23"/>
  <c r="W73" i="23"/>
  <c r="Y226" i="23"/>
  <c r="W47" i="23"/>
  <c r="W207" i="23"/>
  <c r="Y14" i="23"/>
  <c r="Y270" i="23"/>
  <c r="Y269" i="23"/>
  <c r="W298" i="23"/>
  <c r="W5" i="23"/>
  <c r="Y186" i="23"/>
  <c r="Y54" i="23"/>
  <c r="W26" i="23"/>
  <c r="Y43" i="23"/>
  <c r="W3" i="23"/>
  <c r="Y243" i="23"/>
  <c r="Y158" i="23"/>
  <c r="W156" i="23"/>
  <c r="W104" i="23"/>
  <c r="Y95" i="23"/>
  <c r="Y109" i="23"/>
  <c r="Y228" i="23"/>
  <c r="Y146" i="23"/>
  <c r="W249" i="23"/>
  <c r="W297" i="23"/>
  <c r="W291" i="23"/>
  <c r="W288" i="23"/>
  <c r="AK25" i="23"/>
  <c r="AK113" i="23"/>
  <c r="AK166" i="23"/>
  <c r="AK209" i="23"/>
  <c r="AK34" i="23"/>
  <c r="AM297" i="23"/>
  <c r="AM128" i="23"/>
  <c r="AM4" i="23"/>
  <c r="AK83" i="23"/>
  <c r="AK150" i="23"/>
  <c r="AM258" i="23"/>
  <c r="AK197" i="23"/>
  <c r="AM199" i="23"/>
  <c r="AK148" i="23"/>
  <c r="AM70" i="23"/>
  <c r="AM27" i="23"/>
  <c r="AK66" i="23"/>
  <c r="AM64" i="23"/>
  <c r="AM278" i="23"/>
  <c r="AK227" i="23"/>
  <c r="AM229" i="23"/>
  <c r="AK168" i="23"/>
  <c r="AM256" i="23"/>
  <c r="AM247" i="23"/>
  <c r="AK182" i="23"/>
  <c r="AM180" i="23"/>
  <c r="AK129" i="23"/>
  <c r="AM131" i="23"/>
  <c r="AK100" i="23"/>
  <c r="AM102" i="23"/>
  <c r="AK187" i="23"/>
  <c r="AK269" i="23"/>
  <c r="AK272" i="23"/>
  <c r="AK288" i="23"/>
  <c r="AK304" i="23"/>
  <c r="AK286" i="23"/>
  <c r="AK260" i="23"/>
  <c r="AK281" i="23"/>
  <c r="AK297" i="23"/>
  <c r="AK263" i="23"/>
  <c r="AK302" i="23"/>
  <c r="AK283" i="23"/>
  <c r="AK303" i="23"/>
  <c r="AM295" i="23"/>
  <c r="AM15" i="23"/>
  <c r="AK3" i="23"/>
  <c r="AM33" i="23"/>
  <c r="AK47" i="23"/>
  <c r="AM145" i="23"/>
  <c r="AK79" i="23"/>
  <c r="AM197" i="23"/>
  <c r="AK111" i="23"/>
  <c r="AK91" i="23"/>
  <c r="AM93" i="23"/>
  <c r="AK21" i="23"/>
  <c r="AM23" i="23"/>
  <c r="AM303" i="23"/>
  <c r="AM212" i="23"/>
  <c r="AM166" i="23"/>
  <c r="AM130" i="23"/>
  <c r="AK237" i="23"/>
  <c r="AM239" i="23"/>
  <c r="AK151" i="23"/>
  <c r="AK46" i="23"/>
  <c r="AK178" i="23"/>
  <c r="AM44" i="23"/>
  <c r="AM176" i="23"/>
  <c r="AK27" i="23"/>
  <c r="AK125" i="23"/>
  <c r="AM3" i="23"/>
  <c r="AM111" i="23"/>
  <c r="AM293" i="23"/>
  <c r="AK144" i="23"/>
  <c r="AK226" i="23"/>
  <c r="AM146" i="23"/>
  <c r="AM288" i="23"/>
  <c r="AM141" i="23"/>
  <c r="AK167" i="23"/>
  <c r="AK42" i="23"/>
  <c r="AK138" i="23"/>
  <c r="AK174" i="23"/>
  <c r="AM22" i="23"/>
  <c r="AM104" i="23"/>
  <c r="AM120" i="23"/>
  <c r="AM156" i="23"/>
  <c r="AM302" i="23"/>
  <c r="AK7" i="23"/>
  <c r="AK89" i="23"/>
  <c r="AK205" i="23"/>
  <c r="AK251" i="23"/>
  <c r="AM9" i="23"/>
  <c r="AM91" i="23"/>
  <c r="AM207" i="23"/>
  <c r="AM253" i="23"/>
  <c r="AM289" i="23"/>
  <c r="AK60" i="23"/>
  <c r="AK76" i="23"/>
  <c r="AK192" i="23"/>
  <c r="AK238" i="23"/>
  <c r="AM62" i="23"/>
  <c r="AM78" i="23"/>
  <c r="AM178" i="23"/>
  <c r="AM304" i="23"/>
  <c r="AM137" i="23"/>
  <c r="AK55" i="23"/>
  <c r="AK107" i="23"/>
  <c r="AK115" i="23"/>
  <c r="AK78" i="23"/>
  <c r="AK240" i="23"/>
  <c r="AM76" i="23"/>
  <c r="AM238" i="23"/>
  <c r="AK45" i="23"/>
  <c r="AK177" i="23"/>
  <c r="AM47" i="23"/>
  <c r="AM195" i="23"/>
  <c r="AM277" i="23"/>
  <c r="AK80" i="23"/>
  <c r="AK242" i="23"/>
  <c r="AM82" i="23"/>
  <c r="AM232" i="23"/>
  <c r="AK233" i="23"/>
  <c r="AM37" i="23"/>
  <c r="AK158" i="23"/>
  <c r="AM109" i="23"/>
  <c r="AK147" i="23"/>
  <c r="AK54" i="23"/>
  <c r="AK70" i="23"/>
  <c r="AK186" i="23"/>
  <c r="AK232" i="23"/>
  <c r="AM52" i="23"/>
  <c r="AM148" i="23"/>
  <c r="AM184" i="23"/>
  <c r="AM230" i="23"/>
  <c r="AM266" i="23"/>
  <c r="AK37" i="23"/>
  <c r="AK133" i="23"/>
  <c r="AK169" i="23"/>
  <c r="AK215" i="23"/>
  <c r="AM39" i="23"/>
  <c r="AM135" i="23"/>
  <c r="AM171" i="23"/>
  <c r="AM217" i="23"/>
  <c r="AK22" i="23"/>
  <c r="AK104" i="23"/>
  <c r="AK120" i="23"/>
  <c r="AK156" i="23"/>
  <c r="AM24" i="23"/>
  <c r="AM106" i="23"/>
  <c r="AM118" i="23"/>
  <c r="AM240" i="23"/>
  <c r="AM287" i="23"/>
  <c r="AK171" i="23"/>
  <c r="AM45" i="23"/>
  <c r="AM164" i="23"/>
  <c r="AK87" i="23"/>
  <c r="AK84" i="23"/>
  <c r="AM151" i="23"/>
  <c r="AM32" i="23"/>
  <c r="AK246" i="23"/>
  <c r="AK97" i="23"/>
  <c r="AM189" i="23"/>
  <c r="AK16" i="23"/>
  <c r="AM14" i="23"/>
  <c r="AM294" i="23"/>
  <c r="AK243" i="23"/>
  <c r="AM245" i="23"/>
  <c r="AK184" i="23"/>
  <c r="AM170" i="23"/>
  <c r="AM283" i="23"/>
  <c r="AK82" i="23"/>
  <c r="AM80" i="23"/>
  <c r="AK49" i="23"/>
  <c r="AM51" i="23"/>
  <c r="AM265" i="23"/>
  <c r="AK214" i="23"/>
  <c r="AM272" i="23"/>
  <c r="AK245" i="23"/>
  <c r="AK228" i="23"/>
  <c r="AM226" i="23"/>
  <c r="AK165" i="23"/>
  <c r="AM167" i="23"/>
  <c r="AK116" i="23"/>
  <c r="AM110" i="23"/>
  <c r="AM307" i="23"/>
  <c r="AM271" i="23"/>
  <c r="AK262" i="23"/>
  <c r="AK276" i="23"/>
  <c r="AK292" i="23"/>
  <c r="AK308" i="23"/>
  <c r="AK290" i="23"/>
  <c r="AK268" i="23"/>
  <c r="AK285" i="23"/>
  <c r="AK301" i="23"/>
  <c r="AK274" i="23"/>
  <c r="AK279" i="23"/>
  <c r="AK299" i="23"/>
  <c r="AK275" i="23"/>
  <c r="AM209" i="23"/>
  <c r="AK163" i="23"/>
  <c r="AM211" i="23"/>
  <c r="AK225" i="23"/>
  <c r="AM263" i="23"/>
  <c r="AM49" i="23"/>
  <c r="AK63" i="23"/>
  <c r="AM81" i="23"/>
  <c r="AK95" i="23"/>
  <c r="AK207" i="23"/>
  <c r="AM149" i="23"/>
  <c r="AK103" i="23"/>
  <c r="AM105" i="23"/>
  <c r="AM264" i="23"/>
  <c r="AM228" i="23"/>
  <c r="AM182" i="23"/>
  <c r="AK59" i="23"/>
  <c r="AM61" i="23"/>
  <c r="AM275" i="23"/>
  <c r="AK99" i="23"/>
  <c r="AK94" i="23"/>
  <c r="AK256" i="23"/>
  <c r="AM92" i="23"/>
  <c r="AM254" i="23"/>
  <c r="AK61" i="23"/>
  <c r="AK193" i="23"/>
  <c r="AM63" i="23"/>
  <c r="AM179" i="23"/>
  <c r="AM261" i="23"/>
  <c r="AK112" i="23"/>
  <c r="AM16" i="23"/>
  <c r="AM206" i="23"/>
  <c r="AM205" i="23"/>
  <c r="AK221" i="23"/>
  <c r="AK24" i="23"/>
  <c r="AK106" i="23"/>
  <c r="AK122" i="23"/>
  <c r="AK252" i="23"/>
  <c r="AM6" i="23"/>
  <c r="AM88" i="23"/>
  <c r="AM204" i="23"/>
  <c r="AM250" i="23"/>
  <c r="AM286" i="23"/>
  <c r="AK57" i="23"/>
  <c r="AK73" i="23"/>
  <c r="AK189" i="23"/>
  <c r="AK235" i="23"/>
  <c r="AM59" i="23"/>
  <c r="AM75" i="23"/>
  <c r="AM191" i="23"/>
  <c r="AM237" i="23"/>
  <c r="AM273" i="23"/>
  <c r="AK44" i="23"/>
  <c r="AK140" i="23"/>
  <c r="AK176" i="23"/>
  <c r="AK222" i="23"/>
  <c r="AM46" i="23"/>
  <c r="AM142" i="23"/>
  <c r="AM158" i="23"/>
  <c r="AM284" i="23"/>
  <c r="AM57" i="23"/>
  <c r="AM161" i="23"/>
  <c r="AM153" i="23"/>
  <c r="AK28" i="23"/>
  <c r="AK126" i="23"/>
  <c r="AM26" i="23"/>
  <c r="AM124" i="23"/>
  <c r="AM306" i="23"/>
  <c r="AK93" i="23"/>
  <c r="AK255" i="23"/>
  <c r="AM95" i="23"/>
  <c r="AM163" i="23"/>
  <c r="AK14" i="23"/>
  <c r="AK128" i="23"/>
  <c r="AK210" i="23"/>
  <c r="AM126" i="23"/>
  <c r="AM268" i="23"/>
  <c r="AM115" i="23"/>
  <c r="AK200" i="23"/>
  <c r="AM216" i="23"/>
  <c r="AM125" i="23"/>
  <c r="AM96" i="23"/>
  <c r="AM67" i="23"/>
  <c r="AK230" i="23"/>
  <c r="AM29" i="23"/>
  <c r="AM196" i="23"/>
  <c r="AM147" i="23"/>
  <c r="AM38" i="23"/>
  <c r="AK50" i="23"/>
  <c r="AM262" i="23"/>
  <c r="AM213" i="23"/>
  <c r="AM236" i="23"/>
  <c r="AK265" i="23"/>
  <c r="AK284" i="23"/>
  <c r="AK278" i="23"/>
  <c r="AK277" i="23"/>
  <c r="AK259" i="23"/>
  <c r="AK264" i="23"/>
  <c r="AK307" i="23"/>
  <c r="AK31" i="23"/>
  <c r="AK143" i="23"/>
  <c r="AK195" i="23"/>
  <c r="AK257" i="23"/>
  <c r="AM11" i="23"/>
  <c r="AK155" i="23"/>
  <c r="AM296" i="23"/>
  <c r="AM114" i="23"/>
  <c r="AM193" i="23"/>
  <c r="AK12" i="23"/>
  <c r="AM10" i="23"/>
  <c r="AM290" i="23"/>
  <c r="AK239" i="23"/>
  <c r="AM225" i="23"/>
  <c r="AK258" i="23"/>
  <c r="AM308" i="23"/>
  <c r="AM133" i="23"/>
  <c r="AK74" i="23"/>
  <c r="AK220" i="23"/>
  <c r="AM136" i="23"/>
  <c r="AM218" i="23"/>
  <c r="AK105" i="23"/>
  <c r="AK157" i="23"/>
  <c r="AM107" i="23"/>
  <c r="AM159" i="23"/>
  <c r="AK10" i="23"/>
  <c r="AK208" i="23"/>
  <c r="AM12" i="23"/>
  <c r="AM202" i="23"/>
  <c r="AM251" i="23"/>
  <c r="AK159" i="23"/>
  <c r="AK30" i="23"/>
  <c r="AM108" i="23"/>
  <c r="AK11" i="23"/>
  <c r="AM13" i="23"/>
  <c r="AM259" i="23"/>
  <c r="AK164" i="23"/>
  <c r="AM252" i="23"/>
  <c r="AM215" i="23"/>
  <c r="AK35" i="23"/>
  <c r="AM53" i="23"/>
  <c r="AK20" i="23"/>
  <c r="AK86" i="23"/>
  <c r="AK170" i="23"/>
  <c r="AM18" i="23"/>
  <c r="AM84" i="23"/>
  <c r="AM168" i="23"/>
  <c r="AM298" i="23"/>
  <c r="AK53" i="23"/>
  <c r="AK117" i="23"/>
  <c r="AK247" i="23"/>
  <c r="AM55" i="23"/>
  <c r="AM119" i="23"/>
  <c r="AM249" i="23"/>
  <c r="AM269" i="23"/>
  <c r="AK88" i="23"/>
  <c r="AK188" i="23"/>
  <c r="AK218" i="23"/>
  <c r="AM90" i="23"/>
  <c r="AM174" i="23"/>
  <c r="AM276" i="23"/>
  <c r="AK71" i="23"/>
  <c r="AK43" i="23"/>
  <c r="AM242" i="23"/>
  <c r="AK298" i="23"/>
  <c r="AK282" i="23"/>
  <c r="AM113" i="23"/>
  <c r="AM165" i="23"/>
  <c r="AM279" i="23"/>
  <c r="AK13" i="23"/>
  <c r="AM255" i="23"/>
  <c r="AM244" i="23"/>
  <c r="AK212" i="23"/>
  <c r="AM99" i="23"/>
  <c r="AK65" i="23"/>
  <c r="AM281" i="23"/>
  <c r="AK145" i="23"/>
  <c r="AK217" i="23"/>
  <c r="AK211" i="23"/>
  <c r="AK306" i="23"/>
  <c r="AK294" i="23"/>
  <c r="AM129" i="23"/>
  <c r="AM243" i="23"/>
  <c r="AM150" i="23"/>
  <c r="AM101" i="23"/>
  <c r="AK77" i="23"/>
  <c r="AK32" i="23"/>
  <c r="AK58" i="23"/>
  <c r="AM40" i="23"/>
  <c r="AM25" i="23"/>
  <c r="AM305" i="23"/>
  <c r="AK92" i="23"/>
  <c r="AM94" i="23"/>
  <c r="AK135" i="23"/>
  <c r="AM19" i="23"/>
  <c r="AM160" i="23"/>
  <c r="AK149" i="23"/>
  <c r="AK96" i="23"/>
  <c r="AM34" i="23"/>
  <c r="AK213" i="23"/>
  <c r="AK183" i="23"/>
  <c r="AK118" i="23"/>
  <c r="AK248" i="23"/>
  <c r="AM116" i="23"/>
  <c r="AK19" i="23"/>
  <c r="AK85" i="23"/>
  <c r="AM21" i="23"/>
  <c r="AM187" i="23"/>
  <c r="AK56" i="23"/>
  <c r="AK250" i="23"/>
  <c r="AM58" i="23"/>
  <c r="AM138" i="23"/>
  <c r="AM73" i="23"/>
  <c r="AM86" i="23"/>
  <c r="AM210" i="23"/>
  <c r="AM17" i="23"/>
  <c r="AK68" i="23"/>
  <c r="AK114" i="23"/>
  <c r="AK81" i="23"/>
  <c r="AK52" i="23"/>
  <c r="AM89" i="23"/>
  <c r="AK244" i="23"/>
  <c r="AK181" i="23"/>
  <c r="AK132" i="23"/>
  <c r="AK123" i="23"/>
  <c r="AM144" i="23"/>
  <c r="AM35" i="23"/>
  <c r="AM20" i="23"/>
  <c r="AK261" i="23"/>
  <c r="AK280" i="23"/>
  <c r="AK270" i="23"/>
  <c r="AK273" i="23"/>
  <c r="AK305" i="23"/>
  <c r="AK295" i="23"/>
  <c r="AK291" i="23"/>
  <c r="AK127" i="23"/>
  <c r="AK179" i="23"/>
  <c r="AK241" i="23"/>
  <c r="AM65" i="23"/>
  <c r="AK253" i="23"/>
  <c r="AK119" i="23"/>
  <c r="AM280" i="23"/>
  <c r="AM198" i="23"/>
  <c r="AM77" i="23"/>
  <c r="AK17" i="23"/>
  <c r="AK224" i="23"/>
  <c r="AM222" i="23"/>
  <c r="AK161" i="23"/>
  <c r="AM257" i="23"/>
  <c r="AK180" i="23"/>
  <c r="AM162" i="23"/>
  <c r="AK139" i="23"/>
  <c r="AK90" i="23"/>
  <c r="AM72" i="23"/>
  <c r="AM234" i="23"/>
  <c r="AK41" i="23"/>
  <c r="AK173" i="23"/>
  <c r="AM43" i="23"/>
  <c r="AM175" i="23"/>
  <c r="AK26" i="23"/>
  <c r="AK124" i="23"/>
  <c r="AM28" i="23"/>
  <c r="AM260" i="23"/>
  <c r="AK62" i="23"/>
  <c r="AK223" i="23"/>
  <c r="AK196" i="23"/>
  <c r="AK39" i="23"/>
  <c r="AK51" i="23"/>
  <c r="AK202" i="23"/>
  <c r="AM214" i="23"/>
  <c r="AM5" i="23"/>
  <c r="AM155" i="23"/>
  <c r="AM285" i="23"/>
  <c r="AK234" i="23"/>
  <c r="AM194" i="23"/>
  <c r="AM7" i="23"/>
  <c r="AM201" i="23"/>
  <c r="AM190" i="23"/>
  <c r="AK130" i="23"/>
  <c r="AM85" i="23"/>
  <c r="AM112" i="23"/>
  <c r="AM83" i="23"/>
  <c r="AM54" i="23"/>
  <c r="AK67" i="23"/>
  <c r="AM183" i="23"/>
  <c r="AM134" i="23"/>
  <c r="AK146" i="23"/>
  <c r="AK33" i="23"/>
  <c r="AK18" i="23"/>
  <c r="AM219" i="23"/>
  <c r="AK266" i="23"/>
  <c r="AK296" i="23"/>
  <c r="AK289" i="23"/>
  <c r="AK271" i="23"/>
  <c r="AM227" i="23"/>
  <c r="AM121" i="23"/>
  <c r="AK75" i="23"/>
  <c r="AM299" i="23"/>
  <c r="AK142" i="23"/>
  <c r="AM140" i="23"/>
  <c r="AK69" i="23"/>
  <c r="AM31" i="23"/>
  <c r="AK64" i="23"/>
  <c r="AM50" i="23"/>
  <c r="AK203" i="23"/>
  <c r="AK8" i="23"/>
  <c r="AK206" i="23"/>
  <c r="AM56" i="23"/>
  <c r="AM188" i="23"/>
  <c r="AM270" i="23"/>
  <c r="AK137" i="23"/>
  <c r="AK219" i="23"/>
  <c r="AM139" i="23"/>
  <c r="AM221" i="23"/>
  <c r="AK108" i="23"/>
  <c r="AK160" i="23"/>
  <c r="AM30" i="23"/>
  <c r="AM248" i="23"/>
  <c r="AK249" i="23"/>
  <c r="AM117" i="23"/>
  <c r="AK194" i="23"/>
  <c r="AM192" i="23"/>
  <c r="AK141" i="23"/>
  <c r="AM79" i="23"/>
  <c r="AK48" i="23"/>
  <c r="AM66" i="23"/>
  <c r="AM235" i="23"/>
  <c r="AM169" i="23"/>
  <c r="AM267" i="23"/>
  <c r="AK229" i="23"/>
  <c r="AK4" i="23"/>
  <c r="AK134" i="23"/>
  <c r="AK154" i="23"/>
  <c r="AM68" i="23"/>
  <c r="AM132" i="23"/>
  <c r="AM152" i="23"/>
  <c r="AM282" i="23"/>
  <c r="AK101" i="23"/>
  <c r="AK201" i="23"/>
  <c r="AK231" i="23"/>
  <c r="AM103" i="23"/>
  <c r="AM203" i="23"/>
  <c r="AM233" i="23"/>
  <c r="AK6" i="23"/>
  <c r="AK72" i="23"/>
  <c r="AK172" i="23"/>
  <c r="AM8" i="23"/>
  <c r="AM74" i="23"/>
  <c r="AM154" i="23"/>
  <c r="AM173" i="23"/>
  <c r="AK5" i="23"/>
  <c r="AK199" i="23"/>
  <c r="AK15" i="23"/>
  <c r="AK98" i="23"/>
  <c r="AM292" i="23"/>
  <c r="AK198" i="23"/>
  <c r="AK36" i="23"/>
  <c r="AM48" i="23"/>
  <c r="AK152" i="23"/>
  <c r="AK267" i="23"/>
  <c r="AK300" i="23"/>
  <c r="AK293" i="23"/>
  <c r="AK287" i="23"/>
  <c r="AM97" i="23"/>
  <c r="AM181" i="23"/>
  <c r="AK9" i="23"/>
  <c r="AM291" i="23"/>
  <c r="AM157" i="23"/>
  <c r="AK191" i="23"/>
  <c r="AK110" i="23"/>
  <c r="AM208" i="23"/>
  <c r="AM143" i="23"/>
  <c r="AM98" i="23"/>
  <c r="AM223" i="23"/>
  <c r="AK190" i="23"/>
  <c r="AM172" i="23"/>
  <c r="AK23" i="23"/>
  <c r="AK121" i="23"/>
  <c r="AM123" i="23"/>
  <c r="AK254" i="23"/>
  <c r="AM224" i="23"/>
  <c r="AK162" i="23"/>
  <c r="AM127" i="23"/>
  <c r="AM41" i="23"/>
  <c r="AM231" i="23"/>
  <c r="AK38" i="23"/>
  <c r="AM36" i="23"/>
  <c r="AM246" i="23"/>
  <c r="AK185" i="23"/>
  <c r="AM87" i="23"/>
  <c r="AM301" i="23"/>
  <c r="AK136" i="23"/>
  <c r="AM220" i="23"/>
  <c r="AM177" i="23"/>
  <c r="AK236" i="23"/>
  <c r="AM122" i="23"/>
  <c r="AM69" i="23"/>
  <c r="AM60" i="23"/>
  <c r="AM274" i="23"/>
  <c r="AM241" i="23"/>
  <c r="AM186" i="23"/>
  <c r="AK131" i="23"/>
  <c r="AM185" i="23"/>
  <c r="AK102" i="23"/>
  <c r="AK216" i="23"/>
  <c r="AM100" i="23"/>
  <c r="AM200" i="23"/>
  <c r="AK29" i="23"/>
  <c r="AK109" i="23"/>
  <c r="AK153" i="23"/>
  <c r="AM71" i="23"/>
  <c r="AK40" i="23"/>
  <c r="AK204" i="23"/>
  <c r="AM42" i="23"/>
  <c r="AM300" i="23"/>
  <c r="AK175" i="23"/>
  <c r="Z4" i="24"/>
  <c r="Z5" i="24" s="1"/>
  <c r="Z6" i="24" s="1"/>
  <c r="Z7" i="24" s="1"/>
  <c r="Z8" i="24" s="1"/>
  <c r="Z9" i="24" s="1"/>
  <c r="Z10" i="24" s="1"/>
  <c r="Z11" i="24" s="1"/>
  <c r="Z12" i="24" s="1"/>
  <c r="Z13" i="24" s="1"/>
  <c r="Z14" i="24" s="1"/>
  <c r="Z15" i="24" s="1"/>
  <c r="Z16" i="24" s="1"/>
  <c r="Z17" i="24" s="1"/>
  <c r="Z18" i="24" s="1"/>
  <c r="Z19" i="24" s="1"/>
  <c r="Z20" i="24" s="1"/>
  <c r="Z21" i="24" s="1"/>
  <c r="Z22" i="24" s="1"/>
  <c r="Z23" i="24" s="1"/>
  <c r="Z24" i="24" s="1"/>
  <c r="Z25" i="24" s="1"/>
  <c r="Z26" i="24" s="1"/>
  <c r="Z27" i="24" s="1"/>
  <c r="Z28" i="24" s="1"/>
  <c r="Z29" i="24" s="1"/>
  <c r="Z30" i="24" s="1"/>
  <c r="Z31" i="24" s="1"/>
  <c r="Z32" i="24" s="1"/>
  <c r="Z33" i="24" s="1"/>
  <c r="Z34" i="24" s="1"/>
  <c r="Z35" i="24" s="1"/>
  <c r="Z36" i="24" s="1"/>
  <c r="Z37" i="24" s="1"/>
  <c r="Z38" i="24" s="1"/>
  <c r="Z39" i="24" s="1"/>
  <c r="Z40" i="24" s="1"/>
  <c r="Z41" i="24" s="1"/>
  <c r="Z42" i="24" s="1"/>
  <c r="Z43" i="24" s="1"/>
  <c r="Z44" i="24" s="1"/>
  <c r="Z45" i="24" s="1"/>
  <c r="Z46" i="24" s="1"/>
  <c r="Z47" i="24" s="1"/>
  <c r="Z48" i="24" s="1"/>
  <c r="Z49" i="24" s="1"/>
  <c r="Z50" i="24" s="1"/>
  <c r="Z51" i="24" s="1"/>
  <c r="Z52" i="24" s="1"/>
  <c r="Z53" i="24" s="1"/>
  <c r="Z54" i="24" s="1"/>
  <c r="Z55" i="24" s="1"/>
  <c r="Z56" i="24" s="1"/>
  <c r="Z57" i="24" s="1"/>
  <c r="Z58" i="24" s="1"/>
  <c r="Z59" i="24" s="1"/>
  <c r="Z60" i="24" s="1"/>
  <c r="Z61" i="24" s="1"/>
  <c r="Z62" i="24" s="1"/>
  <c r="Z63" i="24" s="1"/>
  <c r="Z64" i="24" s="1"/>
  <c r="Z65" i="24" s="1"/>
  <c r="Z66" i="24" s="1"/>
  <c r="Z67" i="24" s="1"/>
  <c r="Z68" i="24" s="1"/>
  <c r="Z69" i="24" s="1"/>
  <c r="Z70" i="24" s="1"/>
  <c r="Z71" i="24" s="1"/>
  <c r="Z72" i="24" s="1"/>
  <c r="Z73" i="24" s="1"/>
  <c r="Z74" i="24" s="1"/>
  <c r="Z75" i="24" s="1"/>
  <c r="Z76" i="24" s="1"/>
  <c r="Z77" i="24" s="1"/>
  <c r="Z78" i="24" s="1"/>
  <c r="Z79" i="24" s="1"/>
  <c r="Z80" i="24" s="1"/>
  <c r="Z81" i="24" s="1"/>
  <c r="Z82" i="24" s="1"/>
  <c r="Z83" i="24" s="1"/>
  <c r="Z84" i="24" s="1"/>
  <c r="Z85" i="24" s="1"/>
  <c r="Z86" i="24" s="1"/>
  <c r="Z87" i="24" s="1"/>
  <c r="Z88" i="24" s="1"/>
  <c r="Z89" i="24" s="1"/>
  <c r="Z90" i="24" s="1"/>
  <c r="Z91" i="24" s="1"/>
  <c r="Z92" i="24" s="1"/>
  <c r="Z93" i="24" s="1"/>
  <c r="Z94" i="24" s="1"/>
  <c r="Z95" i="24" s="1"/>
  <c r="Z96" i="24" s="1"/>
  <c r="Z97" i="24" s="1"/>
  <c r="Z98" i="24" s="1"/>
  <c r="Z99" i="24" s="1"/>
  <c r="Z100" i="24" s="1"/>
  <c r="Z101" i="24" s="1"/>
  <c r="Z102" i="24" s="1"/>
  <c r="Z103" i="24" s="1"/>
  <c r="Z104" i="24" s="1"/>
  <c r="Z105" i="24" s="1"/>
  <c r="Z106" i="24" s="1"/>
  <c r="Z107" i="24" s="1"/>
  <c r="Z108" i="24" s="1"/>
  <c r="Z109" i="24" s="1"/>
  <c r="Z110" i="24" s="1"/>
  <c r="Z111" i="24" s="1"/>
  <c r="Z112" i="24" s="1"/>
  <c r="Z113" i="24" s="1"/>
  <c r="Z114" i="24" s="1"/>
  <c r="Z115" i="24" s="1"/>
  <c r="Z116" i="24" s="1"/>
  <c r="Z117" i="24" s="1"/>
  <c r="Z118" i="24" s="1"/>
  <c r="Z119" i="24" s="1"/>
  <c r="Z120" i="24" s="1"/>
  <c r="Z121" i="24" s="1"/>
  <c r="Z122" i="24" s="1"/>
  <c r="Z123" i="24" s="1"/>
  <c r="Z124" i="24" s="1"/>
  <c r="Z125" i="24" s="1"/>
  <c r="Z126" i="24" s="1"/>
  <c r="Z127" i="24" s="1"/>
  <c r="Z128" i="24" s="1"/>
  <c r="Z129" i="24" s="1"/>
  <c r="Z130" i="24" s="1"/>
  <c r="Z131" i="24" s="1"/>
  <c r="Z132" i="24" s="1"/>
  <c r="Z133" i="24" s="1"/>
  <c r="Z134" i="24" s="1"/>
  <c r="Z135" i="24" s="1"/>
  <c r="Z136" i="24" s="1"/>
  <c r="Z137" i="24" s="1"/>
  <c r="Z138" i="24" s="1"/>
  <c r="Z139" i="24" s="1"/>
  <c r="Z140" i="24" s="1"/>
  <c r="Z141" i="24" s="1"/>
  <c r="Z142" i="24" s="1"/>
  <c r="Z143" i="24" s="1"/>
  <c r="Z144" i="24" s="1"/>
  <c r="Z145" i="24" s="1"/>
  <c r="Z146" i="24" s="1"/>
  <c r="Z147" i="24" s="1"/>
  <c r="Z148" i="24" s="1"/>
  <c r="Z149" i="24" s="1"/>
  <c r="Z150" i="24" s="1"/>
  <c r="Z151" i="24" s="1"/>
  <c r="Z152" i="24" s="1"/>
  <c r="Z153" i="24" s="1"/>
  <c r="Z154" i="24" s="1"/>
  <c r="Z155" i="24" s="1"/>
  <c r="Z156" i="24" s="1"/>
  <c r="Z157" i="24" s="1"/>
  <c r="Z158" i="24" s="1"/>
  <c r="Z159" i="24" s="1"/>
  <c r="Z160" i="24" s="1"/>
  <c r="Z161" i="24" s="1"/>
  <c r="Z162" i="24" s="1"/>
  <c r="Z163" i="24" s="1"/>
  <c r="Z164" i="24" s="1"/>
  <c r="Z165" i="24" s="1"/>
  <c r="Z166" i="24" s="1"/>
  <c r="Z167" i="24" s="1"/>
  <c r="Z168" i="24" s="1"/>
  <c r="Z169" i="24" s="1"/>
  <c r="Z170" i="24" s="1"/>
  <c r="Z171" i="24" s="1"/>
  <c r="Z172" i="24" s="1"/>
  <c r="Z173" i="24" s="1"/>
  <c r="Z174" i="24" s="1"/>
  <c r="Z175" i="24" s="1"/>
  <c r="Z176" i="24" s="1"/>
  <c r="Z177" i="24" s="1"/>
  <c r="Z178" i="24" s="1"/>
  <c r="Z179" i="24" s="1"/>
  <c r="Z180" i="24" s="1"/>
  <c r="Z181" i="24" s="1"/>
  <c r="Z182" i="24" s="1"/>
  <c r="Z183" i="24" s="1"/>
  <c r="Z184" i="24" s="1"/>
  <c r="Z185" i="24" s="1"/>
  <c r="Z186" i="24" s="1"/>
  <c r="Z187" i="24" s="1"/>
  <c r="Z188" i="24" s="1"/>
  <c r="Z189" i="24" s="1"/>
  <c r="Z190" i="24" s="1"/>
  <c r="Z191" i="24" s="1"/>
  <c r="Z192" i="24" s="1"/>
  <c r="Z193" i="24" s="1"/>
  <c r="Z194" i="24" s="1"/>
  <c r="Z195" i="24" s="1"/>
  <c r="Z196" i="24" s="1"/>
  <c r="Z197" i="24" s="1"/>
  <c r="Z198" i="24" s="1"/>
  <c r="H18" i="20"/>
  <c r="H19" i="20" s="1"/>
  <c r="H22" i="20" s="1"/>
  <c r="H26" i="20" s="1"/>
  <c r="F11" i="20"/>
  <c r="F17" i="20" s="1"/>
  <c r="F20" i="20" s="1"/>
  <c r="X5" i="24"/>
  <c r="X6" i="24" s="1"/>
  <c r="X7" i="24" s="1"/>
  <c r="X8" i="24" s="1"/>
  <c r="X9" i="24" s="1"/>
  <c r="X10" i="24" s="1"/>
  <c r="X11" i="24" s="1"/>
  <c r="X12" i="24" s="1"/>
  <c r="X13" i="24" s="1"/>
  <c r="X14" i="24" s="1"/>
  <c r="X15" i="24" s="1"/>
  <c r="X16" i="24" s="1"/>
  <c r="X17" i="24" s="1"/>
  <c r="X18" i="24" s="1"/>
  <c r="X19" i="24" s="1"/>
  <c r="X20" i="24" s="1"/>
  <c r="X21" i="24" s="1"/>
  <c r="X22" i="24" s="1"/>
  <c r="X23" i="24" s="1"/>
  <c r="X24" i="24" s="1"/>
  <c r="X25" i="24" s="1"/>
  <c r="X26" i="24" s="1"/>
  <c r="X27" i="24" s="1"/>
  <c r="X28" i="24" s="1"/>
  <c r="X29" i="24" s="1"/>
  <c r="X30" i="24" s="1"/>
  <c r="X31" i="24" s="1"/>
  <c r="X32" i="24" s="1"/>
  <c r="X33" i="24" s="1"/>
  <c r="X34" i="24" s="1"/>
  <c r="X35" i="24" s="1"/>
  <c r="X36" i="24" s="1"/>
  <c r="X37" i="24" s="1"/>
  <c r="X38" i="24" s="1"/>
  <c r="X39" i="24" s="1"/>
  <c r="X40" i="24" s="1"/>
  <c r="X41" i="24" s="1"/>
  <c r="X42" i="24" s="1"/>
  <c r="X43" i="24" s="1"/>
  <c r="X44" i="24" s="1"/>
  <c r="X45" i="24" s="1"/>
  <c r="X46" i="24" s="1"/>
  <c r="X47" i="24" s="1"/>
  <c r="X48" i="24" s="1"/>
  <c r="X49" i="24" s="1"/>
  <c r="X50" i="24" s="1"/>
  <c r="X51" i="24" s="1"/>
  <c r="X52" i="24" s="1"/>
  <c r="X53" i="24" s="1"/>
  <c r="X54" i="24" s="1"/>
  <c r="X55" i="24" s="1"/>
  <c r="X56" i="24" s="1"/>
  <c r="X57" i="24" s="1"/>
  <c r="X58" i="24" s="1"/>
  <c r="X59" i="24" s="1"/>
  <c r="X60" i="24" s="1"/>
  <c r="X61" i="24" s="1"/>
  <c r="X62" i="24" s="1"/>
  <c r="X63" i="24" s="1"/>
  <c r="X64" i="24" s="1"/>
  <c r="X65" i="24" s="1"/>
  <c r="X66" i="24" s="1"/>
  <c r="X67" i="24" s="1"/>
  <c r="X68" i="24" s="1"/>
  <c r="X69" i="24" s="1"/>
  <c r="X70" i="24" s="1"/>
  <c r="X71" i="24" s="1"/>
  <c r="X72" i="24" s="1"/>
  <c r="X73" i="24" s="1"/>
  <c r="X74" i="24" s="1"/>
  <c r="X75" i="24" s="1"/>
  <c r="X76" i="24" s="1"/>
  <c r="X77" i="24" s="1"/>
  <c r="X78" i="24" s="1"/>
  <c r="X79" i="24" s="1"/>
  <c r="X80" i="24" s="1"/>
  <c r="X81" i="24" s="1"/>
  <c r="X82" i="24" s="1"/>
  <c r="X83" i="24" s="1"/>
  <c r="X84" i="24" s="1"/>
  <c r="X85" i="24" s="1"/>
  <c r="X86" i="24" s="1"/>
  <c r="X87" i="24" s="1"/>
  <c r="X88" i="24" s="1"/>
  <c r="X89" i="24" s="1"/>
  <c r="X90" i="24" s="1"/>
  <c r="X91" i="24" s="1"/>
  <c r="X92" i="24" s="1"/>
  <c r="X93" i="24" s="1"/>
  <c r="X94" i="24" s="1"/>
  <c r="X95" i="24" s="1"/>
  <c r="X96" i="24" s="1"/>
  <c r="X97" i="24" s="1"/>
  <c r="X98" i="24" s="1"/>
  <c r="X99" i="24" s="1"/>
  <c r="X100" i="24" s="1"/>
  <c r="X101" i="24" s="1"/>
  <c r="X102" i="24" s="1"/>
  <c r="X103" i="24" s="1"/>
  <c r="X104" i="24" s="1"/>
  <c r="X105" i="24" s="1"/>
  <c r="X106" i="24" s="1"/>
  <c r="X107" i="24" s="1"/>
  <c r="X108" i="24" s="1"/>
  <c r="X109" i="24" s="1"/>
  <c r="X110" i="24" s="1"/>
  <c r="X111" i="24" s="1"/>
  <c r="X112" i="24" s="1"/>
  <c r="X113" i="24" s="1"/>
  <c r="X114" i="24" s="1"/>
  <c r="X115" i="24" s="1"/>
  <c r="X116" i="24" s="1"/>
  <c r="X117" i="24" s="1"/>
  <c r="X118" i="24" s="1"/>
  <c r="X119" i="24" s="1"/>
  <c r="X120" i="24" s="1"/>
  <c r="X121" i="24" s="1"/>
  <c r="X122" i="24" s="1"/>
  <c r="X123" i="24" s="1"/>
  <c r="X124" i="24" s="1"/>
  <c r="X125" i="24" s="1"/>
  <c r="X126" i="24" s="1"/>
  <c r="X127" i="24" s="1"/>
  <c r="X128" i="24" s="1"/>
  <c r="X129" i="24" s="1"/>
  <c r="X130" i="24" s="1"/>
  <c r="X131" i="24" s="1"/>
  <c r="X132" i="24" s="1"/>
  <c r="X133" i="24" s="1"/>
  <c r="X134" i="24" s="1"/>
  <c r="X135" i="24" s="1"/>
  <c r="X136" i="24" s="1"/>
  <c r="X137" i="24" s="1"/>
  <c r="X138" i="24" s="1"/>
  <c r="X139" i="24" s="1"/>
  <c r="X140" i="24" s="1"/>
  <c r="X141" i="24" s="1"/>
  <c r="X142" i="24" s="1"/>
  <c r="X143" i="24" s="1"/>
  <c r="X144" i="24" s="1"/>
  <c r="X145" i="24" s="1"/>
  <c r="X146" i="24" s="1"/>
  <c r="X147" i="24" s="1"/>
  <c r="X148" i="24" s="1"/>
  <c r="X149" i="24" s="1"/>
  <c r="X150" i="24" s="1"/>
  <c r="X151" i="24" s="1"/>
  <c r="X152" i="24" s="1"/>
  <c r="X153" i="24" s="1"/>
  <c r="X154" i="24" s="1"/>
  <c r="X155" i="24" s="1"/>
  <c r="X156" i="24" s="1"/>
  <c r="X157" i="24" s="1"/>
  <c r="X158" i="24" s="1"/>
  <c r="X159" i="24" s="1"/>
  <c r="X160" i="24" s="1"/>
  <c r="X161" i="24" s="1"/>
  <c r="X162" i="24" s="1"/>
  <c r="X163" i="24" s="1"/>
  <c r="X164" i="24" s="1"/>
  <c r="X165" i="24" s="1"/>
  <c r="X166" i="24" s="1"/>
  <c r="X167" i="24" s="1"/>
  <c r="X168" i="24" s="1"/>
  <c r="X169" i="24" s="1"/>
  <c r="X170" i="24" s="1"/>
  <c r="X171" i="24" s="1"/>
  <c r="X172" i="24" s="1"/>
  <c r="X173" i="24" s="1"/>
  <c r="X174" i="24" s="1"/>
  <c r="X175" i="24" s="1"/>
  <c r="X176" i="24" s="1"/>
  <c r="X177" i="24" s="1"/>
  <c r="X178" i="24" s="1"/>
  <c r="X179" i="24" s="1"/>
  <c r="X180" i="24" s="1"/>
  <c r="X181" i="24" s="1"/>
  <c r="X182" i="24" s="1"/>
  <c r="X183" i="24" s="1"/>
  <c r="X184" i="24" s="1"/>
  <c r="X185" i="24" s="1"/>
  <c r="X186" i="24" s="1"/>
  <c r="X187" i="24" s="1"/>
  <c r="X188" i="24" s="1"/>
  <c r="X189" i="24" s="1"/>
  <c r="X190" i="24" s="1"/>
  <c r="X191" i="24" s="1"/>
  <c r="X192" i="24" s="1"/>
  <c r="X193" i="24" s="1"/>
  <c r="X194" i="24" s="1"/>
  <c r="X195" i="24" s="1"/>
  <c r="X196" i="24" s="1"/>
  <c r="X197" i="24" s="1"/>
  <c r="X198" i="24" s="1"/>
  <c r="F11" i="22"/>
  <c r="F12" i="20"/>
  <c r="F12" i="21"/>
  <c r="F12" i="22"/>
  <c r="F11" i="21"/>
  <c r="AU4" i="24"/>
  <c r="AU5" i="24" s="1"/>
  <c r="AU6" i="24" s="1"/>
  <c r="AU7" i="24" s="1"/>
  <c r="AU8" i="24" s="1"/>
  <c r="AU9" i="24" s="1"/>
  <c r="AU10" i="24" s="1"/>
  <c r="AU11" i="24" s="1"/>
  <c r="AU12" i="24" s="1"/>
  <c r="AU13" i="24" s="1"/>
  <c r="AU14" i="24" s="1"/>
  <c r="AU15" i="24" s="1"/>
  <c r="AU16" i="24" s="1"/>
  <c r="AU17" i="24" s="1"/>
  <c r="AU18" i="24" s="1"/>
  <c r="AU19" i="24" s="1"/>
  <c r="AU20" i="24" s="1"/>
  <c r="AU21" i="24" s="1"/>
  <c r="AU22" i="24" s="1"/>
  <c r="AU23" i="24" s="1"/>
  <c r="AU24" i="24" s="1"/>
  <c r="AU25" i="24" s="1"/>
  <c r="AU26" i="24" s="1"/>
  <c r="AU27" i="24" s="1"/>
  <c r="AU28" i="24" s="1"/>
  <c r="AU29" i="24" s="1"/>
  <c r="AU30" i="24" s="1"/>
  <c r="AU31" i="24" s="1"/>
  <c r="AU32" i="24" s="1"/>
  <c r="AU33" i="24" s="1"/>
  <c r="AU34" i="24" s="1"/>
  <c r="AU35" i="24" s="1"/>
  <c r="AU36" i="24" s="1"/>
  <c r="AU37" i="24" s="1"/>
  <c r="AU38" i="24" s="1"/>
  <c r="AU39" i="24" s="1"/>
  <c r="AU40" i="24" s="1"/>
  <c r="AU41" i="24" s="1"/>
  <c r="AU42" i="24" s="1"/>
  <c r="AU43" i="24" s="1"/>
  <c r="AU44" i="24" s="1"/>
  <c r="AU45" i="24" s="1"/>
  <c r="AU46" i="24" s="1"/>
  <c r="AU47" i="24" s="1"/>
  <c r="AU48" i="24" s="1"/>
  <c r="AU49" i="24" s="1"/>
  <c r="AU50" i="24" s="1"/>
  <c r="AU51" i="24" s="1"/>
  <c r="AU52" i="24" s="1"/>
  <c r="AU53" i="24" s="1"/>
  <c r="AU54" i="24" s="1"/>
  <c r="AU55" i="24" s="1"/>
  <c r="AU56" i="24" s="1"/>
  <c r="AU57" i="24" s="1"/>
  <c r="AU58" i="24" s="1"/>
  <c r="AU59" i="24" s="1"/>
  <c r="AU60" i="24" s="1"/>
  <c r="AU61" i="24" s="1"/>
  <c r="AU62" i="24" s="1"/>
  <c r="AU63" i="24" s="1"/>
  <c r="AU64" i="24" s="1"/>
  <c r="AU65" i="24" s="1"/>
  <c r="AU66" i="24" s="1"/>
  <c r="AU67" i="24" s="1"/>
  <c r="AU68" i="24" s="1"/>
  <c r="AU69" i="24" s="1"/>
  <c r="AU70" i="24" s="1"/>
  <c r="AU71" i="24" s="1"/>
  <c r="AU72" i="24" s="1"/>
  <c r="AU73" i="24" s="1"/>
  <c r="AU74" i="24" s="1"/>
  <c r="AU75" i="24" s="1"/>
  <c r="AU76" i="24" s="1"/>
  <c r="AU77" i="24" s="1"/>
  <c r="AU78" i="24" s="1"/>
  <c r="AU79" i="24" s="1"/>
  <c r="AU80" i="24" s="1"/>
  <c r="AU81" i="24" s="1"/>
  <c r="AU82" i="24" s="1"/>
  <c r="AU83" i="24" s="1"/>
  <c r="AU84" i="24" s="1"/>
  <c r="AU85" i="24" s="1"/>
  <c r="AU86" i="24" s="1"/>
  <c r="AU87" i="24" s="1"/>
  <c r="AU88" i="24" s="1"/>
  <c r="AU89" i="24" s="1"/>
  <c r="AU90" i="24" s="1"/>
  <c r="AU91" i="24" s="1"/>
  <c r="AU92" i="24" s="1"/>
  <c r="AU93" i="24" s="1"/>
  <c r="AU94" i="24" s="1"/>
  <c r="AU95" i="24" s="1"/>
  <c r="AU96" i="24" s="1"/>
  <c r="AU97" i="24" s="1"/>
  <c r="AU98" i="24" s="1"/>
  <c r="AU99" i="24" s="1"/>
  <c r="AU100" i="24" s="1"/>
  <c r="AU101" i="24" s="1"/>
  <c r="AU102" i="24" s="1"/>
  <c r="AU103" i="24" s="1"/>
  <c r="AU104" i="24" s="1"/>
  <c r="AU105" i="24" s="1"/>
  <c r="AU106" i="24" s="1"/>
  <c r="AU107" i="24" s="1"/>
  <c r="AU108" i="24" s="1"/>
  <c r="AU109" i="24" s="1"/>
  <c r="AU110" i="24" s="1"/>
  <c r="AU111" i="24" s="1"/>
  <c r="AU112" i="24" s="1"/>
  <c r="AU113" i="24" s="1"/>
  <c r="AU114" i="24" s="1"/>
  <c r="AU115" i="24" s="1"/>
  <c r="AU116" i="24" s="1"/>
  <c r="AU117" i="24" s="1"/>
  <c r="AU118" i="24" s="1"/>
  <c r="AU119" i="24" s="1"/>
  <c r="AU120" i="24" s="1"/>
  <c r="AU121" i="24" s="1"/>
  <c r="AU122" i="24" s="1"/>
  <c r="AU123" i="24" s="1"/>
  <c r="AU124" i="24" s="1"/>
  <c r="AU125" i="24" s="1"/>
  <c r="AU126" i="24" s="1"/>
  <c r="AU127" i="24" s="1"/>
  <c r="AU128" i="24" s="1"/>
  <c r="AU129" i="24" s="1"/>
  <c r="AU130" i="24" s="1"/>
  <c r="AU131" i="24" s="1"/>
  <c r="AU132" i="24" s="1"/>
  <c r="AU133" i="24" s="1"/>
  <c r="AU134" i="24" s="1"/>
  <c r="AU135" i="24" s="1"/>
  <c r="AU136" i="24" s="1"/>
  <c r="AU137" i="24" s="1"/>
  <c r="AU138" i="24" s="1"/>
  <c r="AU139" i="24" s="1"/>
  <c r="AU140" i="24" s="1"/>
  <c r="AU141" i="24" s="1"/>
  <c r="AU142" i="24" s="1"/>
  <c r="AU143" i="24" s="1"/>
  <c r="AU144" i="24" s="1"/>
  <c r="AU145" i="24" s="1"/>
  <c r="AU146" i="24" s="1"/>
  <c r="AU147" i="24" s="1"/>
  <c r="AU148" i="24" s="1"/>
  <c r="AU149" i="24" s="1"/>
  <c r="AU150" i="24" s="1"/>
  <c r="AU151" i="24" s="1"/>
  <c r="AU152" i="24" s="1"/>
  <c r="AU153" i="24" s="1"/>
  <c r="AU154" i="24" s="1"/>
  <c r="AU155" i="24" s="1"/>
  <c r="AU156" i="24" s="1"/>
  <c r="AU157" i="24" s="1"/>
  <c r="AU158" i="24" s="1"/>
  <c r="AU159" i="24" s="1"/>
  <c r="AU160" i="24" s="1"/>
  <c r="AU161" i="24" s="1"/>
  <c r="AU162" i="24" s="1"/>
  <c r="AU163" i="24" s="1"/>
  <c r="AU164" i="24" s="1"/>
  <c r="AU165" i="24" s="1"/>
  <c r="AU166" i="24" s="1"/>
  <c r="AU167" i="24" s="1"/>
  <c r="AU168" i="24" s="1"/>
  <c r="AU169" i="24" s="1"/>
  <c r="AU170" i="24" s="1"/>
  <c r="AU171" i="24" s="1"/>
  <c r="AU172" i="24" s="1"/>
  <c r="AU173" i="24" s="1"/>
  <c r="AU174" i="24" s="1"/>
  <c r="AU175" i="24" s="1"/>
  <c r="AU176" i="24" s="1"/>
  <c r="AU177" i="24" s="1"/>
  <c r="AU178" i="24" s="1"/>
  <c r="AU179" i="24" s="1"/>
  <c r="AU180" i="24" s="1"/>
  <c r="AU181" i="24" s="1"/>
  <c r="AU182" i="24" s="1"/>
  <c r="AU183" i="24" s="1"/>
  <c r="AU184" i="24" s="1"/>
  <c r="AU185" i="24" s="1"/>
  <c r="AU186" i="24" s="1"/>
  <c r="AU187" i="24" s="1"/>
  <c r="AU188" i="24" s="1"/>
  <c r="AU189" i="24" s="1"/>
  <c r="AU190" i="24" s="1"/>
  <c r="AU191" i="24" s="1"/>
  <c r="AU192" i="24" s="1"/>
  <c r="AU193" i="24" s="1"/>
  <c r="AU194" i="24" s="1"/>
  <c r="AU195" i="24" s="1"/>
  <c r="AU196" i="24" s="1"/>
  <c r="AU197" i="24" s="1"/>
  <c r="AU198" i="24" s="1"/>
  <c r="AU199" i="24" s="1"/>
  <c r="AU200" i="24" s="1"/>
  <c r="AU201" i="24" s="1"/>
  <c r="AU202" i="24" s="1"/>
  <c r="AU203" i="24" s="1"/>
  <c r="AU204" i="24" s="1"/>
  <c r="AU205" i="24" s="1"/>
  <c r="AU206" i="24" s="1"/>
  <c r="AU207" i="24" s="1"/>
  <c r="AU208" i="24" s="1"/>
  <c r="AU209" i="24" s="1"/>
  <c r="AU210" i="24" s="1"/>
  <c r="AU211" i="24" s="1"/>
  <c r="AU212" i="24" s="1"/>
  <c r="AU213" i="24" s="1"/>
  <c r="AU214" i="24" s="1"/>
  <c r="AU215" i="24" s="1"/>
  <c r="AU216" i="24" s="1"/>
  <c r="AU217" i="24" s="1"/>
  <c r="AU218" i="24" s="1"/>
  <c r="AU219" i="24" s="1"/>
  <c r="AU220" i="24" s="1"/>
  <c r="AU221" i="24" s="1"/>
  <c r="AU222" i="24" s="1"/>
  <c r="AU223" i="24" s="1"/>
  <c r="AU224" i="24" s="1"/>
  <c r="AU225" i="24" s="1"/>
  <c r="AU226" i="24" s="1"/>
  <c r="AU227" i="24" s="1"/>
  <c r="AU228" i="24" s="1"/>
  <c r="AU229" i="24" s="1"/>
  <c r="AU230" i="24" s="1"/>
  <c r="AU231" i="24" s="1"/>
  <c r="AU232" i="24" s="1"/>
  <c r="AU233" i="24" s="1"/>
  <c r="AU234" i="24" s="1"/>
  <c r="AU235" i="24" s="1"/>
  <c r="AU236" i="24" s="1"/>
  <c r="AU237" i="24" s="1"/>
  <c r="AU238" i="24" s="1"/>
  <c r="AU239" i="24" s="1"/>
  <c r="AU240" i="24" s="1"/>
  <c r="AU241" i="24" s="1"/>
  <c r="AU242" i="24" s="1"/>
  <c r="AU243" i="24" s="1"/>
  <c r="AU244" i="24" s="1"/>
  <c r="AU245" i="24" s="1"/>
  <c r="AU246" i="24" s="1"/>
  <c r="AU247" i="24" s="1"/>
  <c r="AU248" i="24" s="1"/>
  <c r="AU249" i="24" s="1"/>
  <c r="AU250" i="24" s="1"/>
  <c r="AU251" i="24" s="1"/>
  <c r="AU252" i="24" s="1"/>
  <c r="AU253" i="24" s="1"/>
  <c r="AU254" i="24" s="1"/>
  <c r="AU255" i="24" s="1"/>
  <c r="AU256" i="24" s="1"/>
  <c r="AU257" i="24" s="1"/>
  <c r="AU258" i="24" s="1"/>
  <c r="AU259" i="24" s="1"/>
  <c r="AU260" i="24" s="1"/>
  <c r="AU261" i="24" s="1"/>
  <c r="AU262" i="24" s="1"/>
  <c r="AU263" i="24" s="1"/>
  <c r="AU264" i="24" s="1"/>
  <c r="AU265" i="24" s="1"/>
  <c r="AU266" i="24" s="1"/>
  <c r="AU267" i="24" s="1"/>
  <c r="AU268" i="24" s="1"/>
  <c r="AU269" i="24" s="1"/>
  <c r="AU270" i="24" s="1"/>
  <c r="AU271" i="24" s="1"/>
  <c r="AU272" i="24" s="1"/>
  <c r="AU273" i="24" s="1"/>
  <c r="AU274" i="24" s="1"/>
  <c r="AU275" i="24" s="1"/>
  <c r="AU276" i="24" s="1"/>
  <c r="AU277" i="24" s="1"/>
  <c r="AU278" i="24" s="1"/>
  <c r="AU279" i="24" s="1"/>
  <c r="AU280" i="24" s="1"/>
  <c r="AU281" i="24" s="1"/>
  <c r="AU282" i="24" s="1"/>
  <c r="AU283" i="24" s="1"/>
  <c r="AU284" i="24" s="1"/>
  <c r="AU285" i="24" s="1"/>
  <c r="AU286" i="24" s="1"/>
  <c r="AU287" i="24" s="1"/>
  <c r="AU288" i="24" s="1"/>
  <c r="AS4" i="24"/>
  <c r="AS5" i="24" s="1"/>
  <c r="AS6" i="24" s="1"/>
  <c r="AS7" i="24" s="1"/>
  <c r="AS8" i="24" s="1"/>
  <c r="AS9" i="24" s="1"/>
  <c r="AS10" i="24" s="1"/>
  <c r="AS11" i="24" s="1"/>
  <c r="AS12" i="24" s="1"/>
  <c r="AS13" i="24" s="1"/>
  <c r="AS14" i="24" s="1"/>
  <c r="AS15" i="24" s="1"/>
  <c r="AS16" i="24" s="1"/>
  <c r="AS17" i="24" s="1"/>
  <c r="AS18" i="24" s="1"/>
  <c r="AS19" i="24" s="1"/>
  <c r="AS20" i="24" s="1"/>
  <c r="AS21" i="24" s="1"/>
  <c r="AS22" i="24" s="1"/>
  <c r="AS23" i="24" s="1"/>
  <c r="AS24" i="24" s="1"/>
  <c r="AS25" i="24" s="1"/>
  <c r="AS26" i="24" s="1"/>
  <c r="AS27" i="24" s="1"/>
  <c r="AS28" i="24" s="1"/>
  <c r="AS29" i="24" s="1"/>
  <c r="AS30" i="24" s="1"/>
  <c r="AS31" i="24" s="1"/>
  <c r="AS32" i="24" s="1"/>
  <c r="AS33" i="24" s="1"/>
  <c r="AS34" i="24" s="1"/>
  <c r="AS35" i="24" s="1"/>
  <c r="AS36" i="24" s="1"/>
  <c r="AS37" i="24" s="1"/>
  <c r="AS38" i="24" s="1"/>
  <c r="AS39" i="24" s="1"/>
  <c r="AS40" i="24" s="1"/>
  <c r="AS41" i="24" s="1"/>
  <c r="AS42" i="24" s="1"/>
  <c r="AS43" i="24" s="1"/>
  <c r="AS44" i="24" s="1"/>
  <c r="AS45" i="24" s="1"/>
  <c r="AS46" i="24" s="1"/>
  <c r="AS47" i="24" s="1"/>
  <c r="AS48" i="24" s="1"/>
  <c r="AS49" i="24" s="1"/>
  <c r="AS50" i="24" s="1"/>
  <c r="AS51" i="24" s="1"/>
  <c r="AS52" i="24" s="1"/>
  <c r="AS53" i="24" s="1"/>
  <c r="AS54" i="24" s="1"/>
  <c r="AS55" i="24" s="1"/>
  <c r="AS56" i="24" s="1"/>
  <c r="AS57" i="24" s="1"/>
  <c r="AS58" i="24" s="1"/>
  <c r="AS59" i="24" s="1"/>
  <c r="AS60" i="24" s="1"/>
  <c r="AS61" i="24" s="1"/>
  <c r="AS62" i="24" s="1"/>
  <c r="AS63" i="24" s="1"/>
  <c r="AS64" i="24" s="1"/>
  <c r="AS65" i="24" s="1"/>
  <c r="AS66" i="24" s="1"/>
  <c r="AS67" i="24" s="1"/>
  <c r="AS68" i="24" s="1"/>
  <c r="AS69" i="24" s="1"/>
  <c r="AS70" i="24" s="1"/>
  <c r="AS71" i="24" s="1"/>
  <c r="AS72" i="24" s="1"/>
  <c r="AS73" i="24" s="1"/>
  <c r="AS74" i="24" s="1"/>
  <c r="AS75" i="24" s="1"/>
  <c r="AS76" i="24" s="1"/>
  <c r="AS77" i="24" s="1"/>
  <c r="AS78" i="24" s="1"/>
  <c r="AS79" i="24" s="1"/>
  <c r="AS80" i="24" s="1"/>
  <c r="AS81" i="24" s="1"/>
  <c r="AS82" i="24" s="1"/>
  <c r="AS83" i="24" s="1"/>
  <c r="AS84" i="24" s="1"/>
  <c r="AS85" i="24" s="1"/>
  <c r="AS86" i="24" s="1"/>
  <c r="AS87" i="24" s="1"/>
  <c r="AS88" i="24" s="1"/>
  <c r="AS89" i="24" s="1"/>
  <c r="AS90" i="24" s="1"/>
  <c r="AS91" i="24" s="1"/>
  <c r="AS92" i="24" s="1"/>
  <c r="AS93" i="24" s="1"/>
  <c r="AS94" i="24" s="1"/>
  <c r="AS95" i="24" s="1"/>
  <c r="AS96" i="24" s="1"/>
  <c r="AS97" i="24" s="1"/>
  <c r="AS98" i="24" s="1"/>
  <c r="AS99" i="24" s="1"/>
  <c r="AS100" i="24" s="1"/>
  <c r="AS101" i="24" s="1"/>
  <c r="AS102" i="24" s="1"/>
  <c r="AS103" i="24" s="1"/>
  <c r="AS104" i="24" s="1"/>
  <c r="AS105" i="24" s="1"/>
  <c r="AS106" i="24" s="1"/>
  <c r="AS107" i="24" s="1"/>
  <c r="AS108" i="24" s="1"/>
  <c r="AS109" i="24" s="1"/>
  <c r="AS110" i="24" s="1"/>
  <c r="AS111" i="24" s="1"/>
  <c r="AS112" i="24" s="1"/>
  <c r="AS113" i="24" s="1"/>
  <c r="AS114" i="24" s="1"/>
  <c r="AS115" i="24" s="1"/>
  <c r="AS116" i="24" s="1"/>
  <c r="AS117" i="24" s="1"/>
  <c r="AS118" i="24" s="1"/>
  <c r="AS119" i="24" s="1"/>
  <c r="AS120" i="24" s="1"/>
  <c r="AS121" i="24" s="1"/>
  <c r="AS122" i="24" s="1"/>
  <c r="AS123" i="24" s="1"/>
  <c r="AS124" i="24" s="1"/>
  <c r="AS125" i="24" s="1"/>
  <c r="AS126" i="24" s="1"/>
  <c r="AS127" i="24" s="1"/>
  <c r="AS128" i="24" s="1"/>
  <c r="AS129" i="24" s="1"/>
  <c r="AS130" i="24" s="1"/>
  <c r="AS131" i="24" s="1"/>
  <c r="AS132" i="24" s="1"/>
  <c r="AS133" i="24" s="1"/>
  <c r="AS134" i="24" s="1"/>
  <c r="AS135" i="24" s="1"/>
  <c r="AS136" i="24" s="1"/>
  <c r="AS137" i="24" s="1"/>
  <c r="AS138" i="24" s="1"/>
  <c r="AS139" i="24" s="1"/>
  <c r="AS140" i="24" s="1"/>
  <c r="AS141" i="24" s="1"/>
  <c r="AS142" i="24" s="1"/>
  <c r="AS143" i="24" s="1"/>
  <c r="AS144" i="24" s="1"/>
  <c r="AS145" i="24" s="1"/>
  <c r="AS146" i="24" s="1"/>
  <c r="AS147" i="24" s="1"/>
  <c r="AS148" i="24" s="1"/>
  <c r="AS149" i="24" s="1"/>
  <c r="AS150" i="24" s="1"/>
  <c r="AS151" i="24" s="1"/>
  <c r="AS152" i="24" s="1"/>
  <c r="AS153" i="24" s="1"/>
  <c r="AS154" i="24" s="1"/>
  <c r="AS155" i="24" s="1"/>
  <c r="AS156" i="24" s="1"/>
  <c r="AS157" i="24" s="1"/>
  <c r="AS158" i="24" s="1"/>
  <c r="AS159" i="24" s="1"/>
  <c r="AS160" i="24" s="1"/>
  <c r="AS161" i="24" s="1"/>
  <c r="AS162" i="24" s="1"/>
  <c r="AS163" i="24" s="1"/>
  <c r="AS164" i="24" s="1"/>
  <c r="AS165" i="24" s="1"/>
  <c r="AS166" i="24" s="1"/>
  <c r="AS167" i="24" s="1"/>
  <c r="AS168" i="24" s="1"/>
  <c r="AS169" i="24" s="1"/>
  <c r="AS170" i="24" s="1"/>
  <c r="AS171" i="24" s="1"/>
  <c r="AS172" i="24" s="1"/>
  <c r="AS173" i="24" s="1"/>
  <c r="AS174" i="24" s="1"/>
  <c r="AS175" i="24" s="1"/>
  <c r="AS176" i="24" s="1"/>
  <c r="AS177" i="24" s="1"/>
  <c r="AS178" i="24" s="1"/>
  <c r="AS179" i="24" s="1"/>
  <c r="AS180" i="24" s="1"/>
  <c r="AS181" i="24" s="1"/>
  <c r="AS182" i="24" s="1"/>
  <c r="AS183" i="24" s="1"/>
  <c r="AS184" i="24" s="1"/>
  <c r="AS185" i="24" s="1"/>
  <c r="AS186" i="24" s="1"/>
  <c r="AS187" i="24" s="1"/>
  <c r="AS188" i="24" s="1"/>
  <c r="AS189" i="24" s="1"/>
  <c r="AS190" i="24" s="1"/>
  <c r="AS191" i="24" s="1"/>
  <c r="AS192" i="24" s="1"/>
  <c r="AS193" i="24" s="1"/>
  <c r="AS194" i="24" s="1"/>
  <c r="AS195" i="24" s="1"/>
  <c r="AS196" i="24" s="1"/>
  <c r="AS197" i="24" s="1"/>
  <c r="AS198" i="24" s="1"/>
  <c r="AS199" i="24" s="1"/>
  <c r="AS200" i="24" s="1"/>
  <c r="AS201" i="24" s="1"/>
  <c r="AS202" i="24" s="1"/>
  <c r="AS203" i="24" s="1"/>
  <c r="AS204" i="24" s="1"/>
  <c r="AS205" i="24" s="1"/>
  <c r="AS206" i="24" s="1"/>
  <c r="AS207" i="24" s="1"/>
  <c r="AS208" i="24" s="1"/>
  <c r="AS209" i="24" s="1"/>
  <c r="AS210" i="24" s="1"/>
  <c r="AS211" i="24" s="1"/>
  <c r="AS212" i="24" s="1"/>
  <c r="AS213" i="24" s="1"/>
  <c r="AS214" i="24" s="1"/>
  <c r="AS215" i="24" s="1"/>
  <c r="AS216" i="24" s="1"/>
  <c r="AS217" i="24" s="1"/>
  <c r="AS218" i="24" s="1"/>
  <c r="AS219" i="24" s="1"/>
  <c r="AS220" i="24" s="1"/>
  <c r="AS221" i="24" s="1"/>
  <c r="AS222" i="24" s="1"/>
  <c r="AS223" i="24" s="1"/>
  <c r="AS224" i="24" s="1"/>
  <c r="AS225" i="24" s="1"/>
  <c r="AS226" i="24" s="1"/>
  <c r="AS227" i="24" s="1"/>
  <c r="AS228" i="24" s="1"/>
  <c r="AS229" i="24" s="1"/>
  <c r="AS230" i="24" s="1"/>
  <c r="AS231" i="24" s="1"/>
  <c r="AS232" i="24" s="1"/>
  <c r="AS233" i="24" s="1"/>
  <c r="AS234" i="24" s="1"/>
  <c r="AS235" i="24" s="1"/>
  <c r="AS236" i="24" s="1"/>
  <c r="AS237" i="24" s="1"/>
  <c r="AS238" i="24" s="1"/>
  <c r="AS239" i="24" s="1"/>
  <c r="AS240" i="24" s="1"/>
  <c r="AS241" i="24" s="1"/>
  <c r="AS242" i="24" s="1"/>
  <c r="AS243" i="24" s="1"/>
  <c r="AS244" i="24" s="1"/>
  <c r="AS245" i="24" s="1"/>
  <c r="AS246" i="24" s="1"/>
  <c r="AS247" i="24" s="1"/>
  <c r="AS248" i="24" s="1"/>
  <c r="AS249" i="24" s="1"/>
  <c r="AS250" i="24" s="1"/>
  <c r="AS251" i="24" s="1"/>
  <c r="AS252" i="24" s="1"/>
  <c r="AS253" i="24" s="1"/>
  <c r="AS254" i="24" s="1"/>
  <c r="AS255" i="24" s="1"/>
  <c r="AS256" i="24" s="1"/>
  <c r="AS257" i="24" s="1"/>
  <c r="AS258" i="24" s="1"/>
  <c r="AS259" i="24" s="1"/>
  <c r="AS260" i="24" s="1"/>
  <c r="AS261" i="24" s="1"/>
  <c r="AS262" i="24" s="1"/>
  <c r="AS263" i="24" s="1"/>
  <c r="AS264" i="24" s="1"/>
  <c r="AS265" i="24" s="1"/>
  <c r="AS266" i="24" s="1"/>
  <c r="AS267" i="24" s="1"/>
  <c r="AS268" i="24" s="1"/>
  <c r="AS269" i="24" s="1"/>
  <c r="AS270" i="24" s="1"/>
  <c r="AS271" i="24" s="1"/>
  <c r="AS272" i="24" s="1"/>
  <c r="AS273" i="24" s="1"/>
  <c r="AS274" i="24" s="1"/>
  <c r="AS275" i="24" s="1"/>
  <c r="AS276" i="24" s="1"/>
  <c r="AS277" i="24" s="1"/>
  <c r="AS278" i="24" s="1"/>
  <c r="AS279" i="24" s="1"/>
  <c r="AS280" i="24" s="1"/>
  <c r="AS281" i="24" s="1"/>
  <c r="AS282" i="24" s="1"/>
  <c r="AS283" i="24" s="1"/>
  <c r="AS284" i="24" s="1"/>
  <c r="AS285" i="24" s="1"/>
  <c r="AS286" i="24" s="1"/>
  <c r="AS287" i="24" s="1"/>
  <c r="AS288" i="24" s="1"/>
  <c r="Z4" i="16"/>
  <c r="Z5" i="16" s="1"/>
  <c r="Z6" i="16" s="1"/>
  <c r="Z7" i="16" s="1"/>
  <c r="Z8" i="16" s="1"/>
  <c r="Z9" i="16" s="1"/>
  <c r="Z10" i="16" s="1"/>
  <c r="Z11" i="16" s="1"/>
  <c r="Z12" i="16" s="1"/>
  <c r="Z13" i="16" s="1"/>
  <c r="Z14" i="16" s="1"/>
  <c r="Z15" i="16" s="1"/>
  <c r="Z16" i="16" s="1"/>
  <c r="Z17" i="16" s="1"/>
  <c r="Z18" i="16" s="1"/>
  <c r="Z19" i="16" s="1"/>
  <c r="Z20" i="16" s="1"/>
  <c r="Z21" i="16" s="1"/>
  <c r="Z22" i="16" s="1"/>
  <c r="Z23" i="16" s="1"/>
  <c r="Z24" i="16" s="1"/>
  <c r="Z25" i="16" s="1"/>
  <c r="Z26" i="16" s="1"/>
  <c r="Z27" i="16" s="1"/>
  <c r="Z28" i="16" s="1"/>
  <c r="Z29" i="16" s="1"/>
  <c r="Z30" i="16" s="1"/>
  <c r="Z31" i="16" s="1"/>
  <c r="Z32" i="16" s="1"/>
  <c r="Z33" i="16" s="1"/>
  <c r="Z34" i="16" s="1"/>
  <c r="Z35" i="16" s="1"/>
  <c r="Z36" i="16" s="1"/>
  <c r="Z37" i="16" s="1"/>
  <c r="Z38" i="16" s="1"/>
  <c r="Z39" i="16" s="1"/>
  <c r="Z40" i="16" s="1"/>
  <c r="Z41" i="16" s="1"/>
  <c r="Z42" i="16" s="1"/>
  <c r="Z43" i="16" s="1"/>
  <c r="Z44" i="16" s="1"/>
  <c r="Z45" i="16" s="1"/>
  <c r="Z46" i="16" s="1"/>
  <c r="Z47" i="16" s="1"/>
  <c r="Z48" i="16" s="1"/>
  <c r="Z49" i="16" s="1"/>
  <c r="Z50" i="16" s="1"/>
  <c r="Z51" i="16" s="1"/>
  <c r="Z52" i="16" s="1"/>
  <c r="Z53" i="16" s="1"/>
  <c r="Z54" i="16" s="1"/>
  <c r="Z55" i="16" s="1"/>
  <c r="Z56" i="16" s="1"/>
  <c r="Z57" i="16" s="1"/>
  <c r="Z58" i="16" s="1"/>
  <c r="Z59" i="16" s="1"/>
  <c r="Z60" i="16" s="1"/>
  <c r="Z61" i="16" s="1"/>
  <c r="Z62" i="16" s="1"/>
  <c r="Z63" i="16" s="1"/>
  <c r="Z64" i="16" s="1"/>
  <c r="Z65" i="16" s="1"/>
  <c r="Z66" i="16" s="1"/>
  <c r="Z67" i="16" s="1"/>
  <c r="Z68" i="16" s="1"/>
  <c r="Z69" i="16" s="1"/>
  <c r="Z70" i="16" s="1"/>
  <c r="Z71" i="16" s="1"/>
  <c r="Z72" i="16" s="1"/>
  <c r="Z73" i="16" s="1"/>
  <c r="Z74" i="16" s="1"/>
  <c r="Z75" i="16" s="1"/>
  <c r="Z76" i="16" s="1"/>
  <c r="Z77" i="16" s="1"/>
  <c r="Z78" i="16" s="1"/>
  <c r="Z79" i="16" s="1"/>
  <c r="Z80" i="16" s="1"/>
  <c r="Z81" i="16" s="1"/>
  <c r="Z82" i="16" s="1"/>
  <c r="Z83" i="16" s="1"/>
  <c r="Z84" i="16" s="1"/>
  <c r="Z85" i="16" s="1"/>
  <c r="Z86" i="16" s="1"/>
  <c r="Z87" i="16" s="1"/>
  <c r="Z88" i="16" s="1"/>
  <c r="Z89" i="16" s="1"/>
  <c r="Z90" i="16" s="1"/>
  <c r="Z91" i="16" s="1"/>
  <c r="Z92" i="16" s="1"/>
  <c r="Z93" i="16" s="1"/>
  <c r="Z94" i="16" s="1"/>
  <c r="Z95" i="16" s="1"/>
  <c r="Z96" i="16" s="1"/>
  <c r="Z97" i="16" s="1"/>
  <c r="Z98" i="16" s="1"/>
  <c r="Z99" i="16" s="1"/>
  <c r="Z100" i="16" s="1"/>
  <c r="Z101" i="16" s="1"/>
  <c r="Z102" i="16" s="1"/>
  <c r="Z103" i="16" s="1"/>
  <c r="Z104" i="16" s="1"/>
  <c r="Z105" i="16" s="1"/>
  <c r="Z106" i="16" s="1"/>
  <c r="Z107" i="16" s="1"/>
  <c r="Z108" i="16" s="1"/>
  <c r="Z109" i="16" s="1"/>
  <c r="Z110" i="16" s="1"/>
  <c r="Z111" i="16" s="1"/>
  <c r="Z112" i="16" s="1"/>
  <c r="Z113" i="16" s="1"/>
  <c r="Z114" i="16" s="1"/>
  <c r="Z115" i="16" s="1"/>
  <c r="Z116" i="16" s="1"/>
  <c r="Z117" i="16" s="1"/>
  <c r="Z118" i="16" s="1"/>
  <c r="Z119" i="16" s="1"/>
  <c r="Z120" i="16" s="1"/>
  <c r="Z121" i="16" s="1"/>
  <c r="Z122" i="16" s="1"/>
  <c r="Z123" i="16" s="1"/>
  <c r="Z124" i="16" s="1"/>
  <c r="Z125" i="16" s="1"/>
  <c r="Z126" i="16" s="1"/>
  <c r="Z127" i="16" s="1"/>
  <c r="Z128" i="16" s="1"/>
  <c r="Z129" i="16" s="1"/>
  <c r="Z130" i="16" s="1"/>
  <c r="Z131" i="16" s="1"/>
  <c r="Z132" i="16" s="1"/>
  <c r="Z133" i="16" s="1"/>
  <c r="Z134" i="16" s="1"/>
  <c r="Z135" i="16" s="1"/>
  <c r="Z136" i="16" s="1"/>
  <c r="Z137" i="16" s="1"/>
  <c r="Z138" i="16" s="1"/>
  <c r="Z139" i="16" s="1"/>
  <c r="Z140" i="16" s="1"/>
  <c r="Z141" i="16" s="1"/>
  <c r="Z142" i="16" s="1"/>
  <c r="Z143" i="16" s="1"/>
  <c r="Z144" i="16" s="1"/>
  <c r="Z145" i="16" s="1"/>
  <c r="Z146" i="16" s="1"/>
  <c r="Z147" i="16" s="1"/>
  <c r="Z148" i="16" s="1"/>
  <c r="Z149" i="16" s="1"/>
  <c r="Z150" i="16" s="1"/>
  <c r="Z151" i="16" s="1"/>
  <c r="Z152" i="16" s="1"/>
  <c r="Z153" i="16" s="1"/>
  <c r="Z154" i="16" s="1"/>
  <c r="Z155" i="16" s="1"/>
  <c r="Z156" i="16" s="1"/>
  <c r="Z157" i="16" s="1"/>
  <c r="Z158" i="16" s="1"/>
  <c r="Z159" i="16" s="1"/>
  <c r="Z160" i="16" s="1"/>
  <c r="Z161" i="16" s="1"/>
  <c r="Z162" i="16" s="1"/>
  <c r="Z163" i="16" s="1"/>
  <c r="Z164" i="16" s="1"/>
  <c r="Z165" i="16" s="1"/>
  <c r="Z166" i="16" s="1"/>
  <c r="Z167" i="16" s="1"/>
  <c r="Z168" i="16" s="1"/>
  <c r="Z169" i="16" s="1"/>
  <c r="Z170" i="16" s="1"/>
  <c r="Z171" i="16" s="1"/>
  <c r="Z172" i="16" s="1"/>
  <c r="Z173" i="16" s="1"/>
  <c r="Z174" i="16" s="1"/>
  <c r="Z175" i="16" s="1"/>
  <c r="Z176" i="16" s="1"/>
  <c r="Z177" i="16" s="1"/>
  <c r="Z178" i="16" s="1"/>
  <c r="Z179" i="16" s="1"/>
  <c r="Z180" i="16" s="1"/>
  <c r="Z181" i="16" s="1"/>
  <c r="Z182" i="16" s="1"/>
  <c r="Z183" i="16" s="1"/>
  <c r="Z184" i="16" s="1"/>
  <c r="Z185" i="16" s="1"/>
  <c r="Z186" i="16" s="1"/>
  <c r="Z187" i="16" s="1"/>
  <c r="Z188" i="16" s="1"/>
  <c r="Z189" i="16" s="1"/>
  <c r="Z190" i="16" s="1"/>
  <c r="Z191" i="16" s="1"/>
  <c r="Z192" i="16" s="1"/>
  <c r="Z193" i="16" s="1"/>
  <c r="Z194" i="16" s="1"/>
  <c r="Z195" i="16" s="1"/>
  <c r="Z196" i="16" s="1"/>
  <c r="Z197" i="16" s="1"/>
  <c r="Z198" i="16" s="1"/>
  <c r="Z199" i="16" s="1"/>
  <c r="Z200" i="16" s="1"/>
  <c r="Z201" i="16" s="1"/>
  <c r="Z202" i="16" s="1"/>
  <c r="Z203" i="16" s="1"/>
  <c r="Z204" i="16" s="1"/>
  <c r="Z205" i="16" s="1"/>
  <c r="Z206" i="16" s="1"/>
  <c r="Z207" i="16" s="1"/>
  <c r="Z208" i="16" s="1"/>
  <c r="Z209" i="16" s="1"/>
  <c r="Z210" i="16" s="1"/>
  <c r="Z211" i="16" s="1"/>
  <c r="Z212" i="16" s="1"/>
  <c r="Z213" i="16" s="1"/>
  <c r="Z214" i="16" s="1"/>
  <c r="Z215" i="16" s="1"/>
  <c r="Z216" i="16" s="1"/>
  <c r="Z217" i="16" s="1"/>
  <c r="Z218" i="16" s="1"/>
  <c r="Z219" i="16" s="1"/>
  <c r="Z220" i="16" s="1"/>
  <c r="Z221" i="16" s="1"/>
  <c r="Z222" i="16" s="1"/>
  <c r="Z223" i="16" s="1"/>
  <c r="Z224" i="16" s="1"/>
  <c r="Z225" i="16" s="1"/>
  <c r="Z226" i="16" s="1"/>
  <c r="Z227" i="16" s="1"/>
  <c r="Z228" i="16" s="1"/>
  <c r="Z229" i="16" s="1"/>
  <c r="Z230" i="16" s="1"/>
  <c r="Z231" i="16" s="1"/>
  <c r="Z232" i="16" s="1"/>
  <c r="Z233" i="16" s="1"/>
  <c r="Z234" i="16" s="1"/>
  <c r="Z235" i="16" s="1"/>
  <c r="Z236" i="16" s="1"/>
  <c r="Z237" i="16" s="1"/>
  <c r="Z238" i="16" s="1"/>
  <c r="Z239" i="16" s="1"/>
  <c r="Z240" i="16" s="1"/>
  <c r="Z241" i="16" s="1"/>
  <c r="Z242" i="16" s="1"/>
  <c r="Z243" i="16" s="1"/>
  <c r="Z244" i="16" s="1"/>
  <c r="Z245" i="16" s="1"/>
  <c r="Z246" i="16" s="1"/>
  <c r="Z247" i="16" s="1"/>
  <c r="Z248" i="16" s="1"/>
  <c r="Z249" i="16" s="1"/>
  <c r="Z250" i="16" s="1"/>
  <c r="Z251" i="16" s="1"/>
  <c r="Z252" i="16" s="1"/>
  <c r="Z253" i="16" s="1"/>
  <c r="Z254" i="16" s="1"/>
  <c r="Z255" i="16" s="1"/>
  <c r="Z256" i="16" s="1"/>
  <c r="Z257" i="16" s="1"/>
  <c r="Z258" i="16" s="1"/>
  <c r="Z259" i="16" s="1"/>
  <c r="Z260" i="16" s="1"/>
  <c r="Z261" i="16" s="1"/>
  <c r="Z262" i="16" s="1"/>
  <c r="Z263" i="16" s="1"/>
  <c r="Z264" i="16" s="1"/>
  <c r="Z265" i="16" s="1"/>
  <c r="Z266" i="16" s="1"/>
  <c r="Z267" i="16" s="1"/>
  <c r="Z268" i="16" s="1"/>
  <c r="Z269" i="16" s="1"/>
  <c r="Z270" i="16" s="1"/>
  <c r="Z271" i="16" s="1"/>
  <c r="Z272" i="16" s="1"/>
  <c r="Z273" i="16" s="1"/>
  <c r="Z274" i="16" s="1"/>
  <c r="Z275" i="16" s="1"/>
  <c r="Z276" i="16" s="1"/>
  <c r="Z277" i="16" s="1"/>
  <c r="Z278" i="16" s="1"/>
  <c r="Z279" i="16" s="1"/>
  <c r="Z280" i="16" s="1"/>
  <c r="Z281" i="16" s="1"/>
  <c r="Z282" i="16" s="1"/>
  <c r="Z283" i="16" s="1"/>
  <c r="Z284" i="16" s="1"/>
  <c r="Z285" i="16" s="1"/>
  <c r="Z286" i="16" s="1"/>
  <c r="Z287" i="16" s="1"/>
  <c r="Z288" i="16" s="1"/>
  <c r="Z289" i="16" s="1"/>
  <c r="Z290" i="16" s="1"/>
  <c r="Z291" i="16" s="1"/>
  <c r="Z292" i="16" s="1"/>
  <c r="Z293" i="16" s="1"/>
  <c r="Z294" i="16" s="1"/>
  <c r="Z295" i="16" s="1"/>
  <c r="Z296" i="16" s="1"/>
  <c r="Z297" i="16" s="1"/>
  <c r="Z298" i="16" s="1"/>
  <c r="Z299" i="16" s="1"/>
  <c r="Z300" i="16" s="1"/>
  <c r="Z301" i="16" s="1"/>
  <c r="Z302" i="16" s="1"/>
  <c r="Z303" i="16" s="1"/>
  <c r="Z304" i="16" s="1"/>
  <c r="Z305" i="16" s="1"/>
  <c r="Z306" i="16" s="1"/>
  <c r="Z307" i="16" s="1"/>
  <c r="Z308" i="16" s="1"/>
  <c r="I11" i="22"/>
  <c r="I11" i="21"/>
  <c r="I20" i="21" s="1"/>
  <c r="I12" i="22"/>
  <c r="I12" i="21"/>
  <c r="AL287" i="24"/>
  <c r="AL288" i="24" s="1"/>
  <c r="AL289" i="24" s="1"/>
  <c r="AL290" i="24" s="1"/>
  <c r="AL291" i="24" s="1"/>
  <c r="AL292" i="24" s="1"/>
  <c r="AL293" i="24" s="1"/>
  <c r="AL294" i="24" s="1"/>
  <c r="AL295" i="24" s="1"/>
  <c r="AL296" i="24" s="1"/>
  <c r="AL297" i="24" s="1"/>
  <c r="AL298" i="24" s="1"/>
  <c r="AL299" i="24" s="1"/>
  <c r="AL300" i="24" s="1"/>
  <c r="AL301" i="24" s="1"/>
  <c r="AL302" i="24" s="1"/>
  <c r="AL303" i="24" s="1"/>
  <c r="AL304" i="24" s="1"/>
  <c r="AL305" i="24" s="1"/>
  <c r="AL306" i="24" s="1"/>
  <c r="AL307" i="24" s="1"/>
  <c r="AL308" i="24" s="1"/>
  <c r="G11" i="22" s="1"/>
  <c r="G11" i="21"/>
  <c r="AN287" i="24"/>
  <c r="AN288" i="24" s="1"/>
  <c r="AN289" i="24" s="1"/>
  <c r="AN290" i="24" s="1"/>
  <c r="AN291" i="24" s="1"/>
  <c r="AN292" i="24" s="1"/>
  <c r="AN293" i="24" s="1"/>
  <c r="AN294" i="24" s="1"/>
  <c r="AN295" i="24" s="1"/>
  <c r="AN296" i="24" s="1"/>
  <c r="AN297" i="24" s="1"/>
  <c r="AN298" i="24" s="1"/>
  <c r="AN299" i="24" s="1"/>
  <c r="AN300" i="24" s="1"/>
  <c r="AN301" i="24" s="1"/>
  <c r="AN302" i="24" s="1"/>
  <c r="AN303" i="24" s="1"/>
  <c r="AN304" i="24" s="1"/>
  <c r="AN305" i="24" s="1"/>
  <c r="AN306" i="24" s="1"/>
  <c r="AN307" i="24" s="1"/>
  <c r="AN308" i="24" s="1"/>
  <c r="G12" i="21" s="1"/>
  <c r="D12" i="21"/>
  <c r="D11" i="21"/>
  <c r="B12" i="21"/>
  <c r="B11" i="21"/>
  <c r="B13" i="22"/>
  <c r="B14" i="22" s="1"/>
  <c r="M5" i="22"/>
  <c r="M8" i="22"/>
  <c r="M12" i="22"/>
  <c r="B24" i="22"/>
  <c r="I260" i="16"/>
  <c r="I264" i="16"/>
  <c r="I268" i="16"/>
  <c r="I272" i="16"/>
  <c r="I276" i="16"/>
  <c r="I280" i="16"/>
  <c r="I284" i="16"/>
  <c r="I288" i="16"/>
  <c r="I292" i="16"/>
  <c r="I296" i="16"/>
  <c r="I300" i="16"/>
  <c r="I304" i="16"/>
  <c r="I308" i="16"/>
  <c r="I261" i="16"/>
  <c r="I265" i="16"/>
  <c r="I269" i="16"/>
  <c r="I273" i="16"/>
  <c r="I277" i="16"/>
  <c r="I281" i="16"/>
  <c r="I285" i="16"/>
  <c r="I289" i="16"/>
  <c r="I293" i="16"/>
  <c r="I297" i="16"/>
  <c r="I301" i="16"/>
  <c r="I305" i="16"/>
  <c r="I259" i="16"/>
  <c r="I267" i="16"/>
  <c r="I275" i="16"/>
  <c r="I283" i="16"/>
  <c r="I291" i="16"/>
  <c r="I299" i="16"/>
  <c r="I307" i="16"/>
  <c r="I270" i="16"/>
  <c r="I286" i="16"/>
  <c r="I302" i="16"/>
  <c r="I263" i="16"/>
  <c r="I279" i="16"/>
  <c r="I295" i="16"/>
  <c r="I274" i="16"/>
  <c r="I290" i="16"/>
  <c r="I306" i="16"/>
  <c r="I262" i="16"/>
  <c r="I278" i="16"/>
  <c r="I294" i="16"/>
  <c r="I271" i="16"/>
  <c r="I287" i="16"/>
  <c r="I303" i="16"/>
  <c r="I266" i="16"/>
  <c r="I282" i="16"/>
  <c r="I298" i="16"/>
  <c r="P262" i="16"/>
  <c r="P266" i="16"/>
  <c r="P270" i="16"/>
  <c r="P274" i="16"/>
  <c r="P278" i="16"/>
  <c r="P282" i="16"/>
  <c r="P286" i="16"/>
  <c r="P290" i="16"/>
  <c r="P294" i="16"/>
  <c r="P298" i="16"/>
  <c r="P302" i="16"/>
  <c r="P306" i="16"/>
  <c r="P263" i="16"/>
  <c r="P267" i="16"/>
  <c r="P271" i="16"/>
  <c r="P275" i="16"/>
  <c r="P279" i="16"/>
  <c r="P283" i="16"/>
  <c r="P287" i="16"/>
  <c r="P291" i="16"/>
  <c r="P295" i="16"/>
  <c r="P299" i="16"/>
  <c r="P303" i="16"/>
  <c r="P307" i="16"/>
  <c r="P261" i="16"/>
  <c r="P269" i="16"/>
  <c r="P277" i="16"/>
  <c r="P285" i="16"/>
  <c r="P293" i="16"/>
  <c r="P301" i="16"/>
  <c r="P259" i="16"/>
  <c r="P272" i="16"/>
  <c r="P288" i="16"/>
  <c r="P304" i="16"/>
  <c r="P265" i="16"/>
  <c r="P281" i="16"/>
  <c r="P297" i="16"/>
  <c r="P260" i="16"/>
  <c r="P276" i="16"/>
  <c r="P292" i="16"/>
  <c r="P308" i="16"/>
  <c r="P264" i="16"/>
  <c r="P280" i="16"/>
  <c r="P296" i="16"/>
  <c r="P273" i="16"/>
  <c r="P289" i="16"/>
  <c r="P305" i="16"/>
  <c r="P268" i="16"/>
  <c r="P284" i="16"/>
  <c r="P300" i="16"/>
  <c r="X4" i="16"/>
  <c r="X5" i="16" s="1"/>
  <c r="X6" i="16" s="1"/>
  <c r="X7" i="16" s="1"/>
  <c r="X8" i="16" s="1"/>
  <c r="X9" i="16" s="1"/>
  <c r="X10" i="16" s="1"/>
  <c r="X11" i="16" s="1"/>
  <c r="X12" i="16" s="1"/>
  <c r="X13" i="16" s="1"/>
  <c r="X14" i="16" s="1"/>
  <c r="X15" i="16" s="1"/>
  <c r="X16" i="16" s="1"/>
  <c r="X17" i="16" s="1"/>
  <c r="X18" i="16" s="1"/>
  <c r="X19" i="16" s="1"/>
  <c r="X20" i="16" s="1"/>
  <c r="X21" i="16" s="1"/>
  <c r="X22" i="16" s="1"/>
  <c r="X23" i="16" s="1"/>
  <c r="X24" i="16" s="1"/>
  <c r="X25" i="16" s="1"/>
  <c r="X26" i="16" s="1"/>
  <c r="X27" i="16" s="1"/>
  <c r="X28" i="16" s="1"/>
  <c r="I24" i="20"/>
  <c r="AY261" i="16"/>
  <c r="AY265" i="16"/>
  <c r="AY269" i="16"/>
  <c r="AY273" i="16"/>
  <c r="AY277" i="16"/>
  <c r="AY281" i="16"/>
  <c r="AY285" i="16"/>
  <c r="AY289" i="16"/>
  <c r="AY293" i="16"/>
  <c r="AY297" i="16"/>
  <c r="AY301" i="16"/>
  <c r="AY305" i="16"/>
  <c r="AY259" i="16"/>
  <c r="AY262" i="16"/>
  <c r="AY266" i="16"/>
  <c r="AY270" i="16"/>
  <c r="AY274" i="16"/>
  <c r="AY278" i="16"/>
  <c r="AY282" i="16"/>
  <c r="AY286" i="16"/>
  <c r="AY290" i="16"/>
  <c r="AY294" i="16"/>
  <c r="AY298" i="16"/>
  <c r="AY302" i="16"/>
  <c r="AY306" i="16"/>
  <c r="AY260" i="16"/>
  <c r="AY268" i="16"/>
  <c r="AY276" i="16"/>
  <c r="AY284" i="16"/>
  <c r="AY292" i="16"/>
  <c r="AY300" i="16"/>
  <c r="AY308" i="16"/>
  <c r="AY304" i="16"/>
  <c r="AY263" i="16"/>
  <c r="AY271" i="16"/>
  <c r="AY279" i="16"/>
  <c r="AY287" i="16"/>
  <c r="AY295" i="16"/>
  <c r="AY303" i="16"/>
  <c r="AY264" i="16"/>
  <c r="AY272" i="16"/>
  <c r="AY280" i="16"/>
  <c r="AY288" i="16"/>
  <c r="AY296" i="16"/>
  <c r="AY283" i="16"/>
  <c r="AY291" i="16"/>
  <c r="AY267" i="16"/>
  <c r="AY307" i="16"/>
  <c r="AY299" i="16"/>
  <c r="AY275" i="16"/>
  <c r="BA110" i="23"/>
  <c r="BA114" i="23"/>
  <c r="BA118" i="23"/>
  <c r="BA122" i="23"/>
  <c r="BA126" i="23"/>
  <c r="BA130" i="23"/>
  <c r="BA134" i="23"/>
  <c r="BA138" i="23"/>
  <c r="BA142" i="23"/>
  <c r="BA146" i="23"/>
  <c r="BA111" i="23"/>
  <c r="BA115" i="23"/>
  <c r="BA119" i="23"/>
  <c r="BA123" i="23"/>
  <c r="BA127" i="23"/>
  <c r="BA131" i="23"/>
  <c r="BA135" i="23"/>
  <c r="BA139" i="23"/>
  <c r="BA143" i="23"/>
  <c r="BA147" i="23"/>
  <c r="BA109" i="23"/>
  <c r="BB109" i="23" s="1"/>
  <c r="BA112" i="23"/>
  <c r="BA116" i="23"/>
  <c r="BA120" i="23"/>
  <c r="BA124" i="23"/>
  <c r="BA128" i="23"/>
  <c r="BA132" i="23"/>
  <c r="BA136" i="23"/>
  <c r="BA140" i="23"/>
  <c r="BA144" i="23"/>
  <c r="BA148" i="23"/>
  <c r="BA113" i="23"/>
  <c r="BA117" i="23"/>
  <c r="BA121" i="23"/>
  <c r="BA125" i="23"/>
  <c r="BA129" i="23"/>
  <c r="BA133" i="23"/>
  <c r="BA137" i="23"/>
  <c r="BA141" i="23"/>
  <c r="BA145" i="23"/>
  <c r="J128" i="24"/>
  <c r="J129" i="24" s="1"/>
  <c r="J130" i="24" s="1"/>
  <c r="J131" i="24" s="1"/>
  <c r="J132" i="24" s="1"/>
  <c r="J133" i="24" s="1"/>
  <c r="J134" i="24" s="1"/>
  <c r="J135" i="24" s="1"/>
  <c r="J136" i="24" s="1"/>
  <c r="J137" i="24" s="1"/>
  <c r="J138" i="24" s="1"/>
  <c r="J139" i="24" s="1"/>
  <c r="J140" i="24" s="1"/>
  <c r="J141" i="24" s="1"/>
  <c r="J142" i="24" s="1"/>
  <c r="J143" i="24" s="1"/>
  <c r="J144" i="24" s="1"/>
  <c r="J145" i="24" s="1"/>
  <c r="J146" i="24" s="1"/>
  <c r="J147" i="24" s="1"/>
  <c r="J148" i="24" s="1"/>
  <c r="J149" i="24" s="1"/>
  <c r="J150" i="24" s="1"/>
  <c r="J151" i="24" s="1"/>
  <c r="J152" i="24" s="1"/>
  <c r="J153" i="24" s="1"/>
  <c r="J154" i="24" s="1"/>
  <c r="J155" i="24" s="1"/>
  <c r="J156" i="24" s="1"/>
  <c r="J157" i="24" s="1"/>
  <c r="J158" i="24" s="1"/>
  <c r="J159" i="24" s="1"/>
  <c r="J160" i="24" s="1"/>
  <c r="J161" i="24" s="1"/>
  <c r="J162" i="24" s="1"/>
  <c r="J163" i="24" s="1"/>
  <c r="J164" i="24" s="1"/>
  <c r="J165" i="24" s="1"/>
  <c r="J166" i="24" s="1"/>
  <c r="J167" i="24" s="1"/>
  <c r="J168" i="24" s="1"/>
  <c r="J169" i="24" s="1"/>
  <c r="J170" i="24" s="1"/>
  <c r="J171" i="24" s="1"/>
  <c r="J172" i="24" s="1"/>
  <c r="J173" i="24" s="1"/>
  <c r="J174" i="24" s="1"/>
  <c r="J175" i="24" s="1"/>
  <c r="J176" i="24" s="1"/>
  <c r="J177" i="24" s="1"/>
  <c r="J178" i="24" s="1"/>
  <c r="J179" i="24" s="1"/>
  <c r="J180" i="24" s="1"/>
  <c r="J181" i="24" s="1"/>
  <c r="J182" i="24" s="1"/>
  <c r="J183" i="24" s="1"/>
  <c r="J184" i="24" s="1"/>
  <c r="J185" i="24" s="1"/>
  <c r="J186" i="24" s="1"/>
  <c r="J187" i="24" s="1"/>
  <c r="J188" i="24" s="1"/>
  <c r="J189" i="24" s="1"/>
  <c r="J190" i="24" s="1"/>
  <c r="J191" i="24" s="1"/>
  <c r="J192" i="24" s="1"/>
  <c r="J193" i="24" s="1"/>
  <c r="J194" i="24" s="1"/>
  <c r="J195" i="24" s="1"/>
  <c r="J196" i="24" s="1"/>
  <c r="J197" i="24" s="1"/>
  <c r="J198" i="24" s="1"/>
  <c r="J199" i="24" s="1"/>
  <c r="J200" i="24" s="1"/>
  <c r="J201" i="24" s="1"/>
  <c r="J202" i="24" s="1"/>
  <c r="J203" i="24" s="1"/>
  <c r="J204" i="24" s="1"/>
  <c r="J205" i="24" s="1"/>
  <c r="J206" i="24" s="1"/>
  <c r="J207" i="24" s="1"/>
  <c r="J208" i="24" s="1"/>
  <c r="J209" i="24" s="1"/>
  <c r="J210" i="24" s="1"/>
  <c r="J211" i="24" s="1"/>
  <c r="J212" i="24" s="1"/>
  <c r="J213" i="24" s="1"/>
  <c r="J214" i="24" s="1"/>
  <c r="J215" i="24" s="1"/>
  <c r="J216" i="24" s="1"/>
  <c r="J217" i="24" s="1"/>
  <c r="J218" i="24" s="1"/>
  <c r="J219" i="24" s="1"/>
  <c r="J220" i="24" s="1"/>
  <c r="J221" i="24" s="1"/>
  <c r="J222" i="24" s="1"/>
  <c r="J223" i="24" s="1"/>
  <c r="J224" i="24" s="1"/>
  <c r="J225" i="24" s="1"/>
  <c r="J226" i="24" s="1"/>
  <c r="J227" i="24" s="1"/>
  <c r="J228" i="24" s="1"/>
  <c r="J229" i="24" s="1"/>
  <c r="J230" i="24" s="1"/>
  <c r="J231" i="24" s="1"/>
  <c r="J232" i="24" s="1"/>
  <c r="J233" i="24" s="1"/>
  <c r="J234" i="24" s="1"/>
  <c r="J235" i="24" s="1"/>
  <c r="J236" i="24" s="1"/>
  <c r="J237" i="24" s="1"/>
  <c r="J238" i="24" s="1"/>
  <c r="J239" i="24" s="1"/>
  <c r="J240" i="24" s="1"/>
  <c r="J241" i="24" s="1"/>
  <c r="J242" i="24" s="1"/>
  <c r="J243" i="24" s="1"/>
  <c r="J244" i="24" s="1"/>
  <c r="J245" i="24" s="1"/>
  <c r="J246" i="24" s="1"/>
  <c r="J247" i="24" s="1"/>
  <c r="J248" i="24" s="1"/>
  <c r="J249" i="24" s="1"/>
  <c r="J250" i="24" s="1"/>
  <c r="J251" i="24" s="1"/>
  <c r="J252" i="24" s="1"/>
  <c r="J253" i="24" s="1"/>
  <c r="J254" i="24" s="1"/>
  <c r="J255" i="24" s="1"/>
  <c r="J256" i="24" s="1"/>
  <c r="J257" i="24" s="1"/>
  <c r="J258" i="24" s="1"/>
  <c r="J259" i="24" s="1"/>
  <c r="J260" i="24" s="1"/>
  <c r="J261" i="24" s="1"/>
  <c r="J262" i="24" s="1"/>
  <c r="J263" i="24" s="1"/>
  <c r="J264" i="24" s="1"/>
  <c r="J265" i="24" s="1"/>
  <c r="J266" i="24" s="1"/>
  <c r="J267" i="24" s="1"/>
  <c r="J268" i="24" s="1"/>
  <c r="J269" i="24" s="1"/>
  <c r="J270" i="24" s="1"/>
  <c r="J271" i="24" s="1"/>
  <c r="J272" i="24" s="1"/>
  <c r="J273" i="24" s="1"/>
  <c r="J274" i="24" s="1"/>
  <c r="J275" i="24" s="1"/>
  <c r="J276" i="24" s="1"/>
  <c r="J277" i="24" s="1"/>
  <c r="J278" i="24" s="1"/>
  <c r="J279" i="24" s="1"/>
  <c r="J280" i="24" s="1"/>
  <c r="J281" i="24" s="1"/>
  <c r="J282" i="24" s="1"/>
  <c r="J283" i="24" s="1"/>
  <c r="J284" i="24" s="1"/>
  <c r="J285" i="24" s="1"/>
  <c r="J286" i="24" s="1"/>
  <c r="J287" i="24" s="1"/>
  <c r="J288" i="24" s="1"/>
  <c r="J289" i="24" s="1"/>
  <c r="J290" i="24" s="1"/>
  <c r="J291" i="24" s="1"/>
  <c r="J292" i="24" s="1"/>
  <c r="J293" i="24" s="1"/>
  <c r="J294" i="24" s="1"/>
  <c r="J295" i="24" s="1"/>
  <c r="J296" i="24" s="1"/>
  <c r="J297" i="24" s="1"/>
  <c r="J298" i="24" s="1"/>
  <c r="J299" i="24" s="1"/>
  <c r="J300" i="24" s="1"/>
  <c r="J301" i="24" s="1"/>
  <c r="J302" i="24" s="1"/>
  <c r="J303" i="24" s="1"/>
  <c r="J304" i="24" s="1"/>
  <c r="J305" i="24" s="1"/>
  <c r="J306" i="24" s="1"/>
  <c r="J307" i="24" s="1"/>
  <c r="J308" i="24" s="1"/>
  <c r="L128" i="24"/>
  <c r="L129" i="24" s="1"/>
  <c r="L130" i="24" s="1"/>
  <c r="L131" i="24" s="1"/>
  <c r="L132" i="24" s="1"/>
  <c r="L133" i="24" s="1"/>
  <c r="L134" i="24" s="1"/>
  <c r="L135" i="24" s="1"/>
  <c r="L136" i="24" s="1"/>
  <c r="L137" i="24" s="1"/>
  <c r="L138" i="24" s="1"/>
  <c r="L139" i="24" s="1"/>
  <c r="L140" i="24" s="1"/>
  <c r="L141" i="24" s="1"/>
  <c r="L142" i="24" s="1"/>
  <c r="L143" i="24" s="1"/>
  <c r="L144" i="24" s="1"/>
  <c r="L145" i="24" s="1"/>
  <c r="L146" i="24" s="1"/>
  <c r="L147" i="24" s="1"/>
  <c r="L148" i="24" s="1"/>
  <c r="L149" i="24" s="1"/>
  <c r="L150" i="24" s="1"/>
  <c r="L151" i="24" s="1"/>
  <c r="L152" i="24" s="1"/>
  <c r="L153" i="24" s="1"/>
  <c r="L154" i="24" s="1"/>
  <c r="L155" i="24" s="1"/>
  <c r="L156" i="24" s="1"/>
  <c r="L157" i="24" s="1"/>
  <c r="L158" i="24" s="1"/>
  <c r="L159" i="24" s="1"/>
  <c r="L160" i="24" s="1"/>
  <c r="L161" i="24" s="1"/>
  <c r="L162" i="24" s="1"/>
  <c r="L163" i="24" s="1"/>
  <c r="L164" i="24" s="1"/>
  <c r="L165" i="24" s="1"/>
  <c r="L166" i="24" s="1"/>
  <c r="L167" i="24" s="1"/>
  <c r="L168" i="24" s="1"/>
  <c r="L169" i="24" s="1"/>
  <c r="L170" i="24" s="1"/>
  <c r="L171" i="24" s="1"/>
  <c r="L172" i="24" s="1"/>
  <c r="L173" i="24" s="1"/>
  <c r="L174" i="24" s="1"/>
  <c r="L175" i="24" s="1"/>
  <c r="L176" i="24" s="1"/>
  <c r="L177" i="24" s="1"/>
  <c r="L178" i="24" s="1"/>
  <c r="L179" i="24" s="1"/>
  <c r="L180" i="24" s="1"/>
  <c r="L181" i="24" s="1"/>
  <c r="L182" i="24" s="1"/>
  <c r="L183" i="24" s="1"/>
  <c r="L184" i="24" s="1"/>
  <c r="L185" i="24" s="1"/>
  <c r="L186" i="24" s="1"/>
  <c r="L187" i="24" s="1"/>
  <c r="L188" i="24" s="1"/>
  <c r="L189" i="24" s="1"/>
  <c r="L190" i="24" s="1"/>
  <c r="L191" i="24" s="1"/>
  <c r="L192" i="24" s="1"/>
  <c r="L193" i="24" s="1"/>
  <c r="L194" i="24" s="1"/>
  <c r="L195" i="24" s="1"/>
  <c r="L196" i="24" s="1"/>
  <c r="L197" i="24" s="1"/>
  <c r="L198" i="24" s="1"/>
  <c r="L199" i="24" s="1"/>
  <c r="L200" i="24" s="1"/>
  <c r="L201" i="24" s="1"/>
  <c r="L202" i="24" s="1"/>
  <c r="L203" i="24" s="1"/>
  <c r="L204" i="24" s="1"/>
  <c r="L205" i="24" s="1"/>
  <c r="L206" i="24" s="1"/>
  <c r="L207" i="24" s="1"/>
  <c r="L208" i="24" s="1"/>
  <c r="L209" i="24" s="1"/>
  <c r="L210" i="24" s="1"/>
  <c r="L211" i="24" s="1"/>
  <c r="L212" i="24" s="1"/>
  <c r="L213" i="24" s="1"/>
  <c r="L214" i="24" s="1"/>
  <c r="L215" i="24" s="1"/>
  <c r="L216" i="24" s="1"/>
  <c r="L217" i="24" s="1"/>
  <c r="L218" i="24" s="1"/>
  <c r="L219" i="24" s="1"/>
  <c r="L220" i="24" s="1"/>
  <c r="L221" i="24" s="1"/>
  <c r="L222" i="24" s="1"/>
  <c r="L223" i="24" s="1"/>
  <c r="L224" i="24" s="1"/>
  <c r="L225" i="24" s="1"/>
  <c r="L226" i="24" s="1"/>
  <c r="L227" i="24" s="1"/>
  <c r="L228" i="24" s="1"/>
  <c r="L229" i="24" s="1"/>
  <c r="L230" i="24" s="1"/>
  <c r="L231" i="24" s="1"/>
  <c r="L232" i="24" s="1"/>
  <c r="L233" i="24" s="1"/>
  <c r="L234" i="24" s="1"/>
  <c r="L235" i="24" s="1"/>
  <c r="L236" i="24" s="1"/>
  <c r="L237" i="24" s="1"/>
  <c r="L238" i="24" s="1"/>
  <c r="L239" i="24" s="1"/>
  <c r="L240" i="24" s="1"/>
  <c r="L241" i="24" s="1"/>
  <c r="L242" i="24" s="1"/>
  <c r="L243" i="24" s="1"/>
  <c r="L244" i="24" s="1"/>
  <c r="L245" i="24" s="1"/>
  <c r="L246" i="24" s="1"/>
  <c r="L247" i="24" s="1"/>
  <c r="L248" i="24" s="1"/>
  <c r="L249" i="24" s="1"/>
  <c r="L250" i="24" s="1"/>
  <c r="L251" i="24" s="1"/>
  <c r="L252" i="24" s="1"/>
  <c r="L253" i="24" s="1"/>
  <c r="L254" i="24" s="1"/>
  <c r="L255" i="24" s="1"/>
  <c r="L256" i="24" s="1"/>
  <c r="L257" i="24" s="1"/>
  <c r="L258" i="24" s="1"/>
  <c r="L259" i="24" s="1"/>
  <c r="L260" i="24" s="1"/>
  <c r="L261" i="24" s="1"/>
  <c r="L262" i="24" s="1"/>
  <c r="L263" i="24" s="1"/>
  <c r="L264" i="24" s="1"/>
  <c r="L265" i="24" s="1"/>
  <c r="L266" i="24" s="1"/>
  <c r="L267" i="24" s="1"/>
  <c r="L268" i="24" s="1"/>
  <c r="L269" i="24" s="1"/>
  <c r="L270" i="24" s="1"/>
  <c r="L271" i="24" s="1"/>
  <c r="L272" i="24" s="1"/>
  <c r="L273" i="24" s="1"/>
  <c r="L274" i="24" s="1"/>
  <c r="L275" i="24" s="1"/>
  <c r="L276" i="24" s="1"/>
  <c r="L277" i="24" s="1"/>
  <c r="L278" i="24" s="1"/>
  <c r="L279" i="24" s="1"/>
  <c r="L280" i="24" s="1"/>
  <c r="L281" i="24" s="1"/>
  <c r="L282" i="24" s="1"/>
  <c r="L283" i="24" s="1"/>
  <c r="L284" i="24" s="1"/>
  <c r="L285" i="24" s="1"/>
  <c r="L286" i="24" s="1"/>
  <c r="L287" i="24" s="1"/>
  <c r="L288" i="24" s="1"/>
  <c r="L289" i="24" s="1"/>
  <c r="L290" i="24" s="1"/>
  <c r="L291" i="24" s="1"/>
  <c r="L292" i="24" s="1"/>
  <c r="L293" i="24" s="1"/>
  <c r="L294" i="24" s="1"/>
  <c r="L295" i="24" s="1"/>
  <c r="L296" i="24" s="1"/>
  <c r="L297" i="24" s="1"/>
  <c r="L298" i="24" s="1"/>
  <c r="L299" i="24" s="1"/>
  <c r="L300" i="24" s="1"/>
  <c r="L301" i="24" s="1"/>
  <c r="L302" i="24" s="1"/>
  <c r="L303" i="24" s="1"/>
  <c r="L304" i="24" s="1"/>
  <c r="L305" i="24" s="1"/>
  <c r="L306" i="24" s="1"/>
  <c r="L307" i="24" s="1"/>
  <c r="L308" i="24" s="1"/>
  <c r="D17" i="22"/>
  <c r="D13" i="22"/>
  <c r="D14" i="22" s="1"/>
  <c r="BA261" i="16"/>
  <c r="BA265" i="16"/>
  <c r="BA269" i="16"/>
  <c r="BA273" i="16"/>
  <c r="BA277" i="16"/>
  <c r="BA281" i="16"/>
  <c r="BA285" i="16"/>
  <c r="BA289" i="16"/>
  <c r="BA293" i="16"/>
  <c r="BA297" i="16"/>
  <c r="BA301" i="16"/>
  <c r="BA305" i="16"/>
  <c r="BA259" i="16"/>
  <c r="BA213" i="16"/>
  <c r="BA217" i="16"/>
  <c r="BA221" i="16"/>
  <c r="BA225" i="16"/>
  <c r="BA229" i="16"/>
  <c r="BA233" i="16"/>
  <c r="BA237" i="16"/>
  <c r="BA241" i="16"/>
  <c r="BA245" i="16"/>
  <c r="BA249" i="16"/>
  <c r="BA253" i="16"/>
  <c r="BA257" i="16"/>
  <c r="BA151" i="16"/>
  <c r="BA155" i="16"/>
  <c r="BA159" i="16"/>
  <c r="BA163" i="16"/>
  <c r="BA167" i="16"/>
  <c r="BA171" i="16"/>
  <c r="BA175" i="16"/>
  <c r="BA179" i="16"/>
  <c r="BA183" i="16"/>
  <c r="BA187" i="16"/>
  <c r="BA191" i="16"/>
  <c r="BA195" i="16"/>
  <c r="BA199" i="16"/>
  <c r="BA263" i="16"/>
  <c r="BA268" i="16"/>
  <c r="BA274" i="16"/>
  <c r="BA279" i="16"/>
  <c r="BA284" i="16"/>
  <c r="BA290" i="16"/>
  <c r="BA295" i="16"/>
  <c r="BA300" i="16"/>
  <c r="BA306" i="16"/>
  <c r="BA211" i="16"/>
  <c r="BA216" i="16"/>
  <c r="BA222" i="16"/>
  <c r="BA227" i="16"/>
  <c r="BA232" i="16"/>
  <c r="BA238" i="16"/>
  <c r="BA243" i="16"/>
  <c r="BA248" i="16"/>
  <c r="BA254" i="16"/>
  <c r="BA209" i="16"/>
  <c r="BA154" i="16"/>
  <c r="BA160" i="16"/>
  <c r="BA165" i="16"/>
  <c r="BA170" i="16"/>
  <c r="BA176" i="16"/>
  <c r="BA181" i="16"/>
  <c r="BA186" i="16"/>
  <c r="BA192" i="16"/>
  <c r="BA197" i="16"/>
  <c r="BA202" i="16"/>
  <c r="BA206" i="16"/>
  <c r="BA110" i="16"/>
  <c r="BA114" i="16"/>
  <c r="BA118" i="16"/>
  <c r="BA122" i="16"/>
  <c r="BA126" i="16"/>
  <c r="BA130" i="16"/>
  <c r="BA134" i="16"/>
  <c r="BA138" i="16"/>
  <c r="BA142" i="16"/>
  <c r="BA146" i="16"/>
  <c r="BA70" i="16"/>
  <c r="BA74" i="16"/>
  <c r="BA78" i="16"/>
  <c r="BA82" i="16"/>
  <c r="BA86" i="16"/>
  <c r="BA90" i="16"/>
  <c r="BA94" i="16"/>
  <c r="BA98" i="16"/>
  <c r="BA102" i="16"/>
  <c r="BA106" i="16"/>
  <c r="BA30" i="16"/>
  <c r="BA34" i="16"/>
  <c r="BA38" i="16"/>
  <c r="BA42" i="16"/>
  <c r="BA46" i="16"/>
  <c r="BA50" i="16"/>
  <c r="BA54" i="16"/>
  <c r="BA58" i="16"/>
  <c r="BA62" i="16"/>
  <c r="BA66" i="16"/>
  <c r="BA4" i="16"/>
  <c r="BA8" i="16"/>
  <c r="BA12" i="16"/>
  <c r="BA16" i="16"/>
  <c r="BA20" i="16"/>
  <c r="BA24" i="16"/>
  <c r="BA28" i="16"/>
  <c r="AY210" i="16"/>
  <c r="AY214" i="16"/>
  <c r="AY218" i="16"/>
  <c r="AY222" i="16"/>
  <c r="AY226" i="16"/>
  <c r="AY230" i="16"/>
  <c r="AY234" i="16"/>
  <c r="AY238" i="16"/>
  <c r="AY242" i="16"/>
  <c r="AY246" i="16"/>
  <c r="AY250" i="16"/>
  <c r="AY254" i="16"/>
  <c r="AY258" i="16"/>
  <c r="AY151" i="16"/>
  <c r="AY155" i="16"/>
  <c r="AY159" i="16"/>
  <c r="AY163" i="16"/>
  <c r="AY167" i="16"/>
  <c r="AY171" i="16"/>
  <c r="AY175" i="16"/>
  <c r="AY179" i="16"/>
  <c r="AY183" i="16"/>
  <c r="AY187" i="16"/>
  <c r="AY191" i="16"/>
  <c r="AY195" i="16"/>
  <c r="AY199" i="16"/>
  <c r="AY203" i="16"/>
  <c r="AY207" i="16"/>
  <c r="AY112" i="16"/>
  <c r="AY116" i="16"/>
  <c r="AY120" i="16"/>
  <c r="AY124" i="16"/>
  <c r="AY128" i="16"/>
  <c r="AY132" i="16"/>
  <c r="AY136" i="16"/>
  <c r="AY140" i="16"/>
  <c r="AY144" i="16"/>
  <c r="AY148" i="16"/>
  <c r="AY72" i="16"/>
  <c r="AY76" i="16"/>
  <c r="AY80" i="16"/>
  <c r="AY84" i="16"/>
  <c r="AY88" i="16"/>
  <c r="AY92" i="16"/>
  <c r="AY96" i="16"/>
  <c r="AY100" i="16"/>
  <c r="AY104" i="16"/>
  <c r="AY108" i="16"/>
  <c r="AY32" i="16"/>
  <c r="AY36" i="16"/>
  <c r="AY40" i="16"/>
  <c r="AY44" i="16"/>
  <c r="AY48" i="16"/>
  <c r="AY52" i="16"/>
  <c r="AY56" i="16"/>
  <c r="AY60" i="16"/>
  <c r="AY64" i="16"/>
  <c r="AY68" i="16"/>
  <c r="AY6" i="16"/>
  <c r="AY10" i="16"/>
  <c r="AY14" i="16"/>
  <c r="AY18" i="16"/>
  <c r="AY22" i="16"/>
  <c r="AY26" i="16"/>
  <c r="BA264" i="16"/>
  <c r="BA271" i="16"/>
  <c r="BA278" i="16"/>
  <c r="BA286" i="16"/>
  <c r="BA292" i="16"/>
  <c r="BA299" i="16"/>
  <c r="BA307" i="16"/>
  <c r="BA214" i="16"/>
  <c r="BA220" i="16"/>
  <c r="BA228" i="16"/>
  <c r="BA235" i="16"/>
  <c r="BA242" i="16"/>
  <c r="BA250" i="16"/>
  <c r="BA256" i="16"/>
  <c r="BA153" i="16"/>
  <c r="BA161" i="16"/>
  <c r="BA168" i="16"/>
  <c r="BA174" i="16"/>
  <c r="BA182" i="16"/>
  <c r="BA189" i="16"/>
  <c r="BA196" i="16"/>
  <c r="BA203" i="16"/>
  <c r="BA208" i="16"/>
  <c r="BA113" i="16"/>
  <c r="BA119" i="16"/>
  <c r="BA124" i="16"/>
  <c r="BA129" i="16"/>
  <c r="BA135" i="16"/>
  <c r="BA140" i="16"/>
  <c r="BA145" i="16"/>
  <c r="BA71" i="16"/>
  <c r="BA76" i="16"/>
  <c r="BA81" i="16"/>
  <c r="BA87" i="16"/>
  <c r="BA92" i="16"/>
  <c r="BA97" i="16"/>
  <c r="BA103" i="16"/>
  <c r="BA108" i="16"/>
  <c r="BA33" i="16"/>
  <c r="BA39" i="16"/>
  <c r="BA44" i="16"/>
  <c r="BA49" i="16"/>
  <c r="BA55" i="16"/>
  <c r="BA60" i="16"/>
  <c r="BA65" i="16"/>
  <c r="BA5" i="16"/>
  <c r="BA10" i="16"/>
  <c r="BA15" i="16"/>
  <c r="BA21" i="16"/>
  <c r="BA26" i="16"/>
  <c r="AY215" i="16"/>
  <c r="AY220" i="16"/>
  <c r="AY225" i="16"/>
  <c r="AY231" i="16"/>
  <c r="AY236" i="16"/>
  <c r="AY241" i="16"/>
  <c r="AY247" i="16"/>
  <c r="AY252" i="16"/>
  <c r="AY257" i="16"/>
  <c r="AY152" i="16"/>
  <c r="AY157" i="16"/>
  <c r="AY162" i="16"/>
  <c r="AY168" i="16"/>
  <c r="AY173" i="16"/>
  <c r="AY178" i="16"/>
  <c r="AY184" i="16"/>
  <c r="AY189" i="16"/>
  <c r="AY194" i="16"/>
  <c r="AY200" i="16"/>
  <c r="AY205" i="16"/>
  <c r="AY111" i="16"/>
  <c r="AY117" i="16"/>
  <c r="AY122" i="16"/>
  <c r="AY127" i="16"/>
  <c r="AY133" i="16"/>
  <c r="AY138" i="16"/>
  <c r="AY143" i="16"/>
  <c r="AY109" i="16"/>
  <c r="AY74" i="16"/>
  <c r="AY79" i="16"/>
  <c r="AY85" i="16"/>
  <c r="AY90" i="16"/>
  <c r="AY95" i="16"/>
  <c r="AY101" i="16"/>
  <c r="AY106" i="16"/>
  <c r="AY31" i="16"/>
  <c r="AY37" i="16"/>
  <c r="AY42" i="16"/>
  <c r="AY47" i="16"/>
  <c r="AY53" i="16"/>
  <c r="AY58" i="16"/>
  <c r="AY63" i="16"/>
  <c r="AY29" i="16"/>
  <c r="AY8" i="16"/>
  <c r="AY13" i="16"/>
  <c r="AY19" i="16"/>
  <c r="AY24" i="16"/>
  <c r="AY3" i="16"/>
  <c r="BA262" i="16"/>
  <c r="BA272" i="16"/>
  <c r="BA282" i="16"/>
  <c r="BA291" i="16"/>
  <c r="BA302" i="16"/>
  <c r="BA210" i="16"/>
  <c r="BA219" i="16"/>
  <c r="BA230" i="16"/>
  <c r="BA239" i="16"/>
  <c r="BA247" i="16"/>
  <c r="BA258" i="16"/>
  <c r="BA157" i="16"/>
  <c r="BA166" i="16"/>
  <c r="BA177" i="16"/>
  <c r="BA185" i="16"/>
  <c r="BA194" i="16"/>
  <c r="BA204" i="16"/>
  <c r="BA111" i="16"/>
  <c r="BA117" i="16"/>
  <c r="BA125" i="16"/>
  <c r="BA132" i="16"/>
  <c r="BA139" i="16"/>
  <c r="BA147" i="16"/>
  <c r="BA73" i="16"/>
  <c r="BA80" i="16"/>
  <c r="BA88" i="16"/>
  <c r="BA95" i="16"/>
  <c r="BA101" i="16"/>
  <c r="BA69" i="16"/>
  <c r="BA36" i="16"/>
  <c r="BA43" i="16"/>
  <c r="BA51" i="16"/>
  <c r="BA57" i="16"/>
  <c r="BA64" i="16"/>
  <c r="BA6" i="16"/>
  <c r="BA13" i="16"/>
  <c r="BA19" i="16"/>
  <c r="BA27" i="16"/>
  <c r="AY213" i="16"/>
  <c r="AY221" i="16"/>
  <c r="AY228" i="16"/>
  <c r="AY235" i="16"/>
  <c r="AY243" i="16"/>
  <c r="AY249" i="16"/>
  <c r="AY256" i="16"/>
  <c r="AY153" i="16"/>
  <c r="AY160" i="16"/>
  <c r="AY166" i="16"/>
  <c r="AY174" i="16"/>
  <c r="AY181" i="16"/>
  <c r="AY188" i="16"/>
  <c r="AY196" i="16"/>
  <c r="AY202" i="16"/>
  <c r="AY110" i="16"/>
  <c r="AY118" i="16"/>
  <c r="AY125" i="16"/>
  <c r="AY131" i="16"/>
  <c r="AY139" i="16"/>
  <c r="AY146" i="16"/>
  <c r="AY73" i="16"/>
  <c r="AY81" i="16"/>
  <c r="AY87" i="16"/>
  <c r="AY94" i="16"/>
  <c r="AY102" i="16"/>
  <c r="AY69" i="16"/>
  <c r="AY35" i="16"/>
  <c r="AY43" i="16"/>
  <c r="AY50" i="16"/>
  <c r="AY57" i="16"/>
  <c r="AY65" i="16"/>
  <c r="AY5" i="16"/>
  <c r="AY12" i="16"/>
  <c r="AY20" i="16"/>
  <c r="AY27" i="16"/>
  <c r="BA267" i="16"/>
  <c r="BA287" i="16"/>
  <c r="BA215" i="16"/>
  <c r="BA224" i="16"/>
  <c r="BA252" i="16"/>
  <c r="BA162" i="16"/>
  <c r="BA172" i="16"/>
  <c r="BA200" i="16"/>
  <c r="BA115" i="16"/>
  <c r="BA128" i="16"/>
  <c r="BA143" i="16"/>
  <c r="BA77" i="16"/>
  <c r="BA91" i="16"/>
  <c r="BA105" i="16"/>
  <c r="BA40" i="16"/>
  <c r="BA53" i="16"/>
  <c r="BA68" i="16"/>
  <c r="BA17" i="16"/>
  <c r="AY211" i="16"/>
  <c r="AY217" i="16"/>
  <c r="AY224" i="16"/>
  <c r="AY239" i="16"/>
  <c r="AY253" i="16"/>
  <c r="AY156" i="16"/>
  <c r="AY170" i="16"/>
  <c r="AY185" i="16"/>
  <c r="AY198" i="16"/>
  <c r="AY114" i="16"/>
  <c r="AY129" i="16"/>
  <c r="AY142" i="16"/>
  <c r="AY77" i="16"/>
  <c r="AY91" i="16"/>
  <c r="AY105" i="16"/>
  <c r="AY39" i="16"/>
  <c r="AY54" i="16"/>
  <c r="AY67" i="16"/>
  <c r="AY16" i="16"/>
  <c r="BA266" i="16"/>
  <c r="BA275" i="16"/>
  <c r="BA283" i="16"/>
  <c r="BA294" i="16"/>
  <c r="BA303" i="16"/>
  <c r="BA212" i="16"/>
  <c r="BA223" i="16"/>
  <c r="BA231" i="16"/>
  <c r="BA240" i="16"/>
  <c r="BA251" i="16"/>
  <c r="BA150" i="16"/>
  <c r="BA158" i="16"/>
  <c r="BA169" i="16"/>
  <c r="BA178" i="16"/>
  <c r="BA188" i="16"/>
  <c r="BA198" i="16"/>
  <c r="BA205" i="16"/>
  <c r="BA112" i="16"/>
  <c r="BA120" i="16"/>
  <c r="BA127" i="16"/>
  <c r="BA133" i="16"/>
  <c r="BA141" i="16"/>
  <c r="BA148" i="16"/>
  <c r="BA75" i="16"/>
  <c r="BA83" i="16"/>
  <c r="BA89" i="16"/>
  <c r="BA96" i="16"/>
  <c r="BA104" i="16"/>
  <c r="BA31" i="16"/>
  <c r="BA37" i="16"/>
  <c r="BA45" i="16"/>
  <c r="BA52" i="16"/>
  <c r="BA59" i="16"/>
  <c r="BA67" i="16"/>
  <c r="BA7" i="16"/>
  <c r="BA14" i="16"/>
  <c r="BA22" i="16"/>
  <c r="BA3" i="16"/>
  <c r="AY216" i="16"/>
  <c r="AY223" i="16"/>
  <c r="AY229" i="16"/>
  <c r="AY237" i="16"/>
  <c r="AY244" i="16"/>
  <c r="AY251" i="16"/>
  <c r="AY209" i="16"/>
  <c r="AY154" i="16"/>
  <c r="AY161" i="16"/>
  <c r="AY169" i="16"/>
  <c r="AY176" i="16"/>
  <c r="AY182" i="16"/>
  <c r="AY190" i="16"/>
  <c r="AY197" i="16"/>
  <c r="AY204" i="16"/>
  <c r="AY113" i="16"/>
  <c r="AY119" i="16"/>
  <c r="AY126" i="16"/>
  <c r="AY134" i="16"/>
  <c r="AY141" i="16"/>
  <c r="AY147" i="16"/>
  <c r="AY75" i="16"/>
  <c r="AY82" i="16"/>
  <c r="AY89" i="16"/>
  <c r="AY97" i="16"/>
  <c r="AY103" i="16"/>
  <c r="AY30" i="16"/>
  <c r="AY38" i="16"/>
  <c r="AY45" i="16"/>
  <c r="AY51" i="16"/>
  <c r="AY59" i="16"/>
  <c r="AY66" i="16"/>
  <c r="AY7" i="16"/>
  <c r="AY15" i="16"/>
  <c r="AY21" i="16"/>
  <c r="AY28" i="16"/>
  <c r="BA276" i="16"/>
  <c r="BA296" i="16"/>
  <c r="BA304" i="16"/>
  <c r="BA234" i="16"/>
  <c r="BA244" i="16"/>
  <c r="BA152" i="16"/>
  <c r="BA180" i="16"/>
  <c r="BA190" i="16"/>
  <c r="BA207" i="16"/>
  <c r="BA121" i="16"/>
  <c r="BA136" i="16"/>
  <c r="BA109" i="16"/>
  <c r="BA84" i="16"/>
  <c r="BA99" i="16"/>
  <c r="BA32" i="16"/>
  <c r="BA47" i="16"/>
  <c r="BA61" i="16"/>
  <c r="BA9" i="16"/>
  <c r="BA23" i="16"/>
  <c r="AY232" i="16"/>
  <c r="AY245" i="16"/>
  <c r="AY208" i="16"/>
  <c r="AY164" i="16"/>
  <c r="AY177" i="16"/>
  <c r="AY192" i="16"/>
  <c r="AY206" i="16"/>
  <c r="AY121" i="16"/>
  <c r="AY135" i="16"/>
  <c r="AY70" i="16"/>
  <c r="AY83" i="16"/>
  <c r="AY98" i="16"/>
  <c r="AY33" i="16"/>
  <c r="AY46" i="16"/>
  <c r="AY61" i="16"/>
  <c r="AY9" i="16"/>
  <c r="AY23" i="16"/>
  <c r="BA288" i="16"/>
  <c r="BA226" i="16"/>
  <c r="BA156" i="16"/>
  <c r="BA193" i="16"/>
  <c r="BA123" i="16"/>
  <c r="BA72" i="16"/>
  <c r="BA100" i="16"/>
  <c r="BA48" i="16"/>
  <c r="BA11" i="16"/>
  <c r="AY227" i="16"/>
  <c r="AY255" i="16"/>
  <c r="AY172" i="16"/>
  <c r="AY201" i="16"/>
  <c r="AY130" i="16"/>
  <c r="AY78" i="16"/>
  <c r="AY107" i="16"/>
  <c r="AY55" i="16"/>
  <c r="AY17" i="16"/>
  <c r="BA173" i="16"/>
  <c r="BA137" i="16"/>
  <c r="BA35" i="16"/>
  <c r="BA25" i="16"/>
  <c r="AY212" i="16"/>
  <c r="AY158" i="16"/>
  <c r="AY115" i="16"/>
  <c r="AY93" i="16"/>
  <c r="AY4" i="16"/>
  <c r="BA280" i="16"/>
  <c r="BA255" i="16"/>
  <c r="BA184" i="16"/>
  <c r="BA93" i="16"/>
  <c r="BA29" i="16"/>
  <c r="AY165" i="16"/>
  <c r="AY123" i="16"/>
  <c r="AY99" i="16"/>
  <c r="AY11" i="16"/>
  <c r="BA260" i="16"/>
  <c r="BA298" i="16"/>
  <c r="BA236" i="16"/>
  <c r="BA164" i="16"/>
  <c r="BA201" i="16"/>
  <c r="BA131" i="16"/>
  <c r="BA79" i="16"/>
  <c r="BA107" i="16"/>
  <c r="BA56" i="16"/>
  <c r="BA18" i="16"/>
  <c r="AY233" i="16"/>
  <c r="AY150" i="16"/>
  <c r="AY180" i="16"/>
  <c r="AY149" i="16"/>
  <c r="AY137" i="16"/>
  <c r="AY86" i="16"/>
  <c r="AY34" i="16"/>
  <c r="AY62" i="16"/>
  <c r="AY25" i="16"/>
  <c r="BA270" i="16"/>
  <c r="BA308" i="16"/>
  <c r="BA246" i="16"/>
  <c r="BA149" i="16"/>
  <c r="BA85" i="16"/>
  <c r="BA63" i="16"/>
  <c r="AY240" i="16"/>
  <c r="AY186" i="16"/>
  <c r="AY145" i="16"/>
  <c r="AY41" i="16"/>
  <c r="BA218" i="16"/>
  <c r="BA116" i="16"/>
  <c r="BA144" i="16"/>
  <c r="BA41" i="16"/>
  <c r="AY219" i="16"/>
  <c r="AY248" i="16"/>
  <c r="AY193" i="16"/>
  <c r="AY71" i="16"/>
  <c r="AY49" i="16"/>
  <c r="R262" i="16"/>
  <c r="R266" i="16"/>
  <c r="R270" i="16"/>
  <c r="R274" i="16"/>
  <c r="R278" i="16"/>
  <c r="R282" i="16"/>
  <c r="R286" i="16"/>
  <c r="R290" i="16"/>
  <c r="R294" i="16"/>
  <c r="R298" i="16"/>
  <c r="R302" i="16"/>
  <c r="R306" i="16"/>
  <c r="R210" i="16"/>
  <c r="R214" i="16"/>
  <c r="R218" i="16"/>
  <c r="R222" i="16"/>
  <c r="R226" i="16"/>
  <c r="R230" i="16"/>
  <c r="R234" i="16"/>
  <c r="R238" i="16"/>
  <c r="R242" i="16"/>
  <c r="R246" i="16"/>
  <c r="R250" i="16"/>
  <c r="R254" i="16"/>
  <c r="R258" i="16"/>
  <c r="R152" i="16"/>
  <c r="R156" i="16"/>
  <c r="R160" i="16"/>
  <c r="R164" i="16"/>
  <c r="R168" i="16"/>
  <c r="R172" i="16"/>
  <c r="R176" i="16"/>
  <c r="R180" i="16"/>
  <c r="R184" i="16"/>
  <c r="R188" i="16"/>
  <c r="R192" i="16"/>
  <c r="R196" i="16"/>
  <c r="R200" i="16"/>
  <c r="R204" i="16"/>
  <c r="R208" i="16"/>
  <c r="R112" i="16"/>
  <c r="R116" i="16"/>
  <c r="R120" i="16"/>
  <c r="R124" i="16"/>
  <c r="R128" i="16"/>
  <c r="R132" i="16"/>
  <c r="R136" i="16"/>
  <c r="R140" i="16"/>
  <c r="R144" i="16"/>
  <c r="R148" i="16"/>
  <c r="R72" i="16"/>
  <c r="R76" i="16"/>
  <c r="R80" i="16"/>
  <c r="R84" i="16"/>
  <c r="R88" i="16"/>
  <c r="R92" i="16"/>
  <c r="R96" i="16"/>
  <c r="R100" i="16"/>
  <c r="R104" i="16"/>
  <c r="R108" i="16"/>
  <c r="R6" i="16"/>
  <c r="R10" i="16"/>
  <c r="R14" i="16"/>
  <c r="R18" i="16"/>
  <c r="R22" i="16"/>
  <c r="R26" i="16"/>
  <c r="P212" i="16"/>
  <c r="P216" i="16"/>
  <c r="P220" i="16"/>
  <c r="P224" i="16"/>
  <c r="P228" i="16"/>
  <c r="P232" i="16"/>
  <c r="P236" i="16"/>
  <c r="P240" i="16"/>
  <c r="P244" i="16"/>
  <c r="P248" i="16"/>
  <c r="P252" i="16"/>
  <c r="P256" i="16"/>
  <c r="P150" i="16"/>
  <c r="P154" i="16"/>
  <c r="P158" i="16"/>
  <c r="P162" i="16"/>
  <c r="P166" i="16"/>
  <c r="P170" i="16"/>
  <c r="P174" i="16"/>
  <c r="P178" i="16"/>
  <c r="P182" i="16"/>
  <c r="P186" i="16"/>
  <c r="P190" i="16"/>
  <c r="P194" i="16"/>
  <c r="P198" i="16"/>
  <c r="P202" i="16"/>
  <c r="P206" i="16"/>
  <c r="P110" i="16"/>
  <c r="P114" i="16"/>
  <c r="P118" i="16"/>
  <c r="P122" i="16"/>
  <c r="P126" i="16"/>
  <c r="P130" i="16"/>
  <c r="P134" i="16"/>
  <c r="P138" i="16"/>
  <c r="P142" i="16"/>
  <c r="P146" i="16"/>
  <c r="P70" i="16"/>
  <c r="P74" i="16"/>
  <c r="P78" i="16"/>
  <c r="P82" i="16"/>
  <c r="P86" i="16"/>
  <c r="P90" i="16"/>
  <c r="P94" i="16"/>
  <c r="P98" i="16"/>
  <c r="P102" i="16"/>
  <c r="P106" i="16"/>
  <c r="P30" i="16"/>
  <c r="P34" i="16"/>
  <c r="P38" i="16"/>
  <c r="P42" i="16"/>
  <c r="P46" i="16"/>
  <c r="P50" i="16"/>
  <c r="P54" i="16"/>
  <c r="P58" i="16"/>
  <c r="P62" i="16"/>
  <c r="P66" i="16"/>
  <c r="P4" i="16"/>
  <c r="P8" i="16"/>
  <c r="P12" i="16"/>
  <c r="P16" i="16"/>
  <c r="P20" i="16"/>
  <c r="P24" i="16"/>
  <c r="P28" i="16"/>
  <c r="R260" i="16"/>
  <c r="R265" i="16"/>
  <c r="R271" i="16"/>
  <c r="R276" i="16"/>
  <c r="R281" i="16"/>
  <c r="R287" i="16"/>
  <c r="R292" i="16"/>
  <c r="R297" i="16"/>
  <c r="R303" i="16"/>
  <c r="R308" i="16"/>
  <c r="R213" i="16"/>
  <c r="R219" i="16"/>
  <c r="R224" i="16"/>
  <c r="R229" i="16"/>
  <c r="R235" i="16"/>
  <c r="R240" i="16"/>
  <c r="R245" i="16"/>
  <c r="R251" i="16"/>
  <c r="R256" i="16"/>
  <c r="R151" i="16"/>
  <c r="R157" i="16"/>
  <c r="R162" i="16"/>
  <c r="R167" i="16"/>
  <c r="R173" i="16"/>
  <c r="R178" i="16"/>
  <c r="R183" i="16"/>
  <c r="R189" i="16"/>
  <c r="R194" i="16"/>
  <c r="R199" i="16"/>
  <c r="R205" i="16"/>
  <c r="R110" i="16"/>
  <c r="R115" i="16"/>
  <c r="R121" i="16"/>
  <c r="R126" i="16"/>
  <c r="R131" i="16"/>
  <c r="R137" i="16"/>
  <c r="R142" i="16"/>
  <c r="R147" i="16"/>
  <c r="R73" i="16"/>
  <c r="R78" i="16"/>
  <c r="R83" i="16"/>
  <c r="R89" i="16"/>
  <c r="R94" i="16"/>
  <c r="R99" i="16"/>
  <c r="R105" i="16"/>
  <c r="R7" i="16"/>
  <c r="R12" i="16"/>
  <c r="R17" i="16"/>
  <c r="R23" i="16"/>
  <c r="R28" i="16"/>
  <c r="P211" i="16"/>
  <c r="P217" i="16"/>
  <c r="P222" i="16"/>
  <c r="P227" i="16"/>
  <c r="P233" i="16"/>
  <c r="P238" i="16"/>
  <c r="P243" i="16"/>
  <c r="P249" i="16"/>
  <c r="P254" i="16"/>
  <c r="P209" i="16"/>
  <c r="P155" i="16"/>
  <c r="P160" i="16"/>
  <c r="P165" i="16"/>
  <c r="P171" i="16"/>
  <c r="P176" i="16"/>
  <c r="P181" i="16"/>
  <c r="P187" i="16"/>
  <c r="P192" i="16"/>
  <c r="P197" i="16"/>
  <c r="P203" i="16"/>
  <c r="P208" i="16"/>
  <c r="P113" i="16"/>
  <c r="P119" i="16"/>
  <c r="P124" i="16"/>
  <c r="P129" i="16"/>
  <c r="P135" i="16"/>
  <c r="P140" i="16"/>
  <c r="P145" i="16"/>
  <c r="P71" i="16"/>
  <c r="P76" i="16"/>
  <c r="P81" i="16"/>
  <c r="P87" i="16"/>
  <c r="P92" i="16"/>
  <c r="P97" i="16"/>
  <c r="P103" i="16"/>
  <c r="P108" i="16"/>
  <c r="P33" i="16"/>
  <c r="P39" i="16"/>
  <c r="P44" i="16"/>
  <c r="P49" i="16"/>
  <c r="P55" i="16"/>
  <c r="P60" i="16"/>
  <c r="P65" i="16"/>
  <c r="P5" i="16"/>
  <c r="P10" i="16"/>
  <c r="P15" i="16"/>
  <c r="P21" i="16"/>
  <c r="P26" i="16"/>
  <c r="R74" i="16"/>
  <c r="P234" i="16"/>
  <c r="P255" i="16"/>
  <c r="P151" i="16"/>
  <c r="P167" i="16"/>
  <c r="P177" i="16"/>
  <c r="P188" i="16"/>
  <c r="P199" i="16"/>
  <c r="P149" i="16"/>
  <c r="P120" i="16"/>
  <c r="P131" i="16"/>
  <c r="P141" i="16"/>
  <c r="P72" i="16"/>
  <c r="P83" i="16"/>
  <c r="P93" i="16"/>
  <c r="P99" i="16"/>
  <c r="P69" i="16"/>
  <c r="P35" i="16"/>
  <c r="P45" i="16"/>
  <c r="P51" i="16"/>
  <c r="P61" i="16"/>
  <c r="P6" i="16"/>
  <c r="P17" i="16"/>
  <c r="P22" i="16"/>
  <c r="R261" i="16"/>
  <c r="R267" i="16"/>
  <c r="R272" i="16"/>
  <c r="R277" i="16"/>
  <c r="R283" i="16"/>
  <c r="R288" i="16"/>
  <c r="R293" i="16"/>
  <c r="R299" i="16"/>
  <c r="R304" i="16"/>
  <c r="R259" i="16"/>
  <c r="R215" i="16"/>
  <c r="R220" i="16"/>
  <c r="R225" i="16"/>
  <c r="R231" i="16"/>
  <c r="R236" i="16"/>
  <c r="R241" i="16"/>
  <c r="R247" i="16"/>
  <c r="R252" i="16"/>
  <c r="R257" i="16"/>
  <c r="R153" i="16"/>
  <c r="R158" i="16"/>
  <c r="R163" i="16"/>
  <c r="R169" i="16"/>
  <c r="R174" i="16"/>
  <c r="R179" i="16"/>
  <c r="R185" i="16"/>
  <c r="R190" i="16"/>
  <c r="R195" i="16"/>
  <c r="R201" i="16"/>
  <c r="R206" i="16"/>
  <c r="R111" i="16"/>
  <c r="R117" i="16"/>
  <c r="R122" i="16"/>
  <c r="R127" i="16"/>
  <c r="R133" i="16"/>
  <c r="R138" i="16"/>
  <c r="R143" i="16"/>
  <c r="R109" i="16"/>
  <c r="R79" i="16"/>
  <c r="R85" i="16"/>
  <c r="R90" i="16"/>
  <c r="R95" i="16"/>
  <c r="R101" i="16"/>
  <c r="R106" i="16"/>
  <c r="R8" i="16"/>
  <c r="R13" i="16"/>
  <c r="R19" i="16"/>
  <c r="R24" i="16"/>
  <c r="R3" i="16"/>
  <c r="P213" i="16"/>
  <c r="P218" i="16"/>
  <c r="P223" i="16"/>
  <c r="P229" i="16"/>
  <c r="P239" i="16"/>
  <c r="P245" i="16"/>
  <c r="P250" i="16"/>
  <c r="P156" i="16"/>
  <c r="P161" i="16"/>
  <c r="P172" i="16"/>
  <c r="P183" i="16"/>
  <c r="P193" i="16"/>
  <c r="P204" i="16"/>
  <c r="P115" i="16"/>
  <c r="P125" i="16"/>
  <c r="P136" i="16"/>
  <c r="P147" i="16"/>
  <c r="P77" i="16"/>
  <c r="P88" i="16"/>
  <c r="P104" i="16"/>
  <c r="P40" i="16"/>
  <c r="P56" i="16"/>
  <c r="P67" i="16"/>
  <c r="P11" i="16"/>
  <c r="P27" i="16"/>
  <c r="R269" i="16"/>
  <c r="R280" i="16"/>
  <c r="R291" i="16"/>
  <c r="R301" i="16"/>
  <c r="R212" i="16"/>
  <c r="R223" i="16"/>
  <c r="R233" i="16"/>
  <c r="R244" i="16"/>
  <c r="R255" i="16"/>
  <c r="R155" i="16"/>
  <c r="R166" i="16"/>
  <c r="R177" i="16"/>
  <c r="R187" i="16"/>
  <c r="R198" i="16"/>
  <c r="R149" i="16"/>
  <c r="R119" i="16"/>
  <c r="R130" i="16"/>
  <c r="R141" i="16"/>
  <c r="R71" i="16"/>
  <c r="R82" i="16"/>
  <c r="R93" i="16"/>
  <c r="R103" i="16"/>
  <c r="R11" i="16"/>
  <c r="R21" i="16"/>
  <c r="P215" i="16"/>
  <c r="P226" i="16"/>
  <c r="P237" i="16"/>
  <c r="P247" i="16"/>
  <c r="P258" i="16"/>
  <c r="P159" i="16"/>
  <c r="P169" i="16"/>
  <c r="P180" i="16"/>
  <c r="P191" i="16"/>
  <c r="P201" i="16"/>
  <c r="P112" i="16"/>
  <c r="P123" i="16"/>
  <c r="P133" i="16"/>
  <c r="P144" i="16"/>
  <c r="P75" i="16"/>
  <c r="P85" i="16"/>
  <c r="P96" i="16"/>
  <c r="P107" i="16"/>
  <c r="P37" i="16"/>
  <c r="P48" i="16"/>
  <c r="P59" i="16"/>
  <c r="P29" i="16"/>
  <c r="P14" i="16"/>
  <c r="P25" i="16"/>
  <c r="R264" i="16"/>
  <c r="R285" i="16"/>
  <c r="R307" i="16"/>
  <c r="R228" i="16"/>
  <c r="R249" i="16"/>
  <c r="R161" i="16"/>
  <c r="R182" i="16"/>
  <c r="R203" i="16"/>
  <c r="R125" i="16"/>
  <c r="R146" i="16"/>
  <c r="R87" i="16"/>
  <c r="R69" i="16"/>
  <c r="R5" i="16"/>
  <c r="R27" i="16"/>
  <c r="P221" i="16"/>
  <c r="P231" i="16"/>
  <c r="P153" i="16"/>
  <c r="P175" i="16"/>
  <c r="P117" i="16"/>
  <c r="P109" i="16"/>
  <c r="P91" i="16"/>
  <c r="P32" i="16"/>
  <c r="P43" i="16"/>
  <c r="P64" i="16"/>
  <c r="P19" i="16"/>
  <c r="R279" i="16"/>
  <c r="R300" i="16"/>
  <c r="R221" i="16"/>
  <c r="R243" i="16"/>
  <c r="R253" i="16"/>
  <c r="R165" i="16"/>
  <c r="R186" i="16"/>
  <c r="R207" i="16"/>
  <c r="R129" i="16"/>
  <c r="R139" i="16"/>
  <c r="R81" i="16"/>
  <c r="R102" i="16"/>
  <c r="R20" i="16"/>
  <c r="P214" i="16"/>
  <c r="P235" i="16"/>
  <c r="P257" i="16"/>
  <c r="P168" i="16"/>
  <c r="P189" i="16"/>
  <c r="P111" i="16"/>
  <c r="P132" i="16"/>
  <c r="P73" i="16"/>
  <c r="P95" i="16"/>
  <c r="P36" i="16"/>
  <c r="P57" i="16"/>
  <c r="P23" i="16"/>
  <c r="R263" i="16"/>
  <c r="R273" i="16"/>
  <c r="R284" i="16"/>
  <c r="R295" i="16"/>
  <c r="R305" i="16"/>
  <c r="R216" i="16"/>
  <c r="R227" i="16"/>
  <c r="R237" i="16"/>
  <c r="R248" i="16"/>
  <c r="R209" i="16"/>
  <c r="R159" i="16"/>
  <c r="R170" i="16"/>
  <c r="R181" i="16"/>
  <c r="R191" i="16"/>
  <c r="R202" i="16"/>
  <c r="R113" i="16"/>
  <c r="R123" i="16"/>
  <c r="R134" i="16"/>
  <c r="R145" i="16"/>
  <c r="R75" i="16"/>
  <c r="R86" i="16"/>
  <c r="R97" i="16"/>
  <c r="R107" i="16"/>
  <c r="R4" i="16"/>
  <c r="R15" i="16"/>
  <c r="R25" i="16"/>
  <c r="P219" i="16"/>
  <c r="P230" i="16"/>
  <c r="P241" i="16"/>
  <c r="P251" i="16"/>
  <c r="P152" i="16"/>
  <c r="P163" i="16"/>
  <c r="P173" i="16"/>
  <c r="P184" i="16"/>
  <c r="P195" i="16"/>
  <c r="P205" i="16"/>
  <c r="P116" i="16"/>
  <c r="P127" i="16"/>
  <c r="P137" i="16"/>
  <c r="P148" i="16"/>
  <c r="P79" i="16"/>
  <c r="P89" i="16"/>
  <c r="P100" i="16"/>
  <c r="P31" i="16"/>
  <c r="P41" i="16"/>
  <c r="P52" i="16"/>
  <c r="P63" i="16"/>
  <c r="P7" i="16"/>
  <c r="P18" i="16"/>
  <c r="P3" i="16"/>
  <c r="R275" i="16"/>
  <c r="R296" i="16"/>
  <c r="R217" i="16"/>
  <c r="R239" i="16"/>
  <c r="R150" i="16"/>
  <c r="R171" i="16"/>
  <c r="R193" i="16"/>
  <c r="R114" i="16"/>
  <c r="R135" i="16"/>
  <c r="R77" i="16"/>
  <c r="R98" i="16"/>
  <c r="R16" i="16"/>
  <c r="P210" i="16"/>
  <c r="P242" i="16"/>
  <c r="P253" i="16"/>
  <c r="P164" i="16"/>
  <c r="P185" i="16"/>
  <c r="P196" i="16"/>
  <c r="P207" i="16"/>
  <c r="P128" i="16"/>
  <c r="P139" i="16"/>
  <c r="P80" i="16"/>
  <c r="P101" i="16"/>
  <c r="P53" i="16"/>
  <c r="P9" i="16"/>
  <c r="R268" i="16"/>
  <c r="R289" i="16"/>
  <c r="R211" i="16"/>
  <c r="R232" i="16"/>
  <c r="R154" i="16"/>
  <c r="R175" i="16"/>
  <c r="R197" i="16"/>
  <c r="R118" i="16"/>
  <c r="R70" i="16"/>
  <c r="R91" i="16"/>
  <c r="R9" i="16"/>
  <c r="P225" i="16"/>
  <c r="P246" i="16"/>
  <c r="P157" i="16"/>
  <c r="P179" i="16"/>
  <c r="P200" i="16"/>
  <c r="P121" i="16"/>
  <c r="P143" i="16"/>
  <c r="P84" i="16"/>
  <c r="P105" i="16"/>
  <c r="P47" i="16"/>
  <c r="P68" i="16"/>
  <c r="P13" i="16"/>
  <c r="K262" i="16"/>
  <c r="K266" i="16"/>
  <c r="K270" i="16"/>
  <c r="K274" i="16"/>
  <c r="K278" i="16"/>
  <c r="K282" i="16"/>
  <c r="K286" i="16"/>
  <c r="K290" i="16"/>
  <c r="K294" i="16"/>
  <c r="K298" i="16"/>
  <c r="K302" i="16"/>
  <c r="K306" i="16"/>
  <c r="K210" i="16"/>
  <c r="K214" i="16"/>
  <c r="K218" i="16"/>
  <c r="K222" i="16"/>
  <c r="K226" i="16"/>
  <c r="K230" i="16"/>
  <c r="K234" i="16"/>
  <c r="K238" i="16"/>
  <c r="K242" i="16"/>
  <c r="K246" i="16"/>
  <c r="K250" i="16"/>
  <c r="K254" i="16"/>
  <c r="K258" i="16"/>
  <c r="K152" i="16"/>
  <c r="K156" i="16"/>
  <c r="K160" i="16"/>
  <c r="K164" i="16"/>
  <c r="K168" i="16"/>
  <c r="K172" i="16"/>
  <c r="K176" i="16"/>
  <c r="K180" i="16"/>
  <c r="K184" i="16"/>
  <c r="K188" i="16"/>
  <c r="K192" i="16"/>
  <c r="K196" i="16"/>
  <c r="K200" i="16"/>
  <c r="K204" i="16"/>
  <c r="K208" i="16"/>
  <c r="K112" i="16"/>
  <c r="K116" i="16"/>
  <c r="K120" i="16"/>
  <c r="K124" i="16"/>
  <c r="K128" i="16"/>
  <c r="K132" i="16"/>
  <c r="K136" i="16"/>
  <c r="K140" i="16"/>
  <c r="K144" i="16"/>
  <c r="K148" i="16"/>
  <c r="K72" i="16"/>
  <c r="K76" i="16"/>
  <c r="K80" i="16"/>
  <c r="K84" i="16"/>
  <c r="K88" i="16"/>
  <c r="K92" i="16"/>
  <c r="K96" i="16"/>
  <c r="K100" i="16"/>
  <c r="K104" i="16"/>
  <c r="K108" i="16"/>
  <c r="K32" i="16"/>
  <c r="K36" i="16"/>
  <c r="K40" i="16"/>
  <c r="K44" i="16"/>
  <c r="K48" i="16"/>
  <c r="K52" i="16"/>
  <c r="K56" i="16"/>
  <c r="K60" i="16"/>
  <c r="K64" i="16"/>
  <c r="K68" i="16"/>
  <c r="K6" i="16"/>
  <c r="K10" i="16"/>
  <c r="K14" i="16"/>
  <c r="K18" i="16"/>
  <c r="K22" i="16"/>
  <c r="K26" i="16"/>
  <c r="I212" i="16"/>
  <c r="I216" i="16"/>
  <c r="I220" i="16"/>
  <c r="I224" i="16"/>
  <c r="I228" i="16"/>
  <c r="I232" i="16"/>
  <c r="I236" i="16"/>
  <c r="I240" i="16"/>
  <c r="I244" i="16"/>
  <c r="I248" i="16"/>
  <c r="I252" i="16"/>
  <c r="I256" i="16"/>
  <c r="I150" i="16"/>
  <c r="I154" i="16"/>
  <c r="I158" i="16"/>
  <c r="I162" i="16"/>
  <c r="I166" i="16"/>
  <c r="I170" i="16"/>
  <c r="I174" i="16"/>
  <c r="I178" i="16"/>
  <c r="I182" i="16"/>
  <c r="I186" i="16"/>
  <c r="I190" i="16"/>
  <c r="I194" i="16"/>
  <c r="I198" i="16"/>
  <c r="I202" i="16"/>
  <c r="I206" i="16"/>
  <c r="I110" i="16"/>
  <c r="I114" i="16"/>
  <c r="I118" i="16"/>
  <c r="I122" i="16"/>
  <c r="I126" i="16"/>
  <c r="I130" i="16"/>
  <c r="I134" i="16"/>
  <c r="I138" i="16"/>
  <c r="I142" i="16"/>
  <c r="I146" i="16"/>
  <c r="I70" i="16"/>
  <c r="I74" i="16"/>
  <c r="I78" i="16"/>
  <c r="I82" i="16"/>
  <c r="I86" i="16"/>
  <c r="I90" i="16"/>
  <c r="I94" i="16"/>
  <c r="I98" i="16"/>
  <c r="I102" i="16"/>
  <c r="I106" i="16"/>
  <c r="I30" i="16"/>
  <c r="I34" i="16"/>
  <c r="I38" i="16"/>
  <c r="I42" i="16"/>
  <c r="I46" i="16"/>
  <c r="I50" i="16"/>
  <c r="I54" i="16"/>
  <c r="I58" i="16"/>
  <c r="I62" i="16"/>
  <c r="I66" i="16"/>
  <c r="I4" i="16"/>
  <c r="I8" i="16"/>
  <c r="I12" i="16"/>
  <c r="I16" i="16"/>
  <c r="I20" i="16"/>
  <c r="I24" i="16"/>
  <c r="I28" i="16"/>
  <c r="K261" i="16"/>
  <c r="K267" i="16"/>
  <c r="K272" i="16"/>
  <c r="K277" i="16"/>
  <c r="K283" i="16"/>
  <c r="K288" i="16"/>
  <c r="K293" i="16"/>
  <c r="K299" i="16"/>
  <c r="K304" i="16"/>
  <c r="K259" i="16"/>
  <c r="K215" i="16"/>
  <c r="K220" i="16"/>
  <c r="K225" i="16"/>
  <c r="K231" i="16"/>
  <c r="K236" i="16"/>
  <c r="K241" i="16"/>
  <c r="K247" i="16"/>
  <c r="K252" i="16"/>
  <c r="K257" i="16"/>
  <c r="K153" i="16"/>
  <c r="K158" i="16"/>
  <c r="K163" i="16"/>
  <c r="K169" i="16"/>
  <c r="K174" i="16"/>
  <c r="K179" i="16"/>
  <c r="K185" i="16"/>
  <c r="K190" i="16"/>
  <c r="K195" i="16"/>
  <c r="K201" i="16"/>
  <c r="K206" i="16"/>
  <c r="K111" i="16"/>
  <c r="K117" i="16"/>
  <c r="K122" i="16"/>
  <c r="K127" i="16"/>
  <c r="K133" i="16"/>
  <c r="K138" i="16"/>
  <c r="K143" i="16"/>
  <c r="K109" i="16"/>
  <c r="K74" i="16"/>
  <c r="K79" i="16"/>
  <c r="K85" i="16"/>
  <c r="K90" i="16"/>
  <c r="K95" i="16"/>
  <c r="K101" i="16"/>
  <c r="K106" i="16"/>
  <c r="K31" i="16"/>
  <c r="K37" i="16"/>
  <c r="K42" i="16"/>
  <c r="K47" i="16"/>
  <c r="K53" i="16"/>
  <c r="K58" i="16"/>
  <c r="K63" i="16"/>
  <c r="K29" i="16"/>
  <c r="K8" i="16"/>
  <c r="K13" i="16"/>
  <c r="K19" i="16"/>
  <c r="K24" i="16"/>
  <c r="K3" i="16"/>
  <c r="I213" i="16"/>
  <c r="I218" i="16"/>
  <c r="I223" i="16"/>
  <c r="I229" i="16"/>
  <c r="I234" i="16"/>
  <c r="I239" i="16"/>
  <c r="I245" i="16"/>
  <c r="I250" i="16"/>
  <c r="I255" i="16"/>
  <c r="I151" i="16"/>
  <c r="I156" i="16"/>
  <c r="I161" i="16"/>
  <c r="I167" i="16"/>
  <c r="I172" i="16"/>
  <c r="I177" i="16"/>
  <c r="I183" i="16"/>
  <c r="I188" i="16"/>
  <c r="I193" i="16"/>
  <c r="I199" i="16"/>
  <c r="I204" i="16"/>
  <c r="I149" i="16"/>
  <c r="I115" i="16"/>
  <c r="I120" i="16"/>
  <c r="I125" i="16"/>
  <c r="I131" i="16"/>
  <c r="I136" i="16"/>
  <c r="I141" i="16"/>
  <c r="I147" i="16"/>
  <c r="I72" i="16"/>
  <c r="I77" i="16"/>
  <c r="I83" i="16"/>
  <c r="I88" i="16"/>
  <c r="I93" i="16"/>
  <c r="I99" i="16"/>
  <c r="I104" i="16"/>
  <c r="I69" i="16"/>
  <c r="I35" i="16"/>
  <c r="I40" i="16"/>
  <c r="I45" i="16"/>
  <c r="I51" i="16"/>
  <c r="I56" i="16"/>
  <c r="I61" i="16"/>
  <c r="I67" i="16"/>
  <c r="I6" i="16"/>
  <c r="I11" i="16"/>
  <c r="I17" i="16"/>
  <c r="I22" i="16"/>
  <c r="I27" i="16"/>
  <c r="K263" i="16"/>
  <c r="K273" i="16"/>
  <c r="K284" i="16"/>
  <c r="K295" i="16"/>
  <c r="K300" i="16"/>
  <c r="K211" i="16"/>
  <c r="K221" i="16"/>
  <c r="K232" i="16"/>
  <c r="K243" i="16"/>
  <c r="K253" i="16"/>
  <c r="K154" i="16"/>
  <c r="K165" i="16"/>
  <c r="K175" i="16"/>
  <c r="K186" i="16"/>
  <c r="K197" i="16"/>
  <c r="K207" i="16"/>
  <c r="K118" i="16"/>
  <c r="K123" i="16"/>
  <c r="K139" i="16"/>
  <c r="K70" i="16"/>
  <c r="K81" i="16"/>
  <c r="K91" i="16"/>
  <c r="K102" i="16"/>
  <c r="K33" i="16"/>
  <c r="K43" i="16"/>
  <c r="K49" i="16"/>
  <c r="K59" i="16"/>
  <c r="K4" i="16"/>
  <c r="K20" i="16"/>
  <c r="I219" i="16"/>
  <c r="I225" i="16"/>
  <c r="I235" i="16"/>
  <c r="I246" i="16"/>
  <c r="I257" i="16"/>
  <c r="I157" i="16"/>
  <c r="I168" i="16"/>
  <c r="I184" i="16"/>
  <c r="I195" i="16"/>
  <c r="I205" i="16"/>
  <c r="I111" i="16"/>
  <c r="I121" i="16"/>
  <c r="I137" i="16"/>
  <c r="I148" i="16"/>
  <c r="I79" i="16"/>
  <c r="I89" i="16"/>
  <c r="I100" i="16"/>
  <c r="I31" i="16"/>
  <c r="I41" i="16"/>
  <c r="I57" i="16"/>
  <c r="I68" i="16"/>
  <c r="I13" i="16"/>
  <c r="I23" i="16"/>
  <c r="K268" i="16"/>
  <c r="K279" i="16"/>
  <c r="K289" i="16"/>
  <c r="K305" i="16"/>
  <c r="K216" i="16"/>
  <c r="K227" i="16"/>
  <c r="K237" i="16"/>
  <c r="K248" i="16"/>
  <c r="K209" i="16"/>
  <c r="K159" i="16"/>
  <c r="K170" i="16"/>
  <c r="K181" i="16"/>
  <c r="K191" i="16"/>
  <c r="K202" i="16"/>
  <c r="K113" i="16"/>
  <c r="K129" i="16"/>
  <c r="K134" i="16"/>
  <c r="K145" i="16"/>
  <c r="K75" i="16"/>
  <c r="K86" i="16"/>
  <c r="K97" i="16"/>
  <c r="K107" i="16"/>
  <c r="K38" i="16"/>
  <c r="K54" i="16"/>
  <c r="K65" i="16"/>
  <c r="K9" i="16"/>
  <c r="K15" i="16"/>
  <c r="K25" i="16"/>
  <c r="I214" i="16"/>
  <c r="I230" i="16"/>
  <c r="I241" i="16"/>
  <c r="I251" i="16"/>
  <c r="I152" i="16"/>
  <c r="I163" i="16"/>
  <c r="I173" i="16"/>
  <c r="I179" i="16"/>
  <c r="I189" i="16"/>
  <c r="I200" i="16"/>
  <c r="I116" i="16"/>
  <c r="I127" i="16"/>
  <c r="I132" i="16"/>
  <c r="I143" i="16"/>
  <c r="I73" i="16"/>
  <c r="I84" i="16"/>
  <c r="I95" i="16"/>
  <c r="I105" i="16"/>
  <c r="I36" i="16"/>
  <c r="I47" i="16"/>
  <c r="I52" i="16"/>
  <c r="I63" i="16"/>
  <c r="I7" i="16"/>
  <c r="I18" i="16"/>
  <c r="I3" i="16"/>
  <c r="K265" i="16"/>
  <c r="K276" i="16"/>
  <c r="K287" i="16"/>
  <c r="K297" i="16"/>
  <c r="K308" i="16"/>
  <c r="K219" i="16"/>
  <c r="K229" i="16"/>
  <c r="K240" i="16"/>
  <c r="K251" i="16"/>
  <c r="K151" i="16"/>
  <c r="K162" i="16"/>
  <c r="K173" i="16"/>
  <c r="K183" i="16"/>
  <c r="K194" i="16"/>
  <c r="K205" i="16"/>
  <c r="K115" i="16"/>
  <c r="K126" i="16"/>
  <c r="K137" i="16"/>
  <c r="K147" i="16"/>
  <c r="K78" i="16"/>
  <c r="K89" i="16"/>
  <c r="K99" i="16"/>
  <c r="K30" i="16"/>
  <c r="K41" i="16"/>
  <c r="K51" i="16"/>
  <c r="K62" i="16"/>
  <c r="K7" i="16"/>
  <c r="K17" i="16"/>
  <c r="K28" i="16"/>
  <c r="I211" i="16"/>
  <c r="I222" i="16"/>
  <c r="I233" i="16"/>
  <c r="I243" i="16"/>
  <c r="I254" i="16"/>
  <c r="I155" i="16"/>
  <c r="I165" i="16"/>
  <c r="I176" i="16"/>
  <c r="I187" i="16"/>
  <c r="I197" i="16"/>
  <c r="I208" i="16"/>
  <c r="I119" i="16"/>
  <c r="I129" i="16"/>
  <c r="I140" i="16"/>
  <c r="I71" i="16"/>
  <c r="I81" i="16"/>
  <c r="I92" i="16"/>
  <c r="I103" i="16"/>
  <c r="I33" i="16"/>
  <c r="I44" i="16"/>
  <c r="I55" i="16"/>
  <c r="I65" i="16"/>
  <c r="I10" i="16"/>
  <c r="I21" i="16"/>
  <c r="K271" i="16"/>
  <c r="K292" i="16"/>
  <c r="K213" i="16"/>
  <c r="K235" i="16"/>
  <c r="K157" i="16"/>
  <c r="K178" i="16"/>
  <c r="K189" i="16"/>
  <c r="K110" i="16"/>
  <c r="K131" i="16"/>
  <c r="K73" i="16"/>
  <c r="K94" i="16"/>
  <c r="K35" i="16"/>
  <c r="K57" i="16"/>
  <c r="K12" i="16"/>
  <c r="I217" i="16"/>
  <c r="I227" i="16"/>
  <c r="I249" i="16"/>
  <c r="I171" i="16"/>
  <c r="I192" i="16"/>
  <c r="I113" i="16"/>
  <c r="I145" i="16"/>
  <c r="I76" i="16"/>
  <c r="I87" i="16"/>
  <c r="I108" i="16"/>
  <c r="I49" i="16"/>
  <c r="I5" i="16"/>
  <c r="I26" i="16"/>
  <c r="K275" i="16"/>
  <c r="K296" i="16"/>
  <c r="K217" i="16"/>
  <c r="K239" i="16"/>
  <c r="K150" i="16"/>
  <c r="K171" i="16"/>
  <c r="K203" i="16"/>
  <c r="K125" i="16"/>
  <c r="K146" i="16"/>
  <c r="K87" i="16"/>
  <c r="K69" i="16"/>
  <c r="K50" i="16"/>
  <c r="K5" i="16"/>
  <c r="K27" i="16"/>
  <c r="I221" i="16"/>
  <c r="I242" i="16"/>
  <c r="I153" i="16"/>
  <c r="I175" i="16"/>
  <c r="I196" i="16"/>
  <c r="I207" i="16"/>
  <c r="I128" i="16"/>
  <c r="I109" i="16"/>
  <c r="I91" i="16"/>
  <c r="I32" i="16"/>
  <c r="I43" i="16"/>
  <c r="I64" i="16"/>
  <c r="I19" i="16"/>
  <c r="K269" i="16"/>
  <c r="K280" i="16"/>
  <c r="K291" i="16"/>
  <c r="K301" i="16"/>
  <c r="K212" i="16"/>
  <c r="K223" i="16"/>
  <c r="K233" i="16"/>
  <c r="K244" i="16"/>
  <c r="K255" i="16"/>
  <c r="K155" i="16"/>
  <c r="K166" i="16"/>
  <c r="K177" i="16"/>
  <c r="K187" i="16"/>
  <c r="K198" i="16"/>
  <c r="K149" i="16"/>
  <c r="K119" i="16"/>
  <c r="K130" i="16"/>
  <c r="K141" i="16"/>
  <c r="K71" i="16"/>
  <c r="K82" i="16"/>
  <c r="K93" i="16"/>
  <c r="K103" i="16"/>
  <c r="K34" i="16"/>
  <c r="K45" i="16"/>
  <c r="K55" i="16"/>
  <c r="K66" i="16"/>
  <c r="K11" i="16"/>
  <c r="K21" i="16"/>
  <c r="I215" i="16"/>
  <c r="I226" i="16"/>
  <c r="I237" i="16"/>
  <c r="I247" i="16"/>
  <c r="I258" i="16"/>
  <c r="I159" i="16"/>
  <c r="I169" i="16"/>
  <c r="I180" i="16"/>
  <c r="I191" i="16"/>
  <c r="I201" i="16"/>
  <c r="I112" i="16"/>
  <c r="I123" i="16"/>
  <c r="I133" i="16"/>
  <c r="I144" i="16"/>
  <c r="I75" i="16"/>
  <c r="I85" i="16"/>
  <c r="I96" i="16"/>
  <c r="I107" i="16"/>
  <c r="I37" i="16"/>
  <c r="I48" i="16"/>
  <c r="I59" i="16"/>
  <c r="I29" i="16"/>
  <c r="I14" i="16"/>
  <c r="I25" i="16"/>
  <c r="K260" i="16"/>
  <c r="K281" i="16"/>
  <c r="K303" i="16"/>
  <c r="K224" i="16"/>
  <c r="K245" i="16"/>
  <c r="K256" i="16"/>
  <c r="K167" i="16"/>
  <c r="K199" i="16"/>
  <c r="K121" i="16"/>
  <c r="K142" i="16"/>
  <c r="K83" i="16"/>
  <c r="K105" i="16"/>
  <c r="K46" i="16"/>
  <c r="K67" i="16"/>
  <c r="K23" i="16"/>
  <c r="I238" i="16"/>
  <c r="I209" i="16"/>
  <c r="I160" i="16"/>
  <c r="I181" i="16"/>
  <c r="I203" i="16"/>
  <c r="I124" i="16"/>
  <c r="I135" i="16"/>
  <c r="I97" i="16"/>
  <c r="I39" i="16"/>
  <c r="I60" i="16"/>
  <c r="I15" i="16"/>
  <c r="K264" i="16"/>
  <c r="K285" i="16"/>
  <c r="K307" i="16"/>
  <c r="K228" i="16"/>
  <c r="K249" i="16"/>
  <c r="K161" i="16"/>
  <c r="K182" i="16"/>
  <c r="K193" i="16"/>
  <c r="K114" i="16"/>
  <c r="K135" i="16"/>
  <c r="K77" i="16"/>
  <c r="K98" i="16"/>
  <c r="K39" i="16"/>
  <c r="K61" i="16"/>
  <c r="K16" i="16"/>
  <c r="I210" i="16"/>
  <c r="I231" i="16"/>
  <c r="I253" i="16"/>
  <c r="I164" i="16"/>
  <c r="I185" i="16"/>
  <c r="I117" i="16"/>
  <c r="I139" i="16"/>
  <c r="I80" i="16"/>
  <c r="I101" i="16"/>
  <c r="I53" i="16"/>
  <c r="I9" i="16"/>
  <c r="B7" i="14"/>
  <c r="B10" i="14"/>
  <c r="I30" i="12"/>
  <c r="F15" i="15"/>
  <c r="H13" i="10"/>
  <c r="D13" i="20" l="1"/>
  <c r="D14" i="20" s="1"/>
  <c r="D20" i="20"/>
  <c r="D24" i="20" s="1"/>
  <c r="AN4" i="23"/>
  <c r="AN5" i="23" s="1"/>
  <c r="X4" i="23"/>
  <c r="X5" i="23" s="1"/>
  <c r="X6" i="23" s="1"/>
  <c r="X7" i="23" s="1"/>
  <c r="X8" i="23" s="1"/>
  <c r="X9" i="23" s="1"/>
  <c r="X10" i="23" s="1"/>
  <c r="X11" i="23" s="1"/>
  <c r="X12" i="23" s="1"/>
  <c r="X13" i="23" s="1"/>
  <c r="X14" i="23" s="1"/>
  <c r="X15" i="23" s="1"/>
  <c r="X16" i="23" s="1"/>
  <c r="X17" i="23" s="1"/>
  <c r="X18" i="23" s="1"/>
  <c r="X19" i="23" s="1"/>
  <c r="X20" i="23" s="1"/>
  <c r="X21" i="23" s="1"/>
  <c r="X22" i="23" s="1"/>
  <c r="X23" i="23" s="1"/>
  <c r="X24" i="23" s="1"/>
  <c r="X25" i="23" s="1"/>
  <c r="X26" i="23" s="1"/>
  <c r="X27" i="23" s="1"/>
  <c r="X28" i="23" s="1"/>
  <c r="X29" i="23" s="1"/>
  <c r="X30" i="23" s="1"/>
  <c r="X31" i="23" s="1"/>
  <c r="X32" i="23" s="1"/>
  <c r="X33" i="23" s="1"/>
  <c r="X34" i="23" s="1"/>
  <c r="X35" i="23" s="1"/>
  <c r="X36" i="23" s="1"/>
  <c r="X37" i="23" s="1"/>
  <c r="X38" i="23" s="1"/>
  <c r="X39" i="23" s="1"/>
  <c r="X40" i="23" s="1"/>
  <c r="X41" i="23" s="1"/>
  <c r="X42" i="23" s="1"/>
  <c r="X43" i="23" s="1"/>
  <c r="X44" i="23" s="1"/>
  <c r="X45" i="23" s="1"/>
  <c r="X46" i="23" s="1"/>
  <c r="X47" i="23" s="1"/>
  <c r="X48" i="23" s="1"/>
  <c r="X49" i="23" s="1"/>
  <c r="X50" i="23" s="1"/>
  <c r="X51" i="23" s="1"/>
  <c r="X52" i="23" s="1"/>
  <c r="X53" i="23" s="1"/>
  <c r="X54" i="23" s="1"/>
  <c r="X55" i="23" s="1"/>
  <c r="X56" i="23" s="1"/>
  <c r="X57" i="23" s="1"/>
  <c r="X58" i="23" s="1"/>
  <c r="X59" i="23" s="1"/>
  <c r="X60" i="23" s="1"/>
  <c r="X61" i="23" s="1"/>
  <c r="X62" i="23" s="1"/>
  <c r="X63" i="23" s="1"/>
  <c r="X64" i="23" s="1"/>
  <c r="X65" i="23" s="1"/>
  <c r="X66" i="23" s="1"/>
  <c r="X67" i="23" s="1"/>
  <c r="X68" i="23" s="1"/>
  <c r="X69" i="23" s="1"/>
  <c r="X70" i="23" s="1"/>
  <c r="X71" i="23" s="1"/>
  <c r="X72" i="23" s="1"/>
  <c r="X73" i="23" s="1"/>
  <c r="X74" i="23" s="1"/>
  <c r="X75" i="23" s="1"/>
  <c r="X76" i="23" s="1"/>
  <c r="X77" i="23" s="1"/>
  <c r="X78" i="23" s="1"/>
  <c r="X79" i="23" s="1"/>
  <c r="X80" i="23" s="1"/>
  <c r="X81" i="23" s="1"/>
  <c r="X82" i="23" s="1"/>
  <c r="X83" i="23" s="1"/>
  <c r="X84" i="23" s="1"/>
  <c r="X85" i="23" s="1"/>
  <c r="X86" i="23" s="1"/>
  <c r="X87" i="23" s="1"/>
  <c r="X88" i="23" s="1"/>
  <c r="X89" i="23" s="1"/>
  <c r="X90" i="23" s="1"/>
  <c r="X91" i="23" s="1"/>
  <c r="X92" i="23" s="1"/>
  <c r="X93" i="23" s="1"/>
  <c r="X94" i="23" s="1"/>
  <c r="X95" i="23" s="1"/>
  <c r="X96" i="23" s="1"/>
  <c r="X97" i="23" s="1"/>
  <c r="X98" i="23" s="1"/>
  <c r="X99" i="23" s="1"/>
  <c r="X100" i="23" s="1"/>
  <c r="X101" i="23" s="1"/>
  <c r="X102" i="23" s="1"/>
  <c r="X103" i="23" s="1"/>
  <c r="X104" i="23" s="1"/>
  <c r="X105" i="23" s="1"/>
  <c r="X106" i="23" s="1"/>
  <c r="X107" i="23" s="1"/>
  <c r="X108" i="23" s="1"/>
  <c r="X109" i="23" s="1"/>
  <c r="X110" i="23" s="1"/>
  <c r="X111" i="23" s="1"/>
  <c r="X112" i="23" s="1"/>
  <c r="X113" i="23" s="1"/>
  <c r="X114" i="23" s="1"/>
  <c r="X115" i="23" s="1"/>
  <c r="X116" i="23" s="1"/>
  <c r="X117" i="23" s="1"/>
  <c r="X118" i="23" s="1"/>
  <c r="X119" i="23" s="1"/>
  <c r="X120" i="23" s="1"/>
  <c r="X121" i="23" s="1"/>
  <c r="X122" i="23" s="1"/>
  <c r="X123" i="23" s="1"/>
  <c r="X124" i="23" s="1"/>
  <c r="X125" i="23" s="1"/>
  <c r="X126" i="23" s="1"/>
  <c r="X127" i="23" s="1"/>
  <c r="X128" i="23" s="1"/>
  <c r="X129" i="23" s="1"/>
  <c r="X130" i="23" s="1"/>
  <c r="X131" i="23" s="1"/>
  <c r="X132" i="23" s="1"/>
  <c r="X133" i="23" s="1"/>
  <c r="X134" i="23" s="1"/>
  <c r="X135" i="23" s="1"/>
  <c r="X136" i="23" s="1"/>
  <c r="X137" i="23" s="1"/>
  <c r="X138" i="23" s="1"/>
  <c r="X139" i="23" s="1"/>
  <c r="X140" i="23" s="1"/>
  <c r="X141" i="23" s="1"/>
  <c r="X142" i="23" s="1"/>
  <c r="X143" i="23" s="1"/>
  <c r="X144" i="23" s="1"/>
  <c r="X145" i="23" s="1"/>
  <c r="X146" i="23" s="1"/>
  <c r="X147" i="23" s="1"/>
  <c r="X148" i="23" s="1"/>
  <c r="X149" i="23" s="1"/>
  <c r="X150" i="23" s="1"/>
  <c r="X151" i="23" s="1"/>
  <c r="X152" i="23" s="1"/>
  <c r="X153" i="23" s="1"/>
  <c r="X154" i="23" s="1"/>
  <c r="X155" i="23" s="1"/>
  <c r="X156" i="23" s="1"/>
  <c r="X157" i="23" s="1"/>
  <c r="X158" i="23" s="1"/>
  <c r="X159" i="23" s="1"/>
  <c r="X160" i="23" s="1"/>
  <c r="X161" i="23" s="1"/>
  <c r="X162" i="23" s="1"/>
  <c r="X163" i="23" s="1"/>
  <c r="X164" i="23" s="1"/>
  <c r="X165" i="23" s="1"/>
  <c r="X166" i="23" s="1"/>
  <c r="X167" i="23" s="1"/>
  <c r="X168" i="23" s="1"/>
  <c r="X169" i="23" s="1"/>
  <c r="X170" i="23" s="1"/>
  <c r="X171" i="23" s="1"/>
  <c r="X172" i="23" s="1"/>
  <c r="X173" i="23" s="1"/>
  <c r="X174" i="23" s="1"/>
  <c r="X175" i="23" s="1"/>
  <c r="X176" i="23" s="1"/>
  <c r="X177" i="23" s="1"/>
  <c r="X178" i="23" s="1"/>
  <c r="X179" i="23" s="1"/>
  <c r="X180" i="23" s="1"/>
  <c r="X181" i="23" s="1"/>
  <c r="X182" i="23" s="1"/>
  <c r="X183" i="23" s="1"/>
  <c r="X184" i="23" s="1"/>
  <c r="X185" i="23" s="1"/>
  <c r="X186" i="23" s="1"/>
  <c r="X187" i="23" s="1"/>
  <c r="X188" i="23" s="1"/>
  <c r="X189" i="23" s="1"/>
  <c r="X190" i="23" s="1"/>
  <c r="X191" i="23" s="1"/>
  <c r="X192" i="23" s="1"/>
  <c r="X193" i="23" s="1"/>
  <c r="X194" i="23" s="1"/>
  <c r="X195" i="23" s="1"/>
  <c r="X196" i="23" s="1"/>
  <c r="X197" i="23" s="1"/>
  <c r="X198" i="23" s="1"/>
  <c r="X199" i="23" s="1"/>
  <c r="X200" i="23" s="1"/>
  <c r="X201" i="23" s="1"/>
  <c r="X202" i="23" s="1"/>
  <c r="X203" i="23" s="1"/>
  <c r="X204" i="23" s="1"/>
  <c r="X205" i="23" s="1"/>
  <c r="X206" i="23" s="1"/>
  <c r="X207" i="23" s="1"/>
  <c r="X208" i="23" s="1"/>
  <c r="X209" i="23" s="1"/>
  <c r="X210" i="23" s="1"/>
  <c r="X211" i="23" s="1"/>
  <c r="X212" i="23" s="1"/>
  <c r="X213" i="23" s="1"/>
  <c r="X214" i="23" s="1"/>
  <c r="X215" i="23" s="1"/>
  <c r="X216" i="23" s="1"/>
  <c r="X217" i="23" s="1"/>
  <c r="X218" i="23" s="1"/>
  <c r="X219" i="23" s="1"/>
  <c r="X220" i="23" s="1"/>
  <c r="X221" i="23" s="1"/>
  <c r="X222" i="23" s="1"/>
  <c r="X223" i="23" s="1"/>
  <c r="X224" i="23" s="1"/>
  <c r="X225" i="23" s="1"/>
  <c r="X226" i="23" s="1"/>
  <c r="X227" i="23" s="1"/>
  <c r="X228" i="23" s="1"/>
  <c r="X229" i="23" s="1"/>
  <c r="X230" i="23" s="1"/>
  <c r="X231" i="23" s="1"/>
  <c r="X232" i="23" s="1"/>
  <c r="X233" i="23" s="1"/>
  <c r="X234" i="23" s="1"/>
  <c r="X235" i="23" s="1"/>
  <c r="X236" i="23" s="1"/>
  <c r="X237" i="23" s="1"/>
  <c r="X238" i="23" s="1"/>
  <c r="X239" i="23" s="1"/>
  <c r="X240" i="23" s="1"/>
  <c r="X241" i="23" s="1"/>
  <c r="X242" i="23" s="1"/>
  <c r="X243" i="23" s="1"/>
  <c r="X244" i="23" s="1"/>
  <c r="X245" i="23" s="1"/>
  <c r="X246" i="23" s="1"/>
  <c r="X247" i="23" s="1"/>
  <c r="X248" i="23" s="1"/>
  <c r="X249" i="23" s="1"/>
  <c r="X250" i="23" s="1"/>
  <c r="X251" i="23" s="1"/>
  <c r="X252" i="23" s="1"/>
  <c r="X253" i="23" s="1"/>
  <c r="X254" i="23" s="1"/>
  <c r="X255" i="23" s="1"/>
  <c r="X256" i="23" s="1"/>
  <c r="X257" i="23" s="1"/>
  <c r="X258" i="23" s="1"/>
  <c r="X259" i="23" s="1"/>
  <c r="X260" i="23" s="1"/>
  <c r="X261" i="23" s="1"/>
  <c r="X262" i="23" s="1"/>
  <c r="X263" i="23" s="1"/>
  <c r="X264" i="23" s="1"/>
  <c r="X265" i="23" s="1"/>
  <c r="X266" i="23" s="1"/>
  <c r="X267" i="23" s="1"/>
  <c r="X268" i="23" s="1"/>
  <c r="X269" i="23" s="1"/>
  <c r="X270" i="23" s="1"/>
  <c r="X271" i="23" s="1"/>
  <c r="X272" i="23" s="1"/>
  <c r="X273" i="23" s="1"/>
  <c r="X274" i="23" s="1"/>
  <c r="X275" i="23" s="1"/>
  <c r="X276" i="23" s="1"/>
  <c r="X277" i="23" s="1"/>
  <c r="X278" i="23" s="1"/>
  <c r="X279" i="23" s="1"/>
  <c r="X280" i="23" s="1"/>
  <c r="X281" i="23" s="1"/>
  <c r="X282" i="23" s="1"/>
  <c r="X283" i="23" s="1"/>
  <c r="X284" i="23" s="1"/>
  <c r="X285" i="23" s="1"/>
  <c r="X286" i="23" s="1"/>
  <c r="X287" i="23" s="1"/>
  <c r="X288" i="23" s="1"/>
  <c r="X289" i="23" s="1"/>
  <c r="X290" i="23" s="1"/>
  <c r="X291" i="23" s="1"/>
  <c r="X292" i="23" s="1"/>
  <c r="X293" i="23" s="1"/>
  <c r="X294" i="23" s="1"/>
  <c r="X295" i="23" s="1"/>
  <c r="X296" i="23" s="1"/>
  <c r="X297" i="23" s="1"/>
  <c r="X298" i="23" s="1"/>
  <c r="X299" i="23" s="1"/>
  <c r="X300" i="23" s="1"/>
  <c r="X301" i="23" s="1"/>
  <c r="X302" i="23" s="1"/>
  <c r="X303" i="23" s="1"/>
  <c r="X304" i="23" s="1"/>
  <c r="X305" i="23" s="1"/>
  <c r="X306" i="23" s="1"/>
  <c r="X307" i="23" s="1"/>
  <c r="X308" i="23" s="1"/>
  <c r="Z4" i="23"/>
  <c r="AL4" i="23"/>
  <c r="AL5" i="23" s="1"/>
  <c r="S109" i="23"/>
  <c r="S110" i="23" s="1"/>
  <c r="S111" i="23" s="1"/>
  <c r="S112" i="23" s="1"/>
  <c r="S113" i="23" s="1"/>
  <c r="S114" i="23" s="1"/>
  <c r="S115" i="23" s="1"/>
  <c r="S116" i="23" s="1"/>
  <c r="S117" i="23" s="1"/>
  <c r="S118" i="23" s="1"/>
  <c r="S119" i="23" s="1"/>
  <c r="S120" i="23" s="1"/>
  <c r="S121" i="23" s="1"/>
  <c r="S122" i="23" s="1"/>
  <c r="S123" i="23" s="1"/>
  <c r="S124" i="23" s="1"/>
  <c r="S125" i="23" s="1"/>
  <c r="S126" i="23" s="1"/>
  <c r="S127" i="23" s="1"/>
  <c r="S128" i="23" s="1"/>
  <c r="S129" i="23" s="1"/>
  <c r="S130" i="23" s="1"/>
  <c r="S131" i="23" s="1"/>
  <c r="S132" i="23" s="1"/>
  <c r="S133" i="23" s="1"/>
  <c r="S134" i="23" s="1"/>
  <c r="S135" i="23" s="1"/>
  <c r="S136" i="23" s="1"/>
  <c r="S137" i="23" s="1"/>
  <c r="S138" i="23" s="1"/>
  <c r="S139" i="23" s="1"/>
  <c r="S140" i="23" s="1"/>
  <c r="S141" i="23" s="1"/>
  <c r="S142" i="23" s="1"/>
  <c r="S143" i="23" s="1"/>
  <c r="S144" i="23" s="1"/>
  <c r="S145" i="23" s="1"/>
  <c r="S146" i="23" s="1"/>
  <c r="S147" i="23" s="1"/>
  <c r="S148" i="23" s="1"/>
  <c r="S149" i="23" s="1"/>
  <c r="S150" i="23" s="1"/>
  <c r="S151" i="23" s="1"/>
  <c r="S152" i="23" s="1"/>
  <c r="S153" i="23" s="1"/>
  <c r="S154" i="23" s="1"/>
  <c r="S155" i="23" s="1"/>
  <c r="S156" i="23" s="1"/>
  <c r="S157" i="23" s="1"/>
  <c r="S158" i="23" s="1"/>
  <c r="S159" i="23" s="1"/>
  <c r="S160" i="23" s="1"/>
  <c r="S161" i="23" s="1"/>
  <c r="S162" i="23" s="1"/>
  <c r="S163" i="23" s="1"/>
  <c r="S164" i="23" s="1"/>
  <c r="S165" i="23" s="1"/>
  <c r="S166" i="23" s="1"/>
  <c r="S167" i="23" s="1"/>
  <c r="S168" i="23" s="1"/>
  <c r="S169" i="23" s="1"/>
  <c r="S170" i="23" s="1"/>
  <c r="S171" i="23" s="1"/>
  <c r="S172" i="23" s="1"/>
  <c r="S173" i="23" s="1"/>
  <c r="S174" i="23" s="1"/>
  <c r="S175" i="23" s="1"/>
  <c r="S176" i="23" s="1"/>
  <c r="S177" i="23" s="1"/>
  <c r="S178" i="23" s="1"/>
  <c r="S179" i="23" s="1"/>
  <c r="S180" i="23" s="1"/>
  <c r="S181" i="23" s="1"/>
  <c r="S182" i="23" s="1"/>
  <c r="S183" i="23" s="1"/>
  <c r="S184" i="23" s="1"/>
  <c r="S185" i="23" s="1"/>
  <c r="S186" i="23" s="1"/>
  <c r="S187" i="23" s="1"/>
  <c r="S188" i="23" s="1"/>
  <c r="S189" i="23" s="1"/>
  <c r="S190" i="23" s="1"/>
  <c r="S191" i="23" s="1"/>
  <c r="S192" i="23" s="1"/>
  <c r="S193" i="23" s="1"/>
  <c r="S194" i="23" s="1"/>
  <c r="S195" i="23" s="1"/>
  <c r="S196" i="23" s="1"/>
  <c r="S197" i="23" s="1"/>
  <c r="S198" i="23" s="1"/>
  <c r="S199" i="23" s="1"/>
  <c r="S200" i="23" s="1"/>
  <c r="S201" i="23" s="1"/>
  <c r="S202" i="23" s="1"/>
  <c r="S203" i="23" s="1"/>
  <c r="S204" i="23" s="1"/>
  <c r="S205" i="23" s="1"/>
  <c r="S206" i="23" s="1"/>
  <c r="S207" i="23" s="1"/>
  <c r="S208" i="23" s="1"/>
  <c r="S209" i="23" s="1"/>
  <c r="S210" i="23" s="1"/>
  <c r="S211" i="23" s="1"/>
  <c r="S212" i="23" s="1"/>
  <c r="S213" i="23" s="1"/>
  <c r="S214" i="23" s="1"/>
  <c r="S215" i="23" s="1"/>
  <c r="S216" i="23" s="1"/>
  <c r="S217" i="23" s="1"/>
  <c r="S218" i="23" s="1"/>
  <c r="S219" i="23" s="1"/>
  <c r="S220" i="23" s="1"/>
  <c r="S221" i="23" s="1"/>
  <c r="S222" i="23" s="1"/>
  <c r="S223" i="23" s="1"/>
  <c r="S224" i="23" s="1"/>
  <c r="S225" i="23" s="1"/>
  <c r="S226" i="23" s="1"/>
  <c r="S227" i="23" s="1"/>
  <c r="S228" i="23" s="1"/>
  <c r="S229" i="23" s="1"/>
  <c r="S230" i="23" s="1"/>
  <c r="S231" i="23" s="1"/>
  <c r="S232" i="23" s="1"/>
  <c r="S233" i="23" s="1"/>
  <c r="S234" i="23" s="1"/>
  <c r="S235" i="23" s="1"/>
  <c r="S236" i="23" s="1"/>
  <c r="S237" i="23" s="1"/>
  <c r="S238" i="23" s="1"/>
  <c r="S239" i="23" s="1"/>
  <c r="S240" i="23" s="1"/>
  <c r="S241" i="23" s="1"/>
  <c r="S242" i="23" s="1"/>
  <c r="S243" i="23" s="1"/>
  <c r="S244" i="23" s="1"/>
  <c r="S245" i="23" s="1"/>
  <c r="S246" i="23" s="1"/>
  <c r="S247" i="23" s="1"/>
  <c r="S248" i="23" s="1"/>
  <c r="S249" i="23" s="1"/>
  <c r="S250" i="23" s="1"/>
  <c r="S251" i="23" s="1"/>
  <c r="S252" i="23" s="1"/>
  <c r="S253" i="23" s="1"/>
  <c r="S254" i="23" s="1"/>
  <c r="S255" i="23" s="1"/>
  <c r="S256" i="23" s="1"/>
  <c r="S257" i="23" s="1"/>
  <c r="S258" i="23" s="1"/>
  <c r="S259" i="23" s="1"/>
  <c r="S260" i="23" s="1"/>
  <c r="S261" i="23" s="1"/>
  <c r="S262" i="23" s="1"/>
  <c r="S263" i="23" s="1"/>
  <c r="S264" i="23" s="1"/>
  <c r="S265" i="23" s="1"/>
  <c r="S266" i="23" s="1"/>
  <c r="S267" i="23" s="1"/>
  <c r="S268" i="23" s="1"/>
  <c r="S269" i="23" s="1"/>
  <c r="S270" i="23" s="1"/>
  <c r="S271" i="23" s="1"/>
  <c r="S272" i="23" s="1"/>
  <c r="S273" i="23" s="1"/>
  <c r="S274" i="23" s="1"/>
  <c r="S275" i="23" s="1"/>
  <c r="S276" i="23" s="1"/>
  <c r="S277" i="23" s="1"/>
  <c r="S278" i="23" s="1"/>
  <c r="S279" i="23" s="1"/>
  <c r="S280" i="23" s="1"/>
  <c r="S281" i="23" s="1"/>
  <c r="S282" i="23" s="1"/>
  <c r="S283" i="23" s="1"/>
  <c r="S284" i="23" s="1"/>
  <c r="S285" i="23" s="1"/>
  <c r="S286" i="23" s="1"/>
  <c r="S287" i="23" s="1"/>
  <c r="S288" i="23" s="1"/>
  <c r="S289" i="23" s="1"/>
  <c r="S290" i="23" s="1"/>
  <c r="S291" i="23" s="1"/>
  <c r="S292" i="23" s="1"/>
  <c r="S293" i="23" s="1"/>
  <c r="S294" i="23" s="1"/>
  <c r="S295" i="23" s="1"/>
  <c r="S296" i="23" s="1"/>
  <c r="S297" i="23" s="1"/>
  <c r="S298" i="23" s="1"/>
  <c r="S299" i="23" s="1"/>
  <c r="S300" i="23" s="1"/>
  <c r="S301" i="23" s="1"/>
  <c r="S302" i="23" s="1"/>
  <c r="S303" i="23" s="1"/>
  <c r="S304" i="23" s="1"/>
  <c r="S305" i="23" s="1"/>
  <c r="S306" i="23" s="1"/>
  <c r="S307" i="23" s="1"/>
  <c r="S308" i="23" s="1"/>
  <c r="AN6" i="23"/>
  <c r="AN7" i="23" s="1"/>
  <c r="AN8" i="23" s="1"/>
  <c r="AN9" i="23" s="1"/>
  <c r="AN10" i="23" s="1"/>
  <c r="AN11" i="23" s="1"/>
  <c r="AN12" i="23" s="1"/>
  <c r="AN13" i="23" s="1"/>
  <c r="AN14" i="23" s="1"/>
  <c r="AN15" i="23" s="1"/>
  <c r="AN16" i="23" s="1"/>
  <c r="AN17" i="23" s="1"/>
  <c r="AN18" i="23" s="1"/>
  <c r="AN19" i="23" s="1"/>
  <c r="AN20" i="23" s="1"/>
  <c r="AN21" i="23" s="1"/>
  <c r="AN22" i="23" s="1"/>
  <c r="AN23" i="23" s="1"/>
  <c r="AN24" i="23" s="1"/>
  <c r="AN25" i="23" s="1"/>
  <c r="AN26" i="23" s="1"/>
  <c r="AN27" i="23" s="1"/>
  <c r="AN28" i="23" s="1"/>
  <c r="AN29" i="23" s="1"/>
  <c r="AN30" i="23" s="1"/>
  <c r="AN31" i="23" s="1"/>
  <c r="AN32" i="23" s="1"/>
  <c r="AN33" i="23" s="1"/>
  <c r="AN34" i="23" s="1"/>
  <c r="AN35" i="23" s="1"/>
  <c r="AN36" i="23" s="1"/>
  <c r="AN37" i="23" s="1"/>
  <c r="AN38" i="23" s="1"/>
  <c r="AN39" i="23" s="1"/>
  <c r="AN40" i="23" s="1"/>
  <c r="AN41" i="23" s="1"/>
  <c r="AN42" i="23" s="1"/>
  <c r="AN43" i="23" s="1"/>
  <c r="AN44" i="23" s="1"/>
  <c r="AN45" i="23" s="1"/>
  <c r="AN46" i="23" s="1"/>
  <c r="AN47" i="23" s="1"/>
  <c r="AN48" i="23" s="1"/>
  <c r="AN49" i="23" s="1"/>
  <c r="AN50" i="23" s="1"/>
  <c r="AN51" i="23" s="1"/>
  <c r="AN52" i="23" s="1"/>
  <c r="AN53" i="23" s="1"/>
  <c r="AN54" i="23" s="1"/>
  <c r="AN55" i="23" s="1"/>
  <c r="AN56" i="23" s="1"/>
  <c r="AN57" i="23" s="1"/>
  <c r="AN58" i="23" s="1"/>
  <c r="AN59" i="23" s="1"/>
  <c r="AN60" i="23" s="1"/>
  <c r="AN61" i="23" s="1"/>
  <c r="AN62" i="23" s="1"/>
  <c r="AN63" i="23" s="1"/>
  <c r="AN64" i="23" s="1"/>
  <c r="AN65" i="23" s="1"/>
  <c r="AN66" i="23" s="1"/>
  <c r="AN67" i="23" s="1"/>
  <c r="AN68" i="23" s="1"/>
  <c r="AN69" i="23" s="1"/>
  <c r="AN70" i="23" s="1"/>
  <c r="AN71" i="23" s="1"/>
  <c r="AN72" i="23" s="1"/>
  <c r="AN73" i="23" s="1"/>
  <c r="AN74" i="23" s="1"/>
  <c r="AN75" i="23" s="1"/>
  <c r="AN76" i="23" s="1"/>
  <c r="AN77" i="23" s="1"/>
  <c r="AN78" i="23" s="1"/>
  <c r="AN79" i="23" s="1"/>
  <c r="AN80" i="23" s="1"/>
  <c r="AN81" i="23" s="1"/>
  <c r="AN82" i="23" s="1"/>
  <c r="AN83" i="23" s="1"/>
  <c r="AN84" i="23" s="1"/>
  <c r="AN85" i="23" s="1"/>
  <c r="AN86" i="23" s="1"/>
  <c r="AN87" i="23" s="1"/>
  <c r="AN88" i="23" s="1"/>
  <c r="AN89" i="23" s="1"/>
  <c r="AN90" i="23" s="1"/>
  <c r="AN91" i="23" s="1"/>
  <c r="AN92" i="23" s="1"/>
  <c r="AN93" i="23" s="1"/>
  <c r="AN94" i="23" s="1"/>
  <c r="AN95" i="23" s="1"/>
  <c r="AN96" i="23" s="1"/>
  <c r="AN97" i="23" s="1"/>
  <c r="AN98" i="23" s="1"/>
  <c r="AN99" i="23" s="1"/>
  <c r="AN100" i="23" s="1"/>
  <c r="AN101" i="23" s="1"/>
  <c r="AN102" i="23" s="1"/>
  <c r="AN103" i="23" s="1"/>
  <c r="AN104" i="23" s="1"/>
  <c r="AN105" i="23" s="1"/>
  <c r="AN106" i="23" s="1"/>
  <c r="AN107" i="23" s="1"/>
  <c r="AN108" i="23" s="1"/>
  <c r="AN109" i="23" s="1"/>
  <c r="AN110" i="23" s="1"/>
  <c r="AN111" i="23" s="1"/>
  <c r="AN112" i="23" s="1"/>
  <c r="AN113" i="23" s="1"/>
  <c r="AN114" i="23" s="1"/>
  <c r="AN115" i="23" s="1"/>
  <c r="AN116" i="23" s="1"/>
  <c r="AN117" i="23" s="1"/>
  <c r="AN118" i="23" s="1"/>
  <c r="AN119" i="23" s="1"/>
  <c r="AN120" i="23" s="1"/>
  <c r="AN121" i="23" s="1"/>
  <c r="AN122" i="23" s="1"/>
  <c r="AN123" i="23" s="1"/>
  <c r="AN124" i="23" s="1"/>
  <c r="AN125" i="23" s="1"/>
  <c r="AN126" i="23" s="1"/>
  <c r="AN127" i="23" s="1"/>
  <c r="AN128" i="23" s="1"/>
  <c r="AN129" i="23" s="1"/>
  <c r="AN130" i="23" s="1"/>
  <c r="AN131" i="23" s="1"/>
  <c r="AN132" i="23" s="1"/>
  <c r="AN133" i="23" s="1"/>
  <c r="AN134" i="23" s="1"/>
  <c r="AN135" i="23" s="1"/>
  <c r="AN136" i="23" s="1"/>
  <c r="AN137" i="23" s="1"/>
  <c r="AN138" i="23" s="1"/>
  <c r="AN139" i="23" s="1"/>
  <c r="AN140" i="23" s="1"/>
  <c r="AN141" i="23" s="1"/>
  <c r="AN142" i="23" s="1"/>
  <c r="AN143" i="23" s="1"/>
  <c r="AN144" i="23" s="1"/>
  <c r="AN145" i="23" s="1"/>
  <c r="AN146" i="23" s="1"/>
  <c r="AN147" i="23" s="1"/>
  <c r="AN148" i="23" s="1"/>
  <c r="AN149" i="23" s="1"/>
  <c r="AN150" i="23" s="1"/>
  <c r="AN151" i="23" s="1"/>
  <c r="AN152" i="23" s="1"/>
  <c r="AN153" i="23" s="1"/>
  <c r="AN154" i="23" s="1"/>
  <c r="AN155" i="23" s="1"/>
  <c r="AN156" i="23" s="1"/>
  <c r="AN157" i="23" s="1"/>
  <c r="AN158" i="23" s="1"/>
  <c r="AN159" i="23" s="1"/>
  <c r="AN160" i="23" s="1"/>
  <c r="AN161" i="23" s="1"/>
  <c r="AN162" i="23" s="1"/>
  <c r="AN163" i="23" s="1"/>
  <c r="AN164" i="23" s="1"/>
  <c r="AN165" i="23" s="1"/>
  <c r="AN166" i="23" s="1"/>
  <c r="AN167" i="23" s="1"/>
  <c r="AN168" i="23" s="1"/>
  <c r="AN169" i="23" s="1"/>
  <c r="AN170" i="23" s="1"/>
  <c r="AN171" i="23" s="1"/>
  <c r="AN172" i="23" s="1"/>
  <c r="AN173" i="23" s="1"/>
  <c r="AN174" i="23" s="1"/>
  <c r="AN175" i="23" s="1"/>
  <c r="AN176" i="23" s="1"/>
  <c r="AN177" i="23" s="1"/>
  <c r="AN178" i="23" s="1"/>
  <c r="AN179" i="23" s="1"/>
  <c r="AN180" i="23" s="1"/>
  <c r="AN181" i="23" s="1"/>
  <c r="AN182" i="23" s="1"/>
  <c r="AN183" i="23" s="1"/>
  <c r="AN184" i="23" s="1"/>
  <c r="AN185" i="23" s="1"/>
  <c r="AN186" i="23" s="1"/>
  <c r="AN187" i="23" s="1"/>
  <c r="AN188" i="23" s="1"/>
  <c r="AN189" i="23" s="1"/>
  <c r="AN190" i="23" s="1"/>
  <c r="AN191" i="23" s="1"/>
  <c r="AN192" i="23" s="1"/>
  <c r="AN193" i="23" s="1"/>
  <c r="AN194" i="23" s="1"/>
  <c r="AN195" i="23" s="1"/>
  <c r="AN196" i="23" s="1"/>
  <c r="AN197" i="23" s="1"/>
  <c r="AN198" i="23" s="1"/>
  <c r="AN199" i="23" s="1"/>
  <c r="AN200" i="23" s="1"/>
  <c r="AN201" i="23" s="1"/>
  <c r="AN202" i="23" s="1"/>
  <c r="AN203" i="23" s="1"/>
  <c r="AN204" i="23" s="1"/>
  <c r="AN205" i="23" s="1"/>
  <c r="AN206" i="23" s="1"/>
  <c r="AN207" i="23" s="1"/>
  <c r="AN208" i="23" s="1"/>
  <c r="AN209" i="23" s="1"/>
  <c r="AN210" i="23" s="1"/>
  <c r="AN211" i="23" s="1"/>
  <c r="AN212" i="23" s="1"/>
  <c r="AN213" i="23" s="1"/>
  <c r="AN214" i="23" s="1"/>
  <c r="AN215" i="23" s="1"/>
  <c r="AN216" i="23" s="1"/>
  <c r="AN217" i="23" s="1"/>
  <c r="AN218" i="23" s="1"/>
  <c r="AN219" i="23" s="1"/>
  <c r="AN220" i="23" s="1"/>
  <c r="AN221" i="23" s="1"/>
  <c r="AN222" i="23" s="1"/>
  <c r="AN223" i="23" s="1"/>
  <c r="AN224" i="23" s="1"/>
  <c r="AN225" i="23" s="1"/>
  <c r="AN226" i="23" s="1"/>
  <c r="AN227" i="23" s="1"/>
  <c r="AN228" i="23" s="1"/>
  <c r="AN229" i="23" s="1"/>
  <c r="AN230" i="23" s="1"/>
  <c r="AN231" i="23" s="1"/>
  <c r="AN232" i="23" s="1"/>
  <c r="AN233" i="23" s="1"/>
  <c r="AN234" i="23" s="1"/>
  <c r="AN235" i="23" s="1"/>
  <c r="AN236" i="23" s="1"/>
  <c r="AN237" i="23" s="1"/>
  <c r="AN238" i="23" s="1"/>
  <c r="AN239" i="23" s="1"/>
  <c r="AN240" i="23" s="1"/>
  <c r="AN241" i="23" s="1"/>
  <c r="AN242" i="23" s="1"/>
  <c r="AN243" i="23" s="1"/>
  <c r="AN244" i="23" s="1"/>
  <c r="AN245" i="23" s="1"/>
  <c r="AN246" i="23" s="1"/>
  <c r="AN247" i="23" s="1"/>
  <c r="AN248" i="23" s="1"/>
  <c r="AN249" i="23" s="1"/>
  <c r="AN250" i="23" s="1"/>
  <c r="AN251" i="23" s="1"/>
  <c r="AN252" i="23" s="1"/>
  <c r="AN253" i="23" s="1"/>
  <c r="AN254" i="23" s="1"/>
  <c r="AN255" i="23" s="1"/>
  <c r="AN256" i="23" s="1"/>
  <c r="AN257" i="23" s="1"/>
  <c r="AN258" i="23" s="1"/>
  <c r="AN259" i="23" s="1"/>
  <c r="AN260" i="23" s="1"/>
  <c r="AN261" i="23" s="1"/>
  <c r="AN262" i="23" s="1"/>
  <c r="AN263" i="23" s="1"/>
  <c r="H21" i="20"/>
  <c r="C29" i="23"/>
  <c r="C30" i="23" s="1"/>
  <c r="C31" i="23" s="1"/>
  <c r="C32" i="23" s="1"/>
  <c r="C33" i="23" s="1"/>
  <c r="C34" i="23" s="1"/>
  <c r="C35" i="23" s="1"/>
  <c r="C36" i="23" s="1"/>
  <c r="C37" i="23" s="1"/>
  <c r="C38" i="23" s="1"/>
  <c r="C39" i="23" s="1"/>
  <c r="C40" i="23" s="1"/>
  <c r="C41" i="23" s="1"/>
  <c r="C42" i="23" s="1"/>
  <c r="C43" i="23" s="1"/>
  <c r="C44" i="23" s="1"/>
  <c r="C45" i="23" s="1"/>
  <c r="C46" i="23" s="1"/>
  <c r="C47" i="23" s="1"/>
  <c r="C48" i="23" s="1"/>
  <c r="C49" i="23" s="1"/>
  <c r="C50" i="23" s="1"/>
  <c r="C51" i="23" s="1"/>
  <c r="C52" i="23" s="1"/>
  <c r="C53" i="23" s="1"/>
  <c r="C54" i="23" s="1"/>
  <c r="C55" i="23" s="1"/>
  <c r="C56" i="23" s="1"/>
  <c r="C57" i="23" s="1"/>
  <c r="C58" i="23" s="1"/>
  <c r="C59" i="23" s="1"/>
  <c r="C60" i="23" s="1"/>
  <c r="C61" i="23" s="1"/>
  <c r="C62" i="23" s="1"/>
  <c r="C63" i="23" s="1"/>
  <c r="C64" i="23" s="1"/>
  <c r="C65" i="23" s="1"/>
  <c r="C66" i="23" s="1"/>
  <c r="C67" i="23" s="1"/>
  <c r="C68" i="23" s="1"/>
  <c r="C69" i="23" s="1"/>
  <c r="C70" i="23" s="1"/>
  <c r="C71" i="23" s="1"/>
  <c r="C72" i="23" s="1"/>
  <c r="C73" i="23" s="1"/>
  <c r="C74" i="23" s="1"/>
  <c r="C75" i="23" s="1"/>
  <c r="C76" i="23" s="1"/>
  <c r="C77" i="23" s="1"/>
  <c r="C78" i="23" s="1"/>
  <c r="C79" i="23" s="1"/>
  <c r="C80" i="23" s="1"/>
  <c r="C81" i="23" s="1"/>
  <c r="C82" i="23" s="1"/>
  <c r="C83" i="23" s="1"/>
  <c r="C84" i="23" s="1"/>
  <c r="C85" i="23" s="1"/>
  <c r="C86" i="23" s="1"/>
  <c r="C87" i="23" s="1"/>
  <c r="C88" i="23" s="1"/>
  <c r="C89" i="23" s="1"/>
  <c r="C90" i="23" s="1"/>
  <c r="C91" i="23" s="1"/>
  <c r="C92" i="23" s="1"/>
  <c r="C93" i="23" s="1"/>
  <c r="C94" i="23" s="1"/>
  <c r="C95" i="23" s="1"/>
  <c r="C96" i="23" s="1"/>
  <c r="C97" i="23" s="1"/>
  <c r="C98" i="23" s="1"/>
  <c r="C99" i="23" s="1"/>
  <c r="C100" i="23" s="1"/>
  <c r="C101" i="23" s="1"/>
  <c r="C102" i="23" s="1"/>
  <c r="C103" i="23" s="1"/>
  <c r="C104" i="23" s="1"/>
  <c r="C105" i="23" s="1"/>
  <c r="C106" i="23" s="1"/>
  <c r="C107" i="23" s="1"/>
  <c r="C108" i="23" s="1"/>
  <c r="C109" i="23" s="1"/>
  <c r="C110" i="23" s="1"/>
  <c r="C111" i="23" s="1"/>
  <c r="C112" i="23" s="1"/>
  <c r="C113" i="23" s="1"/>
  <c r="C114" i="23" s="1"/>
  <c r="C115" i="23" s="1"/>
  <c r="C116" i="23" s="1"/>
  <c r="C117" i="23" s="1"/>
  <c r="C118" i="23" s="1"/>
  <c r="C119" i="23" s="1"/>
  <c r="C120" i="23" s="1"/>
  <c r="C121" i="23" s="1"/>
  <c r="C122" i="23" s="1"/>
  <c r="C123" i="23" s="1"/>
  <c r="C124" i="23" s="1"/>
  <c r="C125" i="23" s="1"/>
  <c r="C126" i="23" s="1"/>
  <c r="C127" i="23" s="1"/>
  <c r="C128" i="23" s="1"/>
  <c r="C129" i="23" s="1"/>
  <c r="C130" i="23" s="1"/>
  <c r="C131" i="23" s="1"/>
  <c r="C132" i="23" s="1"/>
  <c r="C133" i="23" s="1"/>
  <c r="C134" i="23" s="1"/>
  <c r="C135" i="23" s="1"/>
  <c r="C136" i="23" s="1"/>
  <c r="C137" i="23" s="1"/>
  <c r="C138" i="23" s="1"/>
  <c r="C139" i="23" s="1"/>
  <c r="C140" i="23" s="1"/>
  <c r="C141" i="23" s="1"/>
  <c r="C142" i="23" s="1"/>
  <c r="C143" i="23" s="1"/>
  <c r="C144" i="23" s="1"/>
  <c r="C145" i="23" s="1"/>
  <c r="C146" i="23" s="1"/>
  <c r="C147" i="23" s="1"/>
  <c r="C148" i="23" s="1"/>
  <c r="C149" i="23" s="1"/>
  <c r="C150" i="23" s="1"/>
  <c r="C151" i="23" s="1"/>
  <c r="C152" i="23" s="1"/>
  <c r="C153" i="23" s="1"/>
  <c r="C154" i="23" s="1"/>
  <c r="C155" i="23" s="1"/>
  <c r="C156" i="23" s="1"/>
  <c r="C157" i="23" s="1"/>
  <c r="C158" i="23" s="1"/>
  <c r="C159" i="23" s="1"/>
  <c r="C160" i="23" s="1"/>
  <c r="C161" i="23" s="1"/>
  <c r="C162" i="23" s="1"/>
  <c r="C163" i="23" s="1"/>
  <c r="C164" i="23" s="1"/>
  <c r="C165" i="23" s="1"/>
  <c r="C166" i="23" s="1"/>
  <c r="C167" i="23" s="1"/>
  <c r="C168" i="23" s="1"/>
  <c r="C169" i="23" s="1"/>
  <c r="C170" i="23" s="1"/>
  <c r="C171" i="23" s="1"/>
  <c r="C172" i="23" s="1"/>
  <c r="C173" i="23" s="1"/>
  <c r="C174" i="23" s="1"/>
  <c r="C175" i="23" s="1"/>
  <c r="C176" i="23" s="1"/>
  <c r="C177" i="23" s="1"/>
  <c r="C178" i="23" s="1"/>
  <c r="C179" i="23" s="1"/>
  <c r="C180" i="23" s="1"/>
  <c r="C181" i="23" s="1"/>
  <c r="C182" i="23" s="1"/>
  <c r="C183" i="23" s="1"/>
  <c r="C184" i="23" s="1"/>
  <c r="C185" i="23" s="1"/>
  <c r="C186" i="23" s="1"/>
  <c r="C187" i="23" s="1"/>
  <c r="C188" i="23" s="1"/>
  <c r="C189" i="23" s="1"/>
  <c r="C190" i="23" s="1"/>
  <c r="C191" i="23" s="1"/>
  <c r="C192" i="23" s="1"/>
  <c r="C193" i="23" s="1"/>
  <c r="C194" i="23" s="1"/>
  <c r="C195" i="23" s="1"/>
  <c r="C196" i="23" s="1"/>
  <c r="C197" i="23" s="1"/>
  <c r="C198" i="23" s="1"/>
  <c r="C199" i="23" s="1"/>
  <c r="C200" i="23" s="1"/>
  <c r="C201" i="23" s="1"/>
  <c r="C202" i="23" s="1"/>
  <c r="C203" i="23" s="1"/>
  <c r="C204" i="23" s="1"/>
  <c r="C205" i="23" s="1"/>
  <c r="C206" i="23" s="1"/>
  <c r="C207" i="23" s="1"/>
  <c r="C208" i="23" s="1"/>
  <c r="C209" i="23" s="1"/>
  <c r="C210" i="23" s="1"/>
  <c r="C211" i="23" s="1"/>
  <c r="C212" i="23" s="1"/>
  <c r="C213" i="23" s="1"/>
  <c r="C214" i="23" s="1"/>
  <c r="C215" i="23" s="1"/>
  <c r="C216" i="23" s="1"/>
  <c r="C217" i="23" s="1"/>
  <c r="C218" i="23" s="1"/>
  <c r="C219" i="23" s="1"/>
  <c r="C220" i="23" s="1"/>
  <c r="C221" i="23" s="1"/>
  <c r="C222" i="23" s="1"/>
  <c r="C223" i="23" s="1"/>
  <c r="C224" i="23" s="1"/>
  <c r="C225" i="23" s="1"/>
  <c r="C226" i="23" s="1"/>
  <c r="C227" i="23" s="1"/>
  <c r="C228" i="23" s="1"/>
  <c r="C229" i="23" s="1"/>
  <c r="C230" i="23" s="1"/>
  <c r="C231" i="23" s="1"/>
  <c r="C232" i="23" s="1"/>
  <c r="C233" i="23" s="1"/>
  <c r="C234" i="23" s="1"/>
  <c r="C235" i="23" s="1"/>
  <c r="C236" i="23" s="1"/>
  <c r="C237" i="23" s="1"/>
  <c r="C238" i="23" s="1"/>
  <c r="C239" i="23" s="1"/>
  <c r="C240" i="23" s="1"/>
  <c r="C241" i="23" s="1"/>
  <c r="C242" i="23" s="1"/>
  <c r="C243" i="23" s="1"/>
  <c r="C244" i="23" s="1"/>
  <c r="C245" i="23" s="1"/>
  <c r="C246" i="23" s="1"/>
  <c r="C247" i="23" s="1"/>
  <c r="C248" i="23" s="1"/>
  <c r="C249" i="23" s="1"/>
  <c r="C250" i="23" s="1"/>
  <c r="C251" i="23" s="1"/>
  <c r="C252" i="23" s="1"/>
  <c r="C253" i="23" s="1"/>
  <c r="C254" i="23" s="1"/>
  <c r="C255" i="23" s="1"/>
  <c r="C256" i="23" s="1"/>
  <c r="C257" i="23" s="1"/>
  <c r="C258" i="23" s="1"/>
  <c r="C259" i="23" s="1"/>
  <c r="C260" i="23" s="1"/>
  <c r="C261" i="23" s="1"/>
  <c r="C262" i="23" s="1"/>
  <c r="C263" i="23" s="1"/>
  <c r="C264" i="23" s="1"/>
  <c r="C265" i="23" s="1"/>
  <c r="C266" i="23" s="1"/>
  <c r="C267" i="23" s="1"/>
  <c r="C268" i="23" s="1"/>
  <c r="C269" i="23" s="1"/>
  <c r="C270" i="23" s="1"/>
  <c r="C271" i="23" s="1"/>
  <c r="C272" i="23" s="1"/>
  <c r="C273" i="23" s="1"/>
  <c r="C274" i="23" s="1"/>
  <c r="C275" i="23" s="1"/>
  <c r="C276" i="23" s="1"/>
  <c r="C277" i="23" s="1"/>
  <c r="C278" i="23" s="1"/>
  <c r="C279" i="23" s="1"/>
  <c r="C280" i="23" s="1"/>
  <c r="C281" i="23" s="1"/>
  <c r="C282" i="23" s="1"/>
  <c r="C283" i="23" s="1"/>
  <c r="C284" i="23" s="1"/>
  <c r="C285" i="23" s="1"/>
  <c r="C286" i="23" s="1"/>
  <c r="C287" i="23" s="1"/>
  <c r="C288" i="23" s="1"/>
  <c r="C289" i="23" s="1"/>
  <c r="C290" i="23" s="1"/>
  <c r="C291" i="23" s="1"/>
  <c r="C292" i="23" s="1"/>
  <c r="C293" i="23" s="1"/>
  <c r="C294" i="23" s="1"/>
  <c r="C295" i="23" s="1"/>
  <c r="C296" i="23" s="1"/>
  <c r="C297" i="23" s="1"/>
  <c r="C298" i="23" s="1"/>
  <c r="C299" i="23" s="1"/>
  <c r="C300" i="23" s="1"/>
  <c r="C301" i="23" s="1"/>
  <c r="C302" i="23" s="1"/>
  <c r="C303" i="23" s="1"/>
  <c r="C304" i="23" s="1"/>
  <c r="C305" i="23" s="1"/>
  <c r="C306" i="23" s="1"/>
  <c r="C307" i="23" s="1"/>
  <c r="C308" i="23" s="1"/>
  <c r="Z5" i="23"/>
  <c r="Z6" i="23" s="1"/>
  <c r="Z7" i="23" s="1"/>
  <c r="D17" i="21"/>
  <c r="D20" i="21" s="1"/>
  <c r="D24" i="21" s="1"/>
  <c r="D18" i="20"/>
  <c r="D19" i="20" s="1"/>
  <c r="E11" i="20"/>
  <c r="AL6" i="23"/>
  <c r="AL7" i="23" s="1"/>
  <c r="AL8" i="23" s="1"/>
  <c r="AL9" i="23" s="1"/>
  <c r="AL10" i="23" s="1"/>
  <c r="AL11" i="23" s="1"/>
  <c r="AL12" i="23" s="1"/>
  <c r="AL13" i="23" s="1"/>
  <c r="AL14" i="23" s="1"/>
  <c r="AL15" i="23" s="1"/>
  <c r="AL16" i="23" s="1"/>
  <c r="AL17" i="23" s="1"/>
  <c r="AL18" i="23" s="1"/>
  <c r="AL19" i="23" s="1"/>
  <c r="AL20" i="23" s="1"/>
  <c r="AL21" i="23" s="1"/>
  <c r="AL22" i="23" s="1"/>
  <c r="AL23" i="23" s="1"/>
  <c r="AL24" i="23" s="1"/>
  <c r="AL25" i="23" s="1"/>
  <c r="AL26" i="23" s="1"/>
  <c r="AL27" i="23" s="1"/>
  <c r="AL28" i="23" s="1"/>
  <c r="AL29" i="23" s="1"/>
  <c r="AL30" i="23" s="1"/>
  <c r="AL31" i="23" s="1"/>
  <c r="AL32" i="23" s="1"/>
  <c r="AL33" i="23" s="1"/>
  <c r="AL34" i="23" s="1"/>
  <c r="AL35" i="23" s="1"/>
  <c r="AL36" i="23" s="1"/>
  <c r="AL37" i="23" s="1"/>
  <c r="AL38" i="23" s="1"/>
  <c r="AL39" i="23" s="1"/>
  <c r="AL40" i="23" s="1"/>
  <c r="AL41" i="23" s="1"/>
  <c r="AL42" i="23" s="1"/>
  <c r="AL43" i="23" s="1"/>
  <c r="AL44" i="23" s="1"/>
  <c r="AL45" i="23" s="1"/>
  <c r="AL46" i="23" s="1"/>
  <c r="AL47" i="23" s="1"/>
  <c r="AL48" i="23" s="1"/>
  <c r="AL49" i="23" s="1"/>
  <c r="AL50" i="23" s="1"/>
  <c r="AL51" i="23" s="1"/>
  <c r="AL52" i="23" s="1"/>
  <c r="AL53" i="23" s="1"/>
  <c r="AL54" i="23" s="1"/>
  <c r="AL55" i="23" s="1"/>
  <c r="AL56" i="23" s="1"/>
  <c r="AL57" i="23" s="1"/>
  <c r="AL58" i="23" s="1"/>
  <c r="AL59" i="23" s="1"/>
  <c r="AL60" i="23" s="1"/>
  <c r="AL61" i="23" s="1"/>
  <c r="AL62" i="23" s="1"/>
  <c r="AL63" i="23" s="1"/>
  <c r="AL64" i="23" s="1"/>
  <c r="AL65" i="23" s="1"/>
  <c r="AL66" i="23" s="1"/>
  <c r="AL67" i="23" s="1"/>
  <c r="AL68" i="23" s="1"/>
  <c r="AL69" i="23" s="1"/>
  <c r="AL70" i="23" s="1"/>
  <c r="AL71" i="23" s="1"/>
  <c r="AL72" i="23" s="1"/>
  <c r="AL73" i="23" s="1"/>
  <c r="AL74" i="23" s="1"/>
  <c r="AL75" i="23" s="1"/>
  <c r="AL76" i="23" s="1"/>
  <c r="AL77" i="23" s="1"/>
  <c r="AL78" i="23" s="1"/>
  <c r="AL79" i="23" s="1"/>
  <c r="AL80" i="23" s="1"/>
  <c r="AL81" i="23" s="1"/>
  <c r="AL82" i="23" s="1"/>
  <c r="AL83" i="23" s="1"/>
  <c r="AL84" i="23" s="1"/>
  <c r="AL85" i="23" s="1"/>
  <c r="AL86" i="23" s="1"/>
  <c r="AL87" i="23" s="1"/>
  <c r="AL88" i="23" s="1"/>
  <c r="AL89" i="23" s="1"/>
  <c r="AL90" i="23" s="1"/>
  <c r="AL91" i="23" s="1"/>
  <c r="AL92" i="23" s="1"/>
  <c r="AL93" i="23" s="1"/>
  <c r="AL94" i="23" s="1"/>
  <c r="AL95" i="23" s="1"/>
  <c r="AL96" i="23" s="1"/>
  <c r="AL97" i="23" s="1"/>
  <c r="AL98" i="23" s="1"/>
  <c r="AL99" i="23" s="1"/>
  <c r="AL100" i="23" s="1"/>
  <c r="AL101" i="23" s="1"/>
  <c r="AL102" i="23" s="1"/>
  <c r="AL103" i="23" s="1"/>
  <c r="AL104" i="23" s="1"/>
  <c r="AL105" i="23" s="1"/>
  <c r="AL106" i="23" s="1"/>
  <c r="AL107" i="23" s="1"/>
  <c r="AL108" i="23" s="1"/>
  <c r="AL109" i="23" s="1"/>
  <c r="AL110" i="23" s="1"/>
  <c r="AL111" i="23" s="1"/>
  <c r="AL112" i="23" s="1"/>
  <c r="AL113" i="23" s="1"/>
  <c r="AL114" i="23" s="1"/>
  <c r="AL115" i="23" s="1"/>
  <c r="AL116" i="23" s="1"/>
  <c r="AL117" i="23" s="1"/>
  <c r="AL118" i="23" s="1"/>
  <c r="AL119" i="23" s="1"/>
  <c r="AL120" i="23" s="1"/>
  <c r="AL121" i="23" s="1"/>
  <c r="AL122" i="23" s="1"/>
  <c r="AL123" i="23" s="1"/>
  <c r="AL124" i="23" s="1"/>
  <c r="AL125" i="23" s="1"/>
  <c r="AL126" i="23" s="1"/>
  <c r="AL127" i="23" s="1"/>
  <c r="AL128" i="23" s="1"/>
  <c r="AL129" i="23" s="1"/>
  <c r="AL130" i="23" s="1"/>
  <c r="AL131" i="23" s="1"/>
  <c r="AL132" i="23" s="1"/>
  <c r="AL133" i="23" s="1"/>
  <c r="AL134" i="23" s="1"/>
  <c r="AL135" i="23" s="1"/>
  <c r="AL136" i="23" s="1"/>
  <c r="AL137" i="23" s="1"/>
  <c r="AL138" i="23" s="1"/>
  <c r="AL139" i="23" s="1"/>
  <c r="AL140" i="23" s="1"/>
  <c r="AL141" i="23" s="1"/>
  <c r="AL142" i="23" s="1"/>
  <c r="AL143" i="23" s="1"/>
  <c r="AL144" i="23" s="1"/>
  <c r="AL145" i="23" s="1"/>
  <c r="AL146" i="23" s="1"/>
  <c r="AL147" i="23" s="1"/>
  <c r="AL148" i="23" s="1"/>
  <c r="AL149" i="23" s="1"/>
  <c r="AL150" i="23" s="1"/>
  <c r="AL151" i="23" s="1"/>
  <c r="AL152" i="23" s="1"/>
  <c r="AL153" i="23" s="1"/>
  <c r="AL154" i="23" s="1"/>
  <c r="AL155" i="23" s="1"/>
  <c r="AL156" i="23" s="1"/>
  <c r="AL157" i="23" s="1"/>
  <c r="AL158" i="23" s="1"/>
  <c r="AL159" i="23" s="1"/>
  <c r="AL160" i="23" s="1"/>
  <c r="AL161" i="23" s="1"/>
  <c r="AL162" i="23" s="1"/>
  <c r="AL163" i="23" s="1"/>
  <c r="AL164" i="23" s="1"/>
  <c r="AL165" i="23" s="1"/>
  <c r="AL166" i="23" s="1"/>
  <c r="AL167" i="23" s="1"/>
  <c r="AL168" i="23" s="1"/>
  <c r="AL169" i="23" s="1"/>
  <c r="AL170" i="23" s="1"/>
  <c r="AL171" i="23" s="1"/>
  <c r="AL172" i="23" s="1"/>
  <c r="AL173" i="23" s="1"/>
  <c r="AL174" i="23" s="1"/>
  <c r="AL175" i="23" s="1"/>
  <c r="AL176" i="23" s="1"/>
  <c r="AL177" i="23" s="1"/>
  <c r="AL178" i="23" s="1"/>
  <c r="AL179" i="23" s="1"/>
  <c r="AL180" i="23" s="1"/>
  <c r="AL181" i="23" s="1"/>
  <c r="AL182" i="23" s="1"/>
  <c r="AL183" i="23" s="1"/>
  <c r="AL184" i="23" s="1"/>
  <c r="AL185" i="23" s="1"/>
  <c r="AL186" i="23" s="1"/>
  <c r="AL187" i="23" s="1"/>
  <c r="AL188" i="23" s="1"/>
  <c r="AL189" i="23" s="1"/>
  <c r="AL190" i="23" s="1"/>
  <c r="AL191" i="23" s="1"/>
  <c r="AL192" i="23" s="1"/>
  <c r="AL193" i="23" s="1"/>
  <c r="AL194" i="23" s="1"/>
  <c r="AL195" i="23" s="1"/>
  <c r="AL196" i="23" s="1"/>
  <c r="AL197" i="23" s="1"/>
  <c r="AL198" i="23" s="1"/>
  <c r="AL199" i="23" s="1"/>
  <c r="AL200" i="23" s="1"/>
  <c r="AL201" i="23" s="1"/>
  <c r="AL202" i="23" s="1"/>
  <c r="AL203" i="23" s="1"/>
  <c r="AL204" i="23" s="1"/>
  <c r="AL205" i="23" s="1"/>
  <c r="AL206" i="23" s="1"/>
  <c r="AL207" i="23" s="1"/>
  <c r="AL208" i="23" s="1"/>
  <c r="AL209" i="23" s="1"/>
  <c r="AL210" i="23" s="1"/>
  <c r="AL211" i="23" s="1"/>
  <c r="AL212" i="23" s="1"/>
  <c r="AL213" i="23" s="1"/>
  <c r="AL214" i="23" s="1"/>
  <c r="AL215" i="23" s="1"/>
  <c r="AL216" i="23" s="1"/>
  <c r="AL217" i="23" s="1"/>
  <c r="AL218" i="23" s="1"/>
  <c r="AL219" i="23" s="1"/>
  <c r="AL220" i="23" s="1"/>
  <c r="AL221" i="23" s="1"/>
  <c r="AL222" i="23" s="1"/>
  <c r="AL223" i="23" s="1"/>
  <c r="AL224" i="23" s="1"/>
  <c r="AL225" i="23" s="1"/>
  <c r="AL226" i="23" s="1"/>
  <c r="AL227" i="23" s="1"/>
  <c r="AL228" i="23" s="1"/>
  <c r="AL229" i="23" s="1"/>
  <c r="AL230" i="23" s="1"/>
  <c r="AL231" i="23" s="1"/>
  <c r="AL232" i="23" s="1"/>
  <c r="AL233" i="23" s="1"/>
  <c r="AL234" i="23" s="1"/>
  <c r="AL235" i="23" s="1"/>
  <c r="AL236" i="23" s="1"/>
  <c r="AL237" i="23" s="1"/>
  <c r="AL238" i="23" s="1"/>
  <c r="AL239" i="23" s="1"/>
  <c r="AL240" i="23" s="1"/>
  <c r="AL241" i="23" s="1"/>
  <c r="AL242" i="23" s="1"/>
  <c r="AL243" i="23" s="1"/>
  <c r="AL244" i="23" s="1"/>
  <c r="AL245" i="23" s="1"/>
  <c r="AL246" i="23" s="1"/>
  <c r="AL247" i="23" s="1"/>
  <c r="AL248" i="23" s="1"/>
  <c r="AL249" i="23" s="1"/>
  <c r="AL250" i="23" s="1"/>
  <c r="AL251" i="23" s="1"/>
  <c r="AL252" i="23" s="1"/>
  <c r="AL253" i="23" s="1"/>
  <c r="AL254" i="23" s="1"/>
  <c r="AL255" i="23" s="1"/>
  <c r="AL256" i="23" s="1"/>
  <c r="AL257" i="23" s="1"/>
  <c r="AL258" i="23" s="1"/>
  <c r="AL259" i="23" s="1"/>
  <c r="AL260" i="23" s="1"/>
  <c r="AL261" i="23" s="1"/>
  <c r="AL262" i="23" s="1"/>
  <c r="AL263" i="23" s="1"/>
  <c r="J4" i="23"/>
  <c r="J5" i="23" s="1"/>
  <c r="J6" i="23" s="1"/>
  <c r="J7" i="23" s="1"/>
  <c r="J8" i="23" s="1"/>
  <c r="J9" i="23" s="1"/>
  <c r="J10" i="23" s="1"/>
  <c r="J11" i="23" s="1"/>
  <c r="J12" i="23" s="1"/>
  <c r="J13" i="23" s="1"/>
  <c r="J14" i="23" s="1"/>
  <c r="J15" i="23" s="1"/>
  <c r="J16" i="23" s="1"/>
  <c r="J17" i="23" s="1"/>
  <c r="J18" i="23" s="1"/>
  <c r="J19" i="23" s="1"/>
  <c r="J20" i="23" s="1"/>
  <c r="J21" i="23" s="1"/>
  <c r="J22" i="23" s="1"/>
  <c r="J23" i="23" s="1"/>
  <c r="J24" i="23" s="1"/>
  <c r="J25" i="23" s="1"/>
  <c r="J26" i="23" s="1"/>
  <c r="J27" i="23" s="1"/>
  <c r="J28" i="23" s="1"/>
  <c r="J29" i="23" s="1"/>
  <c r="J30" i="23" s="1"/>
  <c r="J31" i="23" s="1"/>
  <c r="J32" i="23" s="1"/>
  <c r="J33" i="23" s="1"/>
  <c r="J34" i="23" s="1"/>
  <c r="J35" i="23" s="1"/>
  <c r="J36" i="23" s="1"/>
  <c r="J37" i="23" s="1"/>
  <c r="J38" i="23" s="1"/>
  <c r="J39" i="23" s="1"/>
  <c r="J40" i="23" s="1"/>
  <c r="J41" i="23" s="1"/>
  <c r="J42" i="23" s="1"/>
  <c r="J43" i="23" s="1"/>
  <c r="J44" i="23" s="1"/>
  <c r="J45" i="23" s="1"/>
  <c r="J46" i="23" s="1"/>
  <c r="J47" i="23" s="1"/>
  <c r="J48" i="23" s="1"/>
  <c r="J49" i="23" s="1"/>
  <c r="J50" i="23" s="1"/>
  <c r="J51" i="23" s="1"/>
  <c r="J52" i="23" s="1"/>
  <c r="J53" i="23" s="1"/>
  <c r="J54" i="23" s="1"/>
  <c r="J55" i="23" s="1"/>
  <c r="J56" i="23" s="1"/>
  <c r="J57" i="23" s="1"/>
  <c r="J58" i="23" s="1"/>
  <c r="J59" i="23" s="1"/>
  <c r="J60" i="23" s="1"/>
  <c r="J61" i="23" s="1"/>
  <c r="J62" i="23" s="1"/>
  <c r="J63" i="23" s="1"/>
  <c r="J64" i="23" s="1"/>
  <c r="J65" i="23" s="1"/>
  <c r="J66" i="23" s="1"/>
  <c r="J67" i="23" s="1"/>
  <c r="J68" i="23" s="1"/>
  <c r="L4" i="23"/>
  <c r="L5" i="23" s="1"/>
  <c r="L6" i="23" s="1"/>
  <c r="L7" i="23" s="1"/>
  <c r="L8" i="23" s="1"/>
  <c r="L9" i="23" s="1"/>
  <c r="L10" i="23" s="1"/>
  <c r="L11" i="23" s="1"/>
  <c r="L12" i="23" s="1"/>
  <c r="L13" i="23" s="1"/>
  <c r="L14" i="23" s="1"/>
  <c r="L15" i="23" s="1"/>
  <c r="L16" i="23" s="1"/>
  <c r="L17" i="23" s="1"/>
  <c r="L18" i="23" s="1"/>
  <c r="L19" i="23" s="1"/>
  <c r="L20" i="23" s="1"/>
  <c r="L21" i="23" s="1"/>
  <c r="L22" i="23" s="1"/>
  <c r="L23" i="23" s="1"/>
  <c r="L24" i="23" s="1"/>
  <c r="L25" i="23" s="1"/>
  <c r="L26" i="23" s="1"/>
  <c r="L27" i="23" s="1"/>
  <c r="L28" i="23" s="1"/>
  <c r="L29" i="23" s="1"/>
  <c r="L30" i="23" s="1"/>
  <c r="L31" i="23" s="1"/>
  <c r="L32" i="23" s="1"/>
  <c r="L33" i="23" s="1"/>
  <c r="L34" i="23" s="1"/>
  <c r="L35" i="23" s="1"/>
  <c r="L36" i="23" s="1"/>
  <c r="L37" i="23" s="1"/>
  <c r="L38" i="23" s="1"/>
  <c r="L39" i="23" s="1"/>
  <c r="L40" i="23" s="1"/>
  <c r="L41" i="23" s="1"/>
  <c r="L42" i="23" s="1"/>
  <c r="L43" i="23" s="1"/>
  <c r="L44" i="23" s="1"/>
  <c r="L45" i="23" s="1"/>
  <c r="L46" i="23" s="1"/>
  <c r="L47" i="23" s="1"/>
  <c r="L48" i="23" s="1"/>
  <c r="L49" i="23" s="1"/>
  <c r="L50" i="23" s="1"/>
  <c r="L51" i="23" s="1"/>
  <c r="L52" i="23" s="1"/>
  <c r="L53" i="23" s="1"/>
  <c r="L54" i="23" s="1"/>
  <c r="L55" i="23" s="1"/>
  <c r="L56" i="23" s="1"/>
  <c r="L57" i="23" s="1"/>
  <c r="L58" i="23" s="1"/>
  <c r="L59" i="23" s="1"/>
  <c r="L60" i="23" s="1"/>
  <c r="L61" i="23" s="1"/>
  <c r="L62" i="23" s="1"/>
  <c r="L63" i="23" s="1"/>
  <c r="L64" i="23" s="1"/>
  <c r="L65" i="23" s="1"/>
  <c r="L66" i="23" s="1"/>
  <c r="L67" i="23" s="1"/>
  <c r="L68" i="23" s="1"/>
  <c r="E29" i="23"/>
  <c r="E30" i="23" s="1"/>
  <c r="E31" i="23" s="1"/>
  <c r="E32" i="23" s="1"/>
  <c r="E33" i="23" s="1"/>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E59" i="23" s="1"/>
  <c r="E60" i="23" s="1"/>
  <c r="E61" i="23" s="1"/>
  <c r="E62" i="23" s="1"/>
  <c r="E63" i="23" s="1"/>
  <c r="E64" i="23" s="1"/>
  <c r="E65" i="23" s="1"/>
  <c r="E66" i="23" s="1"/>
  <c r="E67" i="23" s="1"/>
  <c r="E68" i="23" s="1"/>
  <c r="E69" i="23" s="1"/>
  <c r="E70" i="23" s="1"/>
  <c r="E71" i="23" s="1"/>
  <c r="E72" i="23" s="1"/>
  <c r="E73" i="23" s="1"/>
  <c r="E74" i="23" s="1"/>
  <c r="E75" i="23" s="1"/>
  <c r="E76" i="23" s="1"/>
  <c r="E77" i="23" s="1"/>
  <c r="E78" i="23" s="1"/>
  <c r="E79" i="23" s="1"/>
  <c r="E80" i="23" s="1"/>
  <c r="E81" i="23" s="1"/>
  <c r="E82" i="23" s="1"/>
  <c r="E83" i="23" s="1"/>
  <c r="E84" i="23" s="1"/>
  <c r="E85" i="23" s="1"/>
  <c r="E86" i="23" s="1"/>
  <c r="E87" i="23" s="1"/>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E111" i="23" s="1"/>
  <c r="E112" i="23" s="1"/>
  <c r="E113" i="23" s="1"/>
  <c r="E114" i="23" s="1"/>
  <c r="E115" i="23" s="1"/>
  <c r="E116" i="23" s="1"/>
  <c r="E117" i="23" s="1"/>
  <c r="E118" i="23" s="1"/>
  <c r="E119" i="23" s="1"/>
  <c r="E120" i="23" s="1"/>
  <c r="E121" i="23" s="1"/>
  <c r="E122" i="23" s="1"/>
  <c r="E123" i="23" s="1"/>
  <c r="E124" i="23" s="1"/>
  <c r="E125" i="23" s="1"/>
  <c r="E126" i="23" s="1"/>
  <c r="E127" i="23" s="1"/>
  <c r="E128" i="23" s="1"/>
  <c r="E129" i="23" s="1"/>
  <c r="E130" i="23" s="1"/>
  <c r="E131" i="23" s="1"/>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E156" i="23" s="1"/>
  <c r="E157" i="23" s="1"/>
  <c r="E158" i="23" s="1"/>
  <c r="E159" i="23" s="1"/>
  <c r="E160" i="23" s="1"/>
  <c r="E161" i="23" s="1"/>
  <c r="E162" i="23" s="1"/>
  <c r="E163" i="23" s="1"/>
  <c r="E164" i="23" s="1"/>
  <c r="E165" i="23" s="1"/>
  <c r="E166" i="23" s="1"/>
  <c r="E167" i="23" s="1"/>
  <c r="E168" i="23" s="1"/>
  <c r="E169" i="23" s="1"/>
  <c r="E170" i="23" s="1"/>
  <c r="E171" i="23" s="1"/>
  <c r="E172" i="23" s="1"/>
  <c r="E173" i="23" s="1"/>
  <c r="E174" i="23" s="1"/>
  <c r="E175" i="23" s="1"/>
  <c r="E176" i="23" s="1"/>
  <c r="E177" i="23" s="1"/>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199" i="23" s="1"/>
  <c r="E200" i="23" s="1"/>
  <c r="E201" i="23" s="1"/>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223" i="23" s="1"/>
  <c r="E224" i="23" s="1"/>
  <c r="E225" i="23" s="1"/>
  <c r="E226" i="23" s="1"/>
  <c r="E227" i="23" s="1"/>
  <c r="E228" i="23" s="1"/>
  <c r="E229" i="23" s="1"/>
  <c r="E230" i="23" s="1"/>
  <c r="E231" i="23" s="1"/>
  <c r="E232" i="23" s="1"/>
  <c r="E233" i="23" s="1"/>
  <c r="E234" i="23" s="1"/>
  <c r="E235" i="23" s="1"/>
  <c r="E236" i="23" s="1"/>
  <c r="E237" i="23" s="1"/>
  <c r="E238" i="23" s="1"/>
  <c r="E239" i="23" s="1"/>
  <c r="E240" i="23" s="1"/>
  <c r="E241" i="23" s="1"/>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E262" i="23" s="1"/>
  <c r="E263" i="23" s="1"/>
  <c r="E264" i="23" s="1"/>
  <c r="E265" i="23" s="1"/>
  <c r="E266" i="23" s="1"/>
  <c r="E267" i="23" s="1"/>
  <c r="E268" i="23" s="1"/>
  <c r="E269" i="23" s="1"/>
  <c r="E270" i="23" s="1"/>
  <c r="E271" i="23" s="1"/>
  <c r="E272" i="23" s="1"/>
  <c r="E273" i="23" s="1"/>
  <c r="E274" i="23" s="1"/>
  <c r="E275" i="23" s="1"/>
  <c r="E276" i="23" s="1"/>
  <c r="E277" i="23" s="1"/>
  <c r="E278" i="23" s="1"/>
  <c r="E279" i="23" s="1"/>
  <c r="E280" i="23" s="1"/>
  <c r="E281" i="23" s="1"/>
  <c r="E282" i="23" s="1"/>
  <c r="E283" i="23" s="1"/>
  <c r="E284" i="23" s="1"/>
  <c r="E285" i="23" s="1"/>
  <c r="E286" i="23" s="1"/>
  <c r="E287" i="23" s="1"/>
  <c r="E288" i="23" s="1"/>
  <c r="E289" i="23" s="1"/>
  <c r="E290" i="23" s="1"/>
  <c r="E291" i="23" s="1"/>
  <c r="E292" i="23" s="1"/>
  <c r="E293" i="23" s="1"/>
  <c r="E294" i="23" s="1"/>
  <c r="E295" i="23" s="1"/>
  <c r="E296" i="23" s="1"/>
  <c r="E297" i="23" s="1"/>
  <c r="E298" i="23" s="1"/>
  <c r="E299" i="23" s="1"/>
  <c r="E300" i="23" s="1"/>
  <c r="E301" i="23" s="1"/>
  <c r="E302" i="23" s="1"/>
  <c r="E303" i="23" s="1"/>
  <c r="E304" i="23" s="1"/>
  <c r="E305" i="23" s="1"/>
  <c r="E306" i="23" s="1"/>
  <c r="E307" i="23" s="1"/>
  <c r="E308" i="23" s="1"/>
  <c r="Z8" i="23"/>
  <c r="Z9" i="23" s="1"/>
  <c r="Z10" i="23" s="1"/>
  <c r="Z11" i="23" s="1"/>
  <c r="Z12" i="23" s="1"/>
  <c r="Z13" i="23" s="1"/>
  <c r="Z14" i="23" s="1"/>
  <c r="Z15" i="23" s="1"/>
  <c r="Z16" i="23" s="1"/>
  <c r="Z17" i="23" s="1"/>
  <c r="Z18" i="23" s="1"/>
  <c r="Z19" i="23" s="1"/>
  <c r="Z20" i="23" s="1"/>
  <c r="Z21" i="23" s="1"/>
  <c r="Z22" i="23" s="1"/>
  <c r="Z23" i="23" s="1"/>
  <c r="Z24" i="23" s="1"/>
  <c r="Z25" i="23" s="1"/>
  <c r="Z26" i="23" s="1"/>
  <c r="Z27" i="23" s="1"/>
  <c r="Z28" i="23" s="1"/>
  <c r="Z29" i="23" s="1"/>
  <c r="Z30" i="23" s="1"/>
  <c r="Z31" i="23" s="1"/>
  <c r="Z32" i="23" s="1"/>
  <c r="Z33" i="23" s="1"/>
  <c r="Z34" i="23" s="1"/>
  <c r="Z35" i="23" s="1"/>
  <c r="Z36" i="23" s="1"/>
  <c r="Z37" i="23" s="1"/>
  <c r="Z38" i="23" s="1"/>
  <c r="Z39" i="23" s="1"/>
  <c r="Z40" i="23" s="1"/>
  <c r="Z41" i="23" s="1"/>
  <c r="Z42" i="23" s="1"/>
  <c r="Z43" i="23" s="1"/>
  <c r="Z44" i="23" s="1"/>
  <c r="Z45" i="23" s="1"/>
  <c r="Z46" i="23" s="1"/>
  <c r="Z47" i="23" s="1"/>
  <c r="Z48" i="23" s="1"/>
  <c r="Z49" i="23" s="1"/>
  <c r="Z50" i="23" s="1"/>
  <c r="Z51" i="23" s="1"/>
  <c r="Z52" i="23" s="1"/>
  <c r="Z53" i="23" s="1"/>
  <c r="Z54" i="23" s="1"/>
  <c r="Z55" i="23" s="1"/>
  <c r="Z56" i="23" s="1"/>
  <c r="Z57" i="23" s="1"/>
  <c r="Z58" i="23" s="1"/>
  <c r="Z59" i="23" s="1"/>
  <c r="Z60" i="23" s="1"/>
  <c r="Z61" i="23" s="1"/>
  <c r="Z62" i="23" s="1"/>
  <c r="Z63" i="23" s="1"/>
  <c r="Z64" i="23" s="1"/>
  <c r="Z65" i="23" s="1"/>
  <c r="Z66" i="23" s="1"/>
  <c r="Z67" i="23" s="1"/>
  <c r="Z68" i="23" s="1"/>
  <c r="Z69" i="23" s="1"/>
  <c r="Z70" i="23" s="1"/>
  <c r="Z71" i="23" s="1"/>
  <c r="Z72" i="23" s="1"/>
  <c r="Z73" i="23" s="1"/>
  <c r="Z74" i="23" s="1"/>
  <c r="Z75" i="23" s="1"/>
  <c r="Z76" i="23" s="1"/>
  <c r="Z77" i="23" s="1"/>
  <c r="Z78" i="23" s="1"/>
  <c r="Z79" i="23" s="1"/>
  <c r="Z80" i="23" s="1"/>
  <c r="Z81" i="23" s="1"/>
  <c r="Z82" i="23" s="1"/>
  <c r="Z83" i="23" s="1"/>
  <c r="Z84" i="23" s="1"/>
  <c r="Z85" i="23" s="1"/>
  <c r="Z86" i="23" s="1"/>
  <c r="Z87" i="23" s="1"/>
  <c r="Z88" i="23" s="1"/>
  <c r="Z89" i="23" s="1"/>
  <c r="Z90" i="23" s="1"/>
  <c r="Z91" i="23" s="1"/>
  <c r="Z92" i="23" s="1"/>
  <c r="Z93" i="23" s="1"/>
  <c r="Z94" i="23" s="1"/>
  <c r="Z95" i="23" s="1"/>
  <c r="Z96" i="23" s="1"/>
  <c r="Z97" i="23" s="1"/>
  <c r="Z98" i="23" s="1"/>
  <c r="Z99" i="23" s="1"/>
  <c r="Z100" i="23" s="1"/>
  <c r="Z101" i="23" s="1"/>
  <c r="Z102" i="23" s="1"/>
  <c r="Z103" i="23" s="1"/>
  <c r="Z104" i="23" s="1"/>
  <c r="Z105" i="23" s="1"/>
  <c r="Z106" i="23" s="1"/>
  <c r="Z107" i="23" s="1"/>
  <c r="Z108" i="23" s="1"/>
  <c r="Z109" i="23" s="1"/>
  <c r="Z110" i="23" s="1"/>
  <c r="Z111" i="23" s="1"/>
  <c r="Z112" i="23" s="1"/>
  <c r="Z113" i="23" s="1"/>
  <c r="Z114" i="23" s="1"/>
  <c r="Z115" i="23" s="1"/>
  <c r="Z116" i="23" s="1"/>
  <c r="Z117" i="23" s="1"/>
  <c r="Z118" i="23" s="1"/>
  <c r="Z119" i="23" s="1"/>
  <c r="Z120" i="23" s="1"/>
  <c r="Z121" i="23" s="1"/>
  <c r="Z122" i="23" s="1"/>
  <c r="Z123" i="23" s="1"/>
  <c r="Z124" i="23" s="1"/>
  <c r="Z125" i="23" s="1"/>
  <c r="Z126" i="23" s="1"/>
  <c r="Z127" i="23" s="1"/>
  <c r="Z128" i="23" s="1"/>
  <c r="Z129" i="23" s="1"/>
  <c r="Z130" i="23" s="1"/>
  <c r="Z131" i="23" s="1"/>
  <c r="Z132" i="23" s="1"/>
  <c r="Z133" i="23" s="1"/>
  <c r="Z134" i="23" s="1"/>
  <c r="Z135" i="23" s="1"/>
  <c r="Z136" i="23" s="1"/>
  <c r="Z137" i="23" s="1"/>
  <c r="Z138" i="23" s="1"/>
  <c r="Z139" i="23" s="1"/>
  <c r="Z140" i="23" s="1"/>
  <c r="Z141" i="23" s="1"/>
  <c r="Z142" i="23" s="1"/>
  <c r="Z143" i="23" s="1"/>
  <c r="Z144" i="23" s="1"/>
  <c r="Z145" i="23" s="1"/>
  <c r="Z146" i="23" s="1"/>
  <c r="Z147" i="23" s="1"/>
  <c r="Z148" i="23" s="1"/>
  <c r="Z149" i="23" s="1"/>
  <c r="Z150" i="23" s="1"/>
  <c r="Z151" i="23" s="1"/>
  <c r="Z152" i="23" s="1"/>
  <c r="Z153" i="23" s="1"/>
  <c r="Z154" i="23" s="1"/>
  <c r="Z155" i="23" s="1"/>
  <c r="Z156" i="23" s="1"/>
  <c r="Z157" i="23" s="1"/>
  <c r="Z158" i="23" s="1"/>
  <c r="H25" i="20"/>
  <c r="BB110" i="23"/>
  <c r="BB111" i="23" s="1"/>
  <c r="BB112" i="23" s="1"/>
  <c r="BB113" i="23" s="1"/>
  <c r="BB114" i="23" s="1"/>
  <c r="BB115" i="23" s="1"/>
  <c r="BB116" i="23" s="1"/>
  <c r="BB117" i="23" s="1"/>
  <c r="BB118" i="23" s="1"/>
  <c r="BB119" i="23" s="1"/>
  <c r="BB120" i="23" s="1"/>
  <c r="BB121" i="23" s="1"/>
  <c r="BB122" i="23" s="1"/>
  <c r="BB123" i="23" s="1"/>
  <c r="BB124" i="23" s="1"/>
  <c r="BB125" i="23" s="1"/>
  <c r="BB126" i="23" s="1"/>
  <c r="BB127" i="23" s="1"/>
  <c r="BB128" i="23" s="1"/>
  <c r="BB129" i="23" s="1"/>
  <c r="BB130" i="23" s="1"/>
  <c r="BB131" i="23" s="1"/>
  <c r="BB132" i="23" s="1"/>
  <c r="BB133" i="23" s="1"/>
  <c r="BB134" i="23" s="1"/>
  <c r="BB135" i="23" s="1"/>
  <c r="BB136" i="23" s="1"/>
  <c r="BB137" i="23" s="1"/>
  <c r="BB138" i="23" s="1"/>
  <c r="BB139" i="23" s="1"/>
  <c r="BB140" i="23" s="1"/>
  <c r="BB141" i="23" s="1"/>
  <c r="BB142" i="23" s="1"/>
  <c r="BB143" i="23" s="1"/>
  <c r="BB144" i="23" s="1"/>
  <c r="BB145" i="23" s="1"/>
  <c r="BB146" i="23" s="1"/>
  <c r="BB147" i="23" s="1"/>
  <c r="BB148" i="23" s="1"/>
  <c r="BB149" i="23" s="1"/>
  <c r="BB150" i="23" s="1"/>
  <c r="BB151" i="23" s="1"/>
  <c r="BB152" i="23" s="1"/>
  <c r="BB153" i="23" s="1"/>
  <c r="BB154" i="23" s="1"/>
  <c r="BB155" i="23" s="1"/>
  <c r="BB156" i="23" s="1"/>
  <c r="BB157" i="23" s="1"/>
  <c r="BB158" i="23" s="1"/>
  <c r="BB159" i="23" s="1"/>
  <c r="BB160" i="23" s="1"/>
  <c r="BB161" i="23" s="1"/>
  <c r="BB162" i="23" s="1"/>
  <c r="BB163" i="23" s="1"/>
  <c r="BB164" i="23" s="1"/>
  <c r="BB165" i="23" s="1"/>
  <c r="BB166" i="23" s="1"/>
  <c r="BB167" i="23" s="1"/>
  <c r="BB168" i="23" s="1"/>
  <c r="BB169" i="23" s="1"/>
  <c r="BB170" i="23" s="1"/>
  <c r="BB171" i="23" s="1"/>
  <c r="BB172" i="23" s="1"/>
  <c r="BB173" i="23" s="1"/>
  <c r="BB174" i="23" s="1"/>
  <c r="BB175" i="23" s="1"/>
  <c r="BB176" i="23" s="1"/>
  <c r="BB177" i="23" s="1"/>
  <c r="BB178" i="23" s="1"/>
  <c r="BB179" i="23" s="1"/>
  <c r="BB180" i="23" s="1"/>
  <c r="BB181" i="23" s="1"/>
  <c r="BB182" i="23" s="1"/>
  <c r="BB183" i="23" s="1"/>
  <c r="BB184" i="23" s="1"/>
  <c r="BB185" i="23" s="1"/>
  <c r="BB186" i="23" s="1"/>
  <c r="BB187" i="23" s="1"/>
  <c r="BB188" i="23" s="1"/>
  <c r="BB189" i="23" s="1"/>
  <c r="BB190" i="23" s="1"/>
  <c r="BB191" i="23" s="1"/>
  <c r="BB192" i="23" s="1"/>
  <c r="BB193" i="23" s="1"/>
  <c r="BB194" i="23" s="1"/>
  <c r="BB195" i="23" s="1"/>
  <c r="BB196" i="23" s="1"/>
  <c r="BB197" i="23" s="1"/>
  <c r="BB198" i="23" s="1"/>
  <c r="BB199" i="23" s="1"/>
  <c r="BB200" i="23" s="1"/>
  <c r="BB201" i="23" s="1"/>
  <c r="BB202" i="23" s="1"/>
  <c r="BB203" i="23" s="1"/>
  <c r="BB204" i="23" s="1"/>
  <c r="BB205" i="23" s="1"/>
  <c r="BB206" i="23" s="1"/>
  <c r="BB207" i="23" s="1"/>
  <c r="BB208" i="23" s="1"/>
  <c r="BB209" i="23" s="1"/>
  <c r="BB210" i="23" s="1"/>
  <c r="BB211" i="23" s="1"/>
  <c r="BB212" i="23" s="1"/>
  <c r="BB213" i="23" s="1"/>
  <c r="BB214" i="23" s="1"/>
  <c r="BB215" i="23" s="1"/>
  <c r="BB216" i="23" s="1"/>
  <c r="BB217" i="23" s="1"/>
  <c r="BB218" i="23" s="1"/>
  <c r="BB219" i="23" s="1"/>
  <c r="BB220" i="23" s="1"/>
  <c r="BB221" i="23" s="1"/>
  <c r="BB222" i="23" s="1"/>
  <c r="BB223" i="23" s="1"/>
  <c r="BB224" i="23" s="1"/>
  <c r="BB225" i="23" s="1"/>
  <c r="BB226" i="23" s="1"/>
  <c r="BB227" i="23" s="1"/>
  <c r="BB228" i="23" s="1"/>
  <c r="BB229" i="23" s="1"/>
  <c r="BB230" i="23" s="1"/>
  <c r="BB231" i="23" s="1"/>
  <c r="BB232" i="23" s="1"/>
  <c r="BB233" i="23" s="1"/>
  <c r="BB234" i="23" s="1"/>
  <c r="BB235" i="23" s="1"/>
  <c r="BB236" i="23" s="1"/>
  <c r="BB237" i="23" s="1"/>
  <c r="BB238" i="23" s="1"/>
  <c r="BB239" i="23" s="1"/>
  <c r="BB240" i="23" s="1"/>
  <c r="BB241" i="23" s="1"/>
  <c r="BB242" i="23" s="1"/>
  <c r="BB243" i="23" s="1"/>
  <c r="BB244" i="23" s="1"/>
  <c r="BB245" i="23" s="1"/>
  <c r="BB246" i="23" s="1"/>
  <c r="BB247" i="23" s="1"/>
  <c r="BB248" i="23" s="1"/>
  <c r="BB249" i="23" s="1"/>
  <c r="BB250" i="23" s="1"/>
  <c r="BB251" i="23" s="1"/>
  <c r="BB252" i="23" s="1"/>
  <c r="BB253" i="23" s="1"/>
  <c r="BB254" i="23" s="1"/>
  <c r="BB255" i="23" s="1"/>
  <c r="BB256" i="23" s="1"/>
  <c r="BB257" i="23" s="1"/>
  <c r="BB258" i="23" s="1"/>
  <c r="BB259" i="23" s="1"/>
  <c r="BB260" i="23" s="1"/>
  <c r="BB261" i="23" s="1"/>
  <c r="BB262" i="23" s="1"/>
  <c r="BB263" i="23" s="1"/>
  <c r="BB264" i="23" s="1"/>
  <c r="BB265" i="23" s="1"/>
  <c r="BB266" i="23" s="1"/>
  <c r="BB267" i="23" s="1"/>
  <c r="BB268" i="23" s="1"/>
  <c r="BB269" i="23" s="1"/>
  <c r="BB270" i="23" s="1"/>
  <c r="BB271" i="23" s="1"/>
  <c r="BB272" i="23" s="1"/>
  <c r="BB273" i="23" s="1"/>
  <c r="BB274" i="23" s="1"/>
  <c r="BB275" i="23" s="1"/>
  <c r="BB276" i="23" s="1"/>
  <c r="BB277" i="23" s="1"/>
  <c r="BB278" i="23" s="1"/>
  <c r="BB279" i="23" s="1"/>
  <c r="BB280" i="23" s="1"/>
  <c r="BB281" i="23" s="1"/>
  <c r="BB282" i="23" s="1"/>
  <c r="BB283" i="23" s="1"/>
  <c r="BB284" i="23" s="1"/>
  <c r="BB285" i="23" s="1"/>
  <c r="BB286" i="23" s="1"/>
  <c r="BB287" i="23" s="1"/>
  <c r="BB288" i="23" s="1"/>
  <c r="BB289" i="23" s="1"/>
  <c r="BB290" i="23" s="1"/>
  <c r="BB291" i="23" s="1"/>
  <c r="BB292" i="23" s="1"/>
  <c r="BB293" i="23" s="1"/>
  <c r="BB294" i="23" s="1"/>
  <c r="BB295" i="23" s="1"/>
  <c r="BB296" i="23" s="1"/>
  <c r="BB297" i="23" s="1"/>
  <c r="BB298" i="23" s="1"/>
  <c r="BB299" i="23" s="1"/>
  <c r="BB300" i="23" s="1"/>
  <c r="BB301" i="23" s="1"/>
  <c r="BB302" i="23" s="1"/>
  <c r="BB303" i="23" s="1"/>
  <c r="BB304" i="23" s="1"/>
  <c r="BB305" i="23" s="1"/>
  <c r="BB306" i="23" s="1"/>
  <c r="BB307" i="23" s="1"/>
  <c r="BB308" i="23" s="1"/>
  <c r="I12" i="20" s="1"/>
  <c r="I13" i="20" s="1"/>
  <c r="F13" i="20"/>
  <c r="F14" i="20" s="1"/>
  <c r="F13" i="22"/>
  <c r="F14" i="22" s="1"/>
  <c r="X199" i="24"/>
  <c r="X200" i="24" s="1"/>
  <c r="X201" i="24" s="1"/>
  <c r="X202" i="24" s="1"/>
  <c r="X203" i="24" s="1"/>
  <c r="X204" i="24" s="1"/>
  <c r="X205" i="24" s="1"/>
  <c r="X206" i="24" s="1"/>
  <c r="X207" i="24" s="1"/>
  <c r="X208" i="24" s="1"/>
  <c r="X209" i="24" s="1"/>
  <c r="X210" i="24" s="1"/>
  <c r="X211" i="24" s="1"/>
  <c r="X212" i="24" s="1"/>
  <c r="X213" i="24" s="1"/>
  <c r="X214" i="24" s="1"/>
  <c r="X215" i="24" s="1"/>
  <c r="X216" i="24" s="1"/>
  <c r="X217" i="24" s="1"/>
  <c r="X218" i="24" s="1"/>
  <c r="X219" i="24" s="1"/>
  <c r="X220" i="24" s="1"/>
  <c r="X221" i="24" s="1"/>
  <c r="X222" i="24" s="1"/>
  <c r="X223" i="24" s="1"/>
  <c r="X224" i="24" s="1"/>
  <c r="X225" i="24" s="1"/>
  <c r="X226" i="24" s="1"/>
  <c r="X227" i="24" s="1"/>
  <c r="X228" i="24" s="1"/>
  <c r="X229" i="24" s="1"/>
  <c r="X230" i="24" s="1"/>
  <c r="X231" i="24" s="1"/>
  <c r="X232" i="24" s="1"/>
  <c r="X233" i="24" s="1"/>
  <c r="X234" i="24" s="1"/>
  <c r="X235" i="24" s="1"/>
  <c r="X236" i="24" s="1"/>
  <c r="X237" i="24" s="1"/>
  <c r="X238" i="24" s="1"/>
  <c r="X239" i="24" s="1"/>
  <c r="X240" i="24" s="1"/>
  <c r="X241" i="24" s="1"/>
  <c r="X242" i="24" s="1"/>
  <c r="X243" i="24" s="1"/>
  <c r="X244" i="24" s="1"/>
  <c r="X245" i="24" s="1"/>
  <c r="X246" i="24" s="1"/>
  <c r="X247" i="24" s="1"/>
  <c r="X248" i="24" s="1"/>
  <c r="X249" i="24" s="1"/>
  <c r="X250" i="24" s="1"/>
  <c r="X251" i="24" s="1"/>
  <c r="X252" i="24" s="1"/>
  <c r="X253" i="24" s="1"/>
  <c r="X254" i="24" s="1"/>
  <c r="X255" i="24" s="1"/>
  <c r="X256" i="24" s="1"/>
  <c r="X257" i="24" s="1"/>
  <c r="X258" i="24" s="1"/>
  <c r="X259" i="24" s="1"/>
  <c r="X260" i="24" s="1"/>
  <c r="X261" i="24" s="1"/>
  <c r="X262" i="24" s="1"/>
  <c r="X263" i="24" s="1"/>
  <c r="X264" i="24" s="1"/>
  <c r="X265" i="24" s="1"/>
  <c r="X266" i="24" s="1"/>
  <c r="X267" i="24" s="1"/>
  <c r="X268" i="24" s="1"/>
  <c r="X269" i="24" s="1"/>
  <c r="X270" i="24" s="1"/>
  <c r="X271" i="24" s="1"/>
  <c r="X272" i="24" s="1"/>
  <c r="X273" i="24" s="1"/>
  <c r="X274" i="24" s="1"/>
  <c r="X275" i="24" s="1"/>
  <c r="X276" i="24" s="1"/>
  <c r="X277" i="24" s="1"/>
  <c r="X278" i="24" s="1"/>
  <c r="X279" i="24" s="1"/>
  <c r="X280" i="24" s="1"/>
  <c r="X281" i="24" s="1"/>
  <c r="X282" i="24" s="1"/>
  <c r="X283" i="24" s="1"/>
  <c r="X284" i="24" s="1"/>
  <c r="X285" i="24" s="1"/>
  <c r="X286" i="24" s="1"/>
  <c r="X287" i="24" s="1"/>
  <c r="X288" i="24" s="1"/>
  <c r="X289" i="24" s="1"/>
  <c r="X290" i="24" s="1"/>
  <c r="X291" i="24" s="1"/>
  <c r="X292" i="24" s="1"/>
  <c r="X293" i="24" s="1"/>
  <c r="X294" i="24" s="1"/>
  <c r="X295" i="24" s="1"/>
  <c r="X296" i="24" s="1"/>
  <c r="X297" i="24" s="1"/>
  <c r="X298" i="24" s="1"/>
  <c r="X299" i="24" s="1"/>
  <c r="X300" i="24" s="1"/>
  <c r="X301" i="24" s="1"/>
  <c r="X302" i="24" s="1"/>
  <c r="X303" i="24" s="1"/>
  <c r="X304" i="24" s="1"/>
  <c r="X305" i="24" s="1"/>
  <c r="X306" i="24" s="1"/>
  <c r="X307" i="24" s="1"/>
  <c r="X308" i="24" s="1"/>
  <c r="E11" i="21"/>
  <c r="E11" i="22"/>
  <c r="E17" i="22" s="1"/>
  <c r="E20" i="22" s="1"/>
  <c r="E24" i="22" s="1"/>
  <c r="F17" i="22"/>
  <c r="F20" i="22" s="1"/>
  <c r="F24" i="22" s="1"/>
  <c r="F13" i="21"/>
  <c r="F14" i="21" s="1"/>
  <c r="Z199" i="24"/>
  <c r="Z200" i="24" s="1"/>
  <c r="Z201" i="24" s="1"/>
  <c r="Z202" i="24" s="1"/>
  <c r="Z203" i="24" s="1"/>
  <c r="Z204" i="24" s="1"/>
  <c r="Z205" i="24" s="1"/>
  <c r="Z206" i="24" s="1"/>
  <c r="Z207" i="24" s="1"/>
  <c r="Z208" i="24" s="1"/>
  <c r="Z209" i="24" s="1"/>
  <c r="Z210" i="24" s="1"/>
  <c r="Z211" i="24" s="1"/>
  <c r="Z212" i="24" s="1"/>
  <c r="Z213" i="24" s="1"/>
  <c r="Z214" i="24" s="1"/>
  <c r="Z215" i="24" s="1"/>
  <c r="Z216" i="24" s="1"/>
  <c r="Z217" i="24" s="1"/>
  <c r="Z218" i="24" s="1"/>
  <c r="Z219" i="24" s="1"/>
  <c r="Z220" i="24" s="1"/>
  <c r="Z221" i="24" s="1"/>
  <c r="Z222" i="24" s="1"/>
  <c r="Z223" i="24" s="1"/>
  <c r="Z224" i="24" s="1"/>
  <c r="Z225" i="24" s="1"/>
  <c r="Z226" i="24" s="1"/>
  <c r="Z227" i="24" s="1"/>
  <c r="Z228" i="24" s="1"/>
  <c r="Z229" i="24" s="1"/>
  <c r="Z230" i="24" s="1"/>
  <c r="Z231" i="24" s="1"/>
  <c r="Z232" i="24" s="1"/>
  <c r="Z233" i="24" s="1"/>
  <c r="Z234" i="24" s="1"/>
  <c r="Z235" i="24" s="1"/>
  <c r="Z236" i="24" s="1"/>
  <c r="Z237" i="24" s="1"/>
  <c r="Z238" i="24" s="1"/>
  <c r="Z239" i="24" s="1"/>
  <c r="Z240" i="24" s="1"/>
  <c r="Z241" i="24" s="1"/>
  <c r="Z242" i="24" s="1"/>
  <c r="Z243" i="24" s="1"/>
  <c r="Z244" i="24" s="1"/>
  <c r="Z245" i="24" s="1"/>
  <c r="Z246" i="24" s="1"/>
  <c r="Z247" i="24" s="1"/>
  <c r="Z248" i="24" s="1"/>
  <c r="Z249" i="24" s="1"/>
  <c r="Z250" i="24" s="1"/>
  <c r="Z251" i="24" s="1"/>
  <c r="Z252" i="24" s="1"/>
  <c r="Z253" i="24" s="1"/>
  <c r="Z254" i="24" s="1"/>
  <c r="Z255" i="24" s="1"/>
  <c r="Z256" i="24" s="1"/>
  <c r="Z257" i="24" s="1"/>
  <c r="Z258" i="24" s="1"/>
  <c r="Z259" i="24" s="1"/>
  <c r="Z260" i="24" s="1"/>
  <c r="Z261" i="24" s="1"/>
  <c r="Z262" i="24" s="1"/>
  <c r="Z263" i="24" s="1"/>
  <c r="Z264" i="24" s="1"/>
  <c r="Z265" i="24" s="1"/>
  <c r="Z266" i="24" s="1"/>
  <c r="Z267" i="24" s="1"/>
  <c r="Z268" i="24" s="1"/>
  <c r="Z269" i="24" s="1"/>
  <c r="Z270" i="24" s="1"/>
  <c r="Z271" i="24" s="1"/>
  <c r="Z272" i="24" s="1"/>
  <c r="Z273" i="24" s="1"/>
  <c r="Z274" i="24" s="1"/>
  <c r="Z275" i="24" s="1"/>
  <c r="Z276" i="24" s="1"/>
  <c r="Z277" i="24" s="1"/>
  <c r="Z278" i="24" s="1"/>
  <c r="Z279" i="24" s="1"/>
  <c r="Z280" i="24" s="1"/>
  <c r="Z281" i="24" s="1"/>
  <c r="Z282" i="24" s="1"/>
  <c r="Z283" i="24" s="1"/>
  <c r="Z284" i="24" s="1"/>
  <c r="Z285" i="24" s="1"/>
  <c r="Z286" i="24" s="1"/>
  <c r="Z287" i="24" s="1"/>
  <c r="Z288" i="24" s="1"/>
  <c r="Z289" i="24" s="1"/>
  <c r="Z290" i="24" s="1"/>
  <c r="Z291" i="24" s="1"/>
  <c r="Z292" i="24" s="1"/>
  <c r="Z293" i="24" s="1"/>
  <c r="Z294" i="24" s="1"/>
  <c r="Z295" i="24" s="1"/>
  <c r="Z296" i="24" s="1"/>
  <c r="Z297" i="24" s="1"/>
  <c r="Z298" i="24" s="1"/>
  <c r="Z299" i="24" s="1"/>
  <c r="Z300" i="24" s="1"/>
  <c r="Z301" i="24" s="1"/>
  <c r="Z302" i="24" s="1"/>
  <c r="Z303" i="24" s="1"/>
  <c r="Z304" i="24" s="1"/>
  <c r="Z305" i="24" s="1"/>
  <c r="Z306" i="24" s="1"/>
  <c r="Z307" i="24" s="1"/>
  <c r="Z308" i="24" s="1"/>
  <c r="E12" i="22"/>
  <c r="E12" i="21"/>
  <c r="G12" i="22"/>
  <c r="G13" i="22" s="1"/>
  <c r="G14" i="22" s="1"/>
  <c r="G13" i="21"/>
  <c r="AS289" i="24"/>
  <c r="AS290" i="24" s="1"/>
  <c r="AS291" i="24" s="1"/>
  <c r="AS292" i="24" s="1"/>
  <c r="AS293" i="24" s="1"/>
  <c r="AS294" i="24" s="1"/>
  <c r="AS295" i="24" s="1"/>
  <c r="AS296" i="24" s="1"/>
  <c r="AS297" i="24" s="1"/>
  <c r="AS298" i="24" s="1"/>
  <c r="AS299" i="24" s="1"/>
  <c r="AS300" i="24" s="1"/>
  <c r="AS301" i="24" s="1"/>
  <c r="AS302" i="24" s="1"/>
  <c r="AS303" i="24" s="1"/>
  <c r="AS304" i="24" s="1"/>
  <c r="AS305" i="24" s="1"/>
  <c r="AS306" i="24" s="1"/>
  <c r="AS307" i="24" s="1"/>
  <c r="AS308" i="24" s="1"/>
  <c r="H11" i="22" s="1"/>
  <c r="AU289" i="24"/>
  <c r="AU290" i="24" s="1"/>
  <c r="AU291" i="24" s="1"/>
  <c r="AU292" i="24" s="1"/>
  <c r="AU293" i="24" s="1"/>
  <c r="AU294" i="24" s="1"/>
  <c r="AU295" i="24" s="1"/>
  <c r="AU296" i="24" s="1"/>
  <c r="AU297" i="24" s="1"/>
  <c r="AU298" i="24" s="1"/>
  <c r="AU299" i="24" s="1"/>
  <c r="AU300" i="24" s="1"/>
  <c r="AU301" i="24" s="1"/>
  <c r="AU302" i="24" s="1"/>
  <c r="AU303" i="24" s="1"/>
  <c r="AU304" i="24" s="1"/>
  <c r="AU305" i="24" s="1"/>
  <c r="AU306" i="24" s="1"/>
  <c r="AU307" i="24" s="1"/>
  <c r="AU308" i="24" s="1"/>
  <c r="H12" i="22" s="1"/>
  <c r="D13" i="21"/>
  <c r="F24" i="20"/>
  <c r="F17" i="21"/>
  <c r="I13" i="21"/>
  <c r="I13" i="22"/>
  <c r="I14" i="22" s="1"/>
  <c r="I17" i="22"/>
  <c r="G17" i="22"/>
  <c r="B18" i="22"/>
  <c r="B19" i="22" s="1"/>
  <c r="B25" i="22" s="1"/>
  <c r="B13" i="21"/>
  <c r="C12" i="21"/>
  <c r="C11" i="21"/>
  <c r="C12" i="22"/>
  <c r="C11" i="22"/>
  <c r="D18" i="22"/>
  <c r="D19" i="22" s="1"/>
  <c r="D22" i="22" s="1"/>
  <c r="J4" i="16"/>
  <c r="J5" i="16" s="1"/>
  <c r="J6" i="16" s="1"/>
  <c r="J7" i="16" s="1"/>
  <c r="J8" i="16" s="1"/>
  <c r="J9" i="16" s="1"/>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J40" i="16" s="1"/>
  <c r="J41" i="16" s="1"/>
  <c r="J42" i="16" s="1"/>
  <c r="J43" i="16" s="1"/>
  <c r="J44" i="16" s="1"/>
  <c r="J45" i="16" s="1"/>
  <c r="J46" i="16" s="1"/>
  <c r="J47" i="16" s="1"/>
  <c r="J48" i="16" s="1"/>
  <c r="J49" i="16" s="1"/>
  <c r="J50" i="16" s="1"/>
  <c r="J51" i="16" s="1"/>
  <c r="J52" i="16" s="1"/>
  <c r="J53" i="16" s="1"/>
  <c r="J54" i="16" s="1"/>
  <c r="J55" i="16" s="1"/>
  <c r="J56" i="16" s="1"/>
  <c r="J57" i="16" s="1"/>
  <c r="J58" i="16" s="1"/>
  <c r="J59" i="16" s="1"/>
  <c r="J60" i="16" s="1"/>
  <c r="J61" i="16" s="1"/>
  <c r="J62" i="16" s="1"/>
  <c r="J63" i="16" s="1"/>
  <c r="J64" i="16" s="1"/>
  <c r="J65" i="16" s="1"/>
  <c r="J66" i="16" s="1"/>
  <c r="J67" i="16" s="1"/>
  <c r="J68" i="16" s="1"/>
  <c r="J69" i="16" s="1"/>
  <c r="J70" i="16" s="1"/>
  <c r="J71" i="16" s="1"/>
  <c r="J72" i="16" s="1"/>
  <c r="J73" i="16" s="1"/>
  <c r="J74" i="16" s="1"/>
  <c r="J75" i="16" s="1"/>
  <c r="J76" i="16" s="1"/>
  <c r="J77" i="16" s="1"/>
  <c r="J78" i="16" s="1"/>
  <c r="J79" i="16" s="1"/>
  <c r="J80" i="16" s="1"/>
  <c r="J81" i="16" s="1"/>
  <c r="J82" i="16" s="1"/>
  <c r="J83" i="16" s="1"/>
  <c r="J84" i="16" s="1"/>
  <c r="J85" i="16" s="1"/>
  <c r="J86" i="16" s="1"/>
  <c r="J87" i="16" s="1"/>
  <c r="J88" i="16" s="1"/>
  <c r="J89" i="16" s="1"/>
  <c r="J90" i="16" s="1"/>
  <c r="J91" i="16" s="1"/>
  <c r="J92" i="16" s="1"/>
  <c r="J93" i="16" s="1"/>
  <c r="J94" i="16" s="1"/>
  <c r="J95" i="16" s="1"/>
  <c r="J96" i="16" s="1"/>
  <c r="J97" i="16" s="1"/>
  <c r="J98" i="16" s="1"/>
  <c r="J99" i="16" s="1"/>
  <c r="J100" i="16" s="1"/>
  <c r="J101" i="16" s="1"/>
  <c r="J102" i="16" s="1"/>
  <c r="J103" i="16" s="1"/>
  <c r="J104" i="16" s="1"/>
  <c r="J105" i="16" s="1"/>
  <c r="J106" i="16" s="1"/>
  <c r="J107" i="16" s="1"/>
  <c r="J108" i="16" s="1"/>
  <c r="J109" i="16" s="1"/>
  <c r="J110" i="16" s="1"/>
  <c r="J111" i="16" s="1"/>
  <c r="J112" i="16" s="1"/>
  <c r="J113" i="16" s="1"/>
  <c r="J114" i="16" s="1"/>
  <c r="J115" i="16" s="1"/>
  <c r="J116" i="16" s="1"/>
  <c r="J117" i="16" s="1"/>
  <c r="J118" i="16" s="1"/>
  <c r="J119" i="16" s="1"/>
  <c r="J120" i="16" s="1"/>
  <c r="J121" i="16" s="1"/>
  <c r="J122" i="16" s="1"/>
  <c r="J123" i="16" s="1"/>
  <c r="J124" i="16" s="1"/>
  <c r="J125" i="16" s="1"/>
  <c r="J126" i="16" s="1"/>
  <c r="J127" i="16" s="1"/>
  <c r="J128" i="16" s="1"/>
  <c r="J129" i="16" s="1"/>
  <c r="J130" i="16" s="1"/>
  <c r="J131" i="16" s="1"/>
  <c r="J132" i="16" s="1"/>
  <c r="J133" i="16" s="1"/>
  <c r="J134" i="16" s="1"/>
  <c r="J135" i="16" s="1"/>
  <c r="J136" i="16" s="1"/>
  <c r="J137" i="16" s="1"/>
  <c r="J138" i="16" s="1"/>
  <c r="J139" i="16" s="1"/>
  <c r="J140" i="16" s="1"/>
  <c r="J141" i="16" s="1"/>
  <c r="J142" i="16" s="1"/>
  <c r="J143" i="16" s="1"/>
  <c r="J144" i="16" s="1"/>
  <c r="J145" i="16" s="1"/>
  <c r="J146" i="16" s="1"/>
  <c r="J147" i="16" s="1"/>
  <c r="J148" i="16" s="1"/>
  <c r="J149" i="16" s="1"/>
  <c r="J150" i="16" s="1"/>
  <c r="J151" i="16" s="1"/>
  <c r="J152" i="16" s="1"/>
  <c r="J153" i="16" s="1"/>
  <c r="J154" i="16" s="1"/>
  <c r="J155" i="16" s="1"/>
  <c r="J156" i="16" s="1"/>
  <c r="J157" i="16" s="1"/>
  <c r="J158" i="16" s="1"/>
  <c r="J159" i="16" s="1"/>
  <c r="J160" i="16" s="1"/>
  <c r="J161" i="16" s="1"/>
  <c r="J162" i="16" s="1"/>
  <c r="J163" i="16" s="1"/>
  <c r="J164" i="16" s="1"/>
  <c r="J165" i="16" s="1"/>
  <c r="J166" i="16" s="1"/>
  <c r="J167" i="16" s="1"/>
  <c r="J168" i="16" s="1"/>
  <c r="J169" i="16" s="1"/>
  <c r="J170" i="16" s="1"/>
  <c r="J171" i="16" s="1"/>
  <c r="J172" i="16" s="1"/>
  <c r="J173" i="16" s="1"/>
  <c r="J174" i="16" s="1"/>
  <c r="J175" i="16" s="1"/>
  <c r="J176" i="16" s="1"/>
  <c r="J177" i="16" s="1"/>
  <c r="J178" i="16" s="1"/>
  <c r="J179" i="16" s="1"/>
  <c r="J180" i="16" s="1"/>
  <c r="J181" i="16" s="1"/>
  <c r="J182" i="16" s="1"/>
  <c r="J183" i="16" s="1"/>
  <c r="J184" i="16" s="1"/>
  <c r="J185" i="16" s="1"/>
  <c r="J186" i="16" s="1"/>
  <c r="J187" i="16" s="1"/>
  <c r="J188" i="16" s="1"/>
  <c r="J189" i="16" s="1"/>
  <c r="J190" i="16" s="1"/>
  <c r="J191" i="16" s="1"/>
  <c r="J192" i="16" s="1"/>
  <c r="J193" i="16" s="1"/>
  <c r="J194" i="16" s="1"/>
  <c r="J195" i="16" s="1"/>
  <c r="J196" i="16" s="1"/>
  <c r="J197" i="16" s="1"/>
  <c r="J198" i="16" s="1"/>
  <c r="J199" i="16" s="1"/>
  <c r="J200" i="16" s="1"/>
  <c r="J201" i="16" s="1"/>
  <c r="J202" i="16" s="1"/>
  <c r="J203" i="16" s="1"/>
  <c r="J204" i="16" s="1"/>
  <c r="J205" i="16" s="1"/>
  <c r="J206" i="16" s="1"/>
  <c r="J207" i="16" s="1"/>
  <c r="J208" i="16" s="1"/>
  <c r="J209" i="16" s="1"/>
  <c r="J210" i="16" s="1"/>
  <c r="J211" i="16" s="1"/>
  <c r="J212" i="16" s="1"/>
  <c r="J213" i="16" s="1"/>
  <c r="J214" i="16" s="1"/>
  <c r="J215" i="16" s="1"/>
  <c r="J216" i="16" s="1"/>
  <c r="J217" i="16" s="1"/>
  <c r="J218" i="16" s="1"/>
  <c r="J219" i="16" s="1"/>
  <c r="J220" i="16" s="1"/>
  <c r="J221" i="16" s="1"/>
  <c r="J222" i="16" s="1"/>
  <c r="J223" i="16" s="1"/>
  <c r="J224" i="16" s="1"/>
  <c r="J225" i="16" s="1"/>
  <c r="J226" i="16" s="1"/>
  <c r="J227" i="16" s="1"/>
  <c r="J228" i="16" s="1"/>
  <c r="J229" i="16" s="1"/>
  <c r="J230" i="16" s="1"/>
  <c r="J231" i="16" s="1"/>
  <c r="J232" i="16" s="1"/>
  <c r="J233" i="16" s="1"/>
  <c r="J234" i="16" s="1"/>
  <c r="J235" i="16" s="1"/>
  <c r="J236" i="16" s="1"/>
  <c r="J237" i="16" s="1"/>
  <c r="J238" i="16" s="1"/>
  <c r="J239" i="16" s="1"/>
  <c r="J240" i="16" s="1"/>
  <c r="J241" i="16" s="1"/>
  <c r="J242" i="16" s="1"/>
  <c r="J243" i="16" s="1"/>
  <c r="J244" i="16" s="1"/>
  <c r="J245" i="16" s="1"/>
  <c r="J246" i="16" s="1"/>
  <c r="J247" i="16" s="1"/>
  <c r="J248" i="16" s="1"/>
  <c r="J249" i="16" s="1"/>
  <c r="J250" i="16" s="1"/>
  <c r="J251" i="16" s="1"/>
  <c r="J252" i="16" s="1"/>
  <c r="J253" i="16" s="1"/>
  <c r="J254" i="16" s="1"/>
  <c r="J255" i="16" s="1"/>
  <c r="J256" i="16" s="1"/>
  <c r="J257" i="16" s="1"/>
  <c r="J258" i="16" s="1"/>
  <c r="J259" i="16" s="1"/>
  <c r="J260" i="16" s="1"/>
  <c r="J261" i="16" s="1"/>
  <c r="J262" i="16" s="1"/>
  <c r="J263" i="16" s="1"/>
  <c r="J264" i="16" s="1"/>
  <c r="J265" i="16" s="1"/>
  <c r="J266" i="16" s="1"/>
  <c r="J267" i="16" s="1"/>
  <c r="J268" i="16" s="1"/>
  <c r="J269" i="16" s="1"/>
  <c r="J270" i="16" s="1"/>
  <c r="J271" i="16" s="1"/>
  <c r="J272" i="16" s="1"/>
  <c r="J273" i="16" s="1"/>
  <c r="J274" i="16" s="1"/>
  <c r="J275" i="16" s="1"/>
  <c r="J276" i="16" s="1"/>
  <c r="J277" i="16" s="1"/>
  <c r="J278" i="16" s="1"/>
  <c r="J279" i="16" s="1"/>
  <c r="J280" i="16" s="1"/>
  <c r="J281" i="16" s="1"/>
  <c r="J282" i="16" s="1"/>
  <c r="J283" i="16" s="1"/>
  <c r="J284" i="16" s="1"/>
  <c r="J285" i="16" s="1"/>
  <c r="J286" i="16" s="1"/>
  <c r="J287" i="16" s="1"/>
  <c r="J288" i="16" s="1"/>
  <c r="J289" i="16" s="1"/>
  <c r="J290" i="16" s="1"/>
  <c r="J291" i="16" s="1"/>
  <c r="J292" i="16" s="1"/>
  <c r="J293" i="16" s="1"/>
  <c r="J294" i="16" s="1"/>
  <c r="J295" i="16" s="1"/>
  <c r="J296" i="16" s="1"/>
  <c r="J297" i="16" s="1"/>
  <c r="J298" i="16" s="1"/>
  <c r="J299" i="16" s="1"/>
  <c r="J300" i="16" s="1"/>
  <c r="J301" i="16" s="1"/>
  <c r="J302" i="16" s="1"/>
  <c r="J303" i="16" s="1"/>
  <c r="J304" i="16" s="1"/>
  <c r="J305" i="16" s="1"/>
  <c r="J306" i="16" s="1"/>
  <c r="J307" i="16" s="1"/>
  <c r="J308" i="16" s="1"/>
  <c r="I24" i="21"/>
  <c r="D20" i="22"/>
  <c r="D24" i="22" s="1"/>
  <c r="Q4" i="16"/>
  <c r="Q5" i="16" s="1"/>
  <c r="Q6" i="16" s="1"/>
  <c r="Q7" i="16" s="1"/>
  <c r="Q8" i="16" s="1"/>
  <c r="Q9" i="16" s="1"/>
  <c r="Q10" i="16" s="1"/>
  <c r="Q11" i="16" s="1"/>
  <c r="Q12" i="16" s="1"/>
  <c r="Q13" i="16" s="1"/>
  <c r="Q14" i="16" s="1"/>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Q38" i="16" s="1"/>
  <c r="Q39" i="16" s="1"/>
  <c r="Q40" i="16" s="1"/>
  <c r="Q41" i="16" s="1"/>
  <c r="Q42" i="16" s="1"/>
  <c r="Q43" i="16" s="1"/>
  <c r="Q44" i="16" s="1"/>
  <c r="Q45" i="16" s="1"/>
  <c r="Q46" i="16" s="1"/>
  <c r="Q47" i="16" s="1"/>
  <c r="Q48" i="16" s="1"/>
  <c r="Q49" i="16" s="1"/>
  <c r="Q50" i="16" s="1"/>
  <c r="Q51" i="16" s="1"/>
  <c r="Q52" i="16" s="1"/>
  <c r="Q53" i="16" s="1"/>
  <c r="Q54" i="16" s="1"/>
  <c r="Q55" i="16" s="1"/>
  <c r="Q56" i="16" s="1"/>
  <c r="Q57" i="16" s="1"/>
  <c r="Q58" i="16" s="1"/>
  <c r="Q59" i="16" s="1"/>
  <c r="Q60" i="16" s="1"/>
  <c r="Q61" i="16" s="1"/>
  <c r="Q62" i="16" s="1"/>
  <c r="Q63" i="16" s="1"/>
  <c r="Q64" i="16" s="1"/>
  <c r="Q65" i="16" s="1"/>
  <c r="Q66" i="16" s="1"/>
  <c r="Q67" i="16" s="1"/>
  <c r="Q68" i="16" s="1"/>
  <c r="Q69" i="16" s="1"/>
  <c r="Q70" i="16" s="1"/>
  <c r="Q71" i="16" s="1"/>
  <c r="Q72" i="16" s="1"/>
  <c r="Q73" i="16" s="1"/>
  <c r="Q74" i="16" s="1"/>
  <c r="Q75" i="16" s="1"/>
  <c r="Q76" i="16" s="1"/>
  <c r="Q77" i="16" s="1"/>
  <c r="Q78" i="16" s="1"/>
  <c r="Q79" i="16" s="1"/>
  <c r="Q80" i="16" s="1"/>
  <c r="Q81" i="16" s="1"/>
  <c r="Q82" i="16" s="1"/>
  <c r="Q83" i="16" s="1"/>
  <c r="Q84" i="16" s="1"/>
  <c r="Q85" i="16" s="1"/>
  <c r="Q86" i="16" s="1"/>
  <c r="Q87" i="16" s="1"/>
  <c r="Q88" i="16" s="1"/>
  <c r="Q89" i="16" s="1"/>
  <c r="Q90" i="16" s="1"/>
  <c r="Q91" i="16" s="1"/>
  <c r="Q92" i="16" s="1"/>
  <c r="Q93" i="16" s="1"/>
  <c r="Q94" i="16" s="1"/>
  <c r="Q95" i="16" s="1"/>
  <c r="Q96" i="16" s="1"/>
  <c r="Q97" i="16" s="1"/>
  <c r="Q98" i="16" s="1"/>
  <c r="Q99" i="16" s="1"/>
  <c r="Q100" i="16" s="1"/>
  <c r="Q101" i="16" s="1"/>
  <c r="Q102" i="16" s="1"/>
  <c r="Q103" i="16" s="1"/>
  <c r="Q104" i="16" s="1"/>
  <c r="Q105" i="16" s="1"/>
  <c r="Q106" i="16" s="1"/>
  <c r="Q107" i="16" s="1"/>
  <c r="Q108" i="16" s="1"/>
  <c r="Q109" i="16" s="1"/>
  <c r="Q110" i="16" s="1"/>
  <c r="Q111" i="16" s="1"/>
  <c r="Q112" i="16" s="1"/>
  <c r="Q113" i="16" s="1"/>
  <c r="Q114" i="16" s="1"/>
  <c r="Q115" i="16" s="1"/>
  <c r="Q116" i="16" s="1"/>
  <c r="Q117" i="16" s="1"/>
  <c r="Q118" i="16" s="1"/>
  <c r="Q119" i="16" s="1"/>
  <c r="Q120" i="16" s="1"/>
  <c r="Q121" i="16" s="1"/>
  <c r="Q122" i="16" s="1"/>
  <c r="Q123" i="16" s="1"/>
  <c r="Q124" i="16" s="1"/>
  <c r="Q125" i="16" s="1"/>
  <c r="Q126" i="16" s="1"/>
  <c r="Q127" i="16" s="1"/>
  <c r="Q128" i="16" s="1"/>
  <c r="Q129" i="16" s="1"/>
  <c r="Q130" i="16" s="1"/>
  <c r="Q131" i="16" s="1"/>
  <c r="Q132" i="16" s="1"/>
  <c r="Q133" i="16" s="1"/>
  <c r="Q134" i="16" s="1"/>
  <c r="Q135" i="16" s="1"/>
  <c r="Q136" i="16" s="1"/>
  <c r="Q137" i="16" s="1"/>
  <c r="Q138" i="16" s="1"/>
  <c r="Q139" i="16" s="1"/>
  <c r="Q140" i="16" s="1"/>
  <c r="Q141" i="16" s="1"/>
  <c r="Q142" i="16" s="1"/>
  <c r="Q143" i="16" s="1"/>
  <c r="Q144" i="16" s="1"/>
  <c r="Q145" i="16" s="1"/>
  <c r="Q146" i="16" s="1"/>
  <c r="Q147" i="16" s="1"/>
  <c r="Q148" i="16" s="1"/>
  <c r="Q149" i="16" s="1"/>
  <c r="Q150" i="16" s="1"/>
  <c r="Q151" i="16" s="1"/>
  <c r="Q152" i="16" s="1"/>
  <c r="Q153" i="16" s="1"/>
  <c r="Q154" i="16" s="1"/>
  <c r="Q155" i="16" s="1"/>
  <c r="Q156" i="16" s="1"/>
  <c r="Q157" i="16" s="1"/>
  <c r="Q158" i="16" s="1"/>
  <c r="Q159" i="16" s="1"/>
  <c r="Q160" i="16" s="1"/>
  <c r="Q161" i="16" s="1"/>
  <c r="Q162" i="16" s="1"/>
  <c r="Q163" i="16" s="1"/>
  <c r="Q164" i="16" s="1"/>
  <c r="Q165" i="16" s="1"/>
  <c r="Q166" i="16" s="1"/>
  <c r="Q167" i="16" s="1"/>
  <c r="Q168" i="16" s="1"/>
  <c r="Q169" i="16" s="1"/>
  <c r="Q170" i="16" s="1"/>
  <c r="Q171" i="16" s="1"/>
  <c r="Q172" i="16" s="1"/>
  <c r="Q173" i="16" s="1"/>
  <c r="Q174" i="16" s="1"/>
  <c r="Q175" i="16" s="1"/>
  <c r="Q176" i="16" s="1"/>
  <c r="Q177" i="16" s="1"/>
  <c r="Q178" i="16" s="1"/>
  <c r="Q179" i="16" s="1"/>
  <c r="Q180" i="16" s="1"/>
  <c r="Q181" i="16" s="1"/>
  <c r="Q182" i="16" s="1"/>
  <c r="Q183" i="16" s="1"/>
  <c r="Q184" i="16" s="1"/>
  <c r="Q185" i="16" s="1"/>
  <c r="Q186" i="16" s="1"/>
  <c r="Q187" i="16" s="1"/>
  <c r="Q188" i="16" s="1"/>
  <c r="Q189" i="16" s="1"/>
  <c r="Q190" i="16" s="1"/>
  <c r="Q191" i="16" s="1"/>
  <c r="Q192" i="16" s="1"/>
  <c r="Q193" i="16" s="1"/>
  <c r="Q194" i="16" s="1"/>
  <c r="Q195" i="16" s="1"/>
  <c r="Q196" i="16" s="1"/>
  <c r="Q197" i="16" s="1"/>
  <c r="Q198" i="16" s="1"/>
  <c r="Q199" i="16" s="1"/>
  <c r="Q200" i="16" s="1"/>
  <c r="Q201" i="16" s="1"/>
  <c r="Q202" i="16" s="1"/>
  <c r="Q203" i="16" s="1"/>
  <c r="Q204" i="16" s="1"/>
  <c r="Q205" i="16" s="1"/>
  <c r="Q206" i="16" s="1"/>
  <c r="Q207" i="16" s="1"/>
  <c r="Q208" i="16" s="1"/>
  <c r="Q209" i="16" s="1"/>
  <c r="Q210" i="16" s="1"/>
  <c r="Q211" i="16" s="1"/>
  <c r="Q212" i="16" s="1"/>
  <c r="Q213" i="16" s="1"/>
  <c r="Q214" i="16" s="1"/>
  <c r="Q215" i="16" s="1"/>
  <c r="Q216" i="16" s="1"/>
  <c r="Q217" i="16" s="1"/>
  <c r="Q218" i="16" s="1"/>
  <c r="Q219" i="16" s="1"/>
  <c r="Q220" i="16" s="1"/>
  <c r="Q221" i="16" s="1"/>
  <c r="Q222" i="16" s="1"/>
  <c r="Q223" i="16" s="1"/>
  <c r="Q224" i="16" s="1"/>
  <c r="Q225" i="16" s="1"/>
  <c r="Q226" i="16" s="1"/>
  <c r="Q227" i="16" s="1"/>
  <c r="Q228" i="16" s="1"/>
  <c r="Q229" i="16" s="1"/>
  <c r="Q230" i="16" s="1"/>
  <c r="Q231" i="16" s="1"/>
  <c r="Q232" i="16" s="1"/>
  <c r="Q233" i="16" s="1"/>
  <c r="Q234" i="16" s="1"/>
  <c r="Q235" i="16" s="1"/>
  <c r="Q236" i="16" s="1"/>
  <c r="Q237" i="16" s="1"/>
  <c r="Q238" i="16" s="1"/>
  <c r="Q239" i="16" s="1"/>
  <c r="Q240" i="16" s="1"/>
  <c r="Q241" i="16" s="1"/>
  <c r="Q242" i="16" s="1"/>
  <c r="Q243" i="16" s="1"/>
  <c r="Q244" i="16" s="1"/>
  <c r="Q245" i="16" s="1"/>
  <c r="Q246" i="16" s="1"/>
  <c r="Q247" i="16" s="1"/>
  <c r="Q248" i="16" s="1"/>
  <c r="Q249" i="16" s="1"/>
  <c r="Q250" i="16" s="1"/>
  <c r="Q251" i="16" s="1"/>
  <c r="Q252" i="16" s="1"/>
  <c r="Q253" i="16" s="1"/>
  <c r="Q254" i="16" s="1"/>
  <c r="Q255" i="16" s="1"/>
  <c r="Q256" i="16" s="1"/>
  <c r="Q257" i="16" s="1"/>
  <c r="Q258" i="16" s="1"/>
  <c r="Q259" i="16" s="1"/>
  <c r="Q260" i="16" s="1"/>
  <c r="Q261" i="16" s="1"/>
  <c r="Q262" i="16" s="1"/>
  <c r="Q263" i="16" s="1"/>
  <c r="Q264" i="16" s="1"/>
  <c r="Q265" i="16" s="1"/>
  <c r="Q266" i="16" s="1"/>
  <c r="Q267" i="16" s="1"/>
  <c r="Q268" i="16" s="1"/>
  <c r="Q269" i="16" s="1"/>
  <c r="Q270" i="16" s="1"/>
  <c r="Q271" i="16" s="1"/>
  <c r="Q272" i="16" s="1"/>
  <c r="Q273" i="16" s="1"/>
  <c r="Q274" i="16" s="1"/>
  <c r="Q275" i="16" s="1"/>
  <c r="Q276" i="16" s="1"/>
  <c r="Q277" i="16" s="1"/>
  <c r="Q278" i="16" s="1"/>
  <c r="Q279" i="16" s="1"/>
  <c r="Q280" i="16" s="1"/>
  <c r="Q281" i="16" s="1"/>
  <c r="Q282" i="16" s="1"/>
  <c r="Q283" i="16" s="1"/>
  <c r="Q284" i="16" s="1"/>
  <c r="Q285" i="16" s="1"/>
  <c r="Q286" i="16" s="1"/>
  <c r="Q287" i="16" s="1"/>
  <c r="Q288" i="16" s="1"/>
  <c r="Q289" i="16" s="1"/>
  <c r="Q290" i="16" s="1"/>
  <c r="Q291" i="16" s="1"/>
  <c r="Q292" i="16" s="1"/>
  <c r="Q293" i="16" s="1"/>
  <c r="Q294" i="16" s="1"/>
  <c r="Q295" i="16" s="1"/>
  <c r="Q296" i="16" s="1"/>
  <c r="Q297" i="16" s="1"/>
  <c r="Q298" i="16" s="1"/>
  <c r="Q299" i="16" s="1"/>
  <c r="Q300" i="16" s="1"/>
  <c r="Q301" i="16" s="1"/>
  <c r="Q302" i="16" s="1"/>
  <c r="Q303" i="16" s="1"/>
  <c r="Q304" i="16" s="1"/>
  <c r="Q305" i="16" s="1"/>
  <c r="Q306" i="16" s="1"/>
  <c r="Q307" i="16" s="1"/>
  <c r="Q308" i="16" s="1"/>
  <c r="L4" i="16"/>
  <c r="L5" i="16" s="1"/>
  <c r="L6" i="16" s="1"/>
  <c r="L7" i="16" s="1"/>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L80" i="16" s="1"/>
  <c r="L81" i="16" s="1"/>
  <c r="L82" i="16" s="1"/>
  <c r="L83" i="16" s="1"/>
  <c r="L84" i="16" s="1"/>
  <c r="L85" i="16" s="1"/>
  <c r="L86" i="16" s="1"/>
  <c r="L87" i="16" s="1"/>
  <c r="L88" i="16" s="1"/>
  <c r="L89" i="16" s="1"/>
  <c r="L90" i="16" s="1"/>
  <c r="L91" i="16" s="1"/>
  <c r="L92" i="16" s="1"/>
  <c r="L93" i="16" s="1"/>
  <c r="L94" i="16" s="1"/>
  <c r="L95" i="16" s="1"/>
  <c r="L96" i="16" s="1"/>
  <c r="L97" i="16" s="1"/>
  <c r="L98" i="16" s="1"/>
  <c r="L99" i="16" s="1"/>
  <c r="L100" i="16" s="1"/>
  <c r="L101" i="16" s="1"/>
  <c r="L102" i="16" s="1"/>
  <c r="L103" i="16" s="1"/>
  <c r="L104" i="16" s="1"/>
  <c r="L105" i="16" s="1"/>
  <c r="L106" i="16" s="1"/>
  <c r="L107" i="16" s="1"/>
  <c r="L108" i="16" s="1"/>
  <c r="L109" i="16" s="1"/>
  <c r="L110" i="16" s="1"/>
  <c r="L111" i="16" s="1"/>
  <c r="L112" i="16" s="1"/>
  <c r="L113" i="16" s="1"/>
  <c r="L114" i="16" s="1"/>
  <c r="L115" i="16" s="1"/>
  <c r="L116" i="16" s="1"/>
  <c r="L117" i="16" s="1"/>
  <c r="L118" i="16" s="1"/>
  <c r="L119" i="16" s="1"/>
  <c r="L120" i="16" s="1"/>
  <c r="L121" i="16" s="1"/>
  <c r="L122" i="16" s="1"/>
  <c r="L123" i="16" s="1"/>
  <c r="L124" i="16" s="1"/>
  <c r="L125" i="16" s="1"/>
  <c r="L126" i="16" s="1"/>
  <c r="L127" i="16" s="1"/>
  <c r="L128" i="16" s="1"/>
  <c r="L129" i="16" s="1"/>
  <c r="L130" i="16" s="1"/>
  <c r="L131" i="16" s="1"/>
  <c r="L132" i="16" s="1"/>
  <c r="L133" i="16" s="1"/>
  <c r="L134" i="16" s="1"/>
  <c r="L135" i="16" s="1"/>
  <c r="L136" i="16" s="1"/>
  <c r="L137" i="16" s="1"/>
  <c r="L138" i="16" s="1"/>
  <c r="L139" i="16" s="1"/>
  <c r="L140" i="16" s="1"/>
  <c r="L141" i="16" s="1"/>
  <c r="L142" i="16" s="1"/>
  <c r="L143" i="16" s="1"/>
  <c r="L144" i="16" s="1"/>
  <c r="L145" i="16" s="1"/>
  <c r="L146" i="16" s="1"/>
  <c r="L147" i="16" s="1"/>
  <c r="L148" i="16" s="1"/>
  <c r="L149" i="16" s="1"/>
  <c r="L150" i="16" s="1"/>
  <c r="L151" i="16" s="1"/>
  <c r="L152" i="16" s="1"/>
  <c r="L153" i="16" s="1"/>
  <c r="L154" i="16" s="1"/>
  <c r="L155" i="16" s="1"/>
  <c r="L156" i="16" s="1"/>
  <c r="L157" i="16" s="1"/>
  <c r="L158" i="16" s="1"/>
  <c r="L159" i="16" s="1"/>
  <c r="L160" i="16" s="1"/>
  <c r="L161" i="16" s="1"/>
  <c r="L162" i="16" s="1"/>
  <c r="L163" i="16" s="1"/>
  <c r="L164" i="16" s="1"/>
  <c r="L165" i="16" s="1"/>
  <c r="L166" i="16" s="1"/>
  <c r="L167" i="16" s="1"/>
  <c r="L168" i="16" s="1"/>
  <c r="L169" i="16" s="1"/>
  <c r="L170" i="16" s="1"/>
  <c r="L171" i="16" s="1"/>
  <c r="L172" i="16" s="1"/>
  <c r="L173" i="16" s="1"/>
  <c r="L174" i="16" s="1"/>
  <c r="L175" i="16" s="1"/>
  <c r="L176" i="16" s="1"/>
  <c r="L177" i="16" s="1"/>
  <c r="L178" i="16" s="1"/>
  <c r="L179" i="16" s="1"/>
  <c r="L180" i="16" s="1"/>
  <c r="L181" i="16" s="1"/>
  <c r="L182" i="16" s="1"/>
  <c r="L183" i="16" s="1"/>
  <c r="L184" i="16" s="1"/>
  <c r="L185" i="16" s="1"/>
  <c r="L186" i="16" s="1"/>
  <c r="L187" i="16" s="1"/>
  <c r="L188" i="16" s="1"/>
  <c r="L189" i="16" s="1"/>
  <c r="L190" i="16" s="1"/>
  <c r="L191" i="16" s="1"/>
  <c r="L192" i="16" s="1"/>
  <c r="L193" i="16" s="1"/>
  <c r="L194" i="16" s="1"/>
  <c r="L195" i="16" s="1"/>
  <c r="L196" i="16" s="1"/>
  <c r="L197" i="16" s="1"/>
  <c r="L198" i="16" s="1"/>
  <c r="L199" i="16" s="1"/>
  <c r="L200" i="16" s="1"/>
  <c r="L201" i="16" s="1"/>
  <c r="L202" i="16" s="1"/>
  <c r="L203" i="16" s="1"/>
  <c r="L204" i="16" s="1"/>
  <c r="L205" i="16" s="1"/>
  <c r="L206" i="16" s="1"/>
  <c r="L207" i="16" s="1"/>
  <c r="L208" i="16" s="1"/>
  <c r="L209" i="16" s="1"/>
  <c r="L210" i="16" s="1"/>
  <c r="L211" i="16" s="1"/>
  <c r="L212" i="16" s="1"/>
  <c r="L213" i="16" s="1"/>
  <c r="L214" i="16" s="1"/>
  <c r="L215" i="16" s="1"/>
  <c r="L216" i="16" s="1"/>
  <c r="L217" i="16" s="1"/>
  <c r="L218" i="16" s="1"/>
  <c r="L219" i="16" s="1"/>
  <c r="L220" i="16" s="1"/>
  <c r="L221" i="16" s="1"/>
  <c r="L222" i="16" s="1"/>
  <c r="L223" i="16" s="1"/>
  <c r="L224" i="16" s="1"/>
  <c r="L225" i="16" s="1"/>
  <c r="L226" i="16" s="1"/>
  <c r="L227" i="16" s="1"/>
  <c r="L228" i="16" s="1"/>
  <c r="L229" i="16" s="1"/>
  <c r="L230" i="16" s="1"/>
  <c r="L231" i="16" s="1"/>
  <c r="L232" i="16" s="1"/>
  <c r="L233" i="16" s="1"/>
  <c r="L234" i="16" s="1"/>
  <c r="L235" i="16" s="1"/>
  <c r="L236" i="16" s="1"/>
  <c r="L237" i="16" s="1"/>
  <c r="L238" i="16" s="1"/>
  <c r="L239" i="16" s="1"/>
  <c r="L240" i="16" s="1"/>
  <c r="L241" i="16" s="1"/>
  <c r="L242" i="16" s="1"/>
  <c r="L243" i="16" s="1"/>
  <c r="L244" i="16" s="1"/>
  <c r="L245" i="16" s="1"/>
  <c r="L246" i="16" s="1"/>
  <c r="L247" i="16" s="1"/>
  <c r="L248" i="16" s="1"/>
  <c r="L249" i="16" s="1"/>
  <c r="L250" i="16" s="1"/>
  <c r="L251" i="16" s="1"/>
  <c r="L252" i="16" s="1"/>
  <c r="L253" i="16" s="1"/>
  <c r="L254" i="16" s="1"/>
  <c r="L255" i="16" s="1"/>
  <c r="L256" i="16" s="1"/>
  <c r="L257" i="16" s="1"/>
  <c r="L258" i="16" s="1"/>
  <c r="L259" i="16" s="1"/>
  <c r="L260" i="16" s="1"/>
  <c r="L261" i="16" s="1"/>
  <c r="L262" i="16" s="1"/>
  <c r="L263" i="16" s="1"/>
  <c r="L264" i="16" s="1"/>
  <c r="L265" i="16" s="1"/>
  <c r="L266" i="16" s="1"/>
  <c r="L267" i="16" s="1"/>
  <c r="L268" i="16" s="1"/>
  <c r="L269" i="16" s="1"/>
  <c r="L270" i="16" s="1"/>
  <c r="L271" i="16" s="1"/>
  <c r="L272" i="16" s="1"/>
  <c r="L273" i="16" s="1"/>
  <c r="L274" i="16" s="1"/>
  <c r="L275" i="16" s="1"/>
  <c r="L276" i="16" s="1"/>
  <c r="L277" i="16" s="1"/>
  <c r="L278" i="16" s="1"/>
  <c r="L279" i="16" s="1"/>
  <c r="L280" i="16" s="1"/>
  <c r="L281" i="16" s="1"/>
  <c r="L282" i="16" s="1"/>
  <c r="L283" i="16" s="1"/>
  <c r="L284" i="16" s="1"/>
  <c r="L285" i="16" s="1"/>
  <c r="L286" i="16" s="1"/>
  <c r="L287" i="16" s="1"/>
  <c r="L288" i="16" s="1"/>
  <c r="L289" i="16" s="1"/>
  <c r="L290" i="16" s="1"/>
  <c r="L291" i="16" s="1"/>
  <c r="L292" i="16" s="1"/>
  <c r="L293" i="16" s="1"/>
  <c r="L294" i="16" s="1"/>
  <c r="L295" i="16" s="1"/>
  <c r="L296" i="16" s="1"/>
  <c r="L297" i="16" s="1"/>
  <c r="L298" i="16" s="1"/>
  <c r="L299" i="16" s="1"/>
  <c r="L300" i="16" s="1"/>
  <c r="L301" i="16" s="1"/>
  <c r="L302" i="16" s="1"/>
  <c r="L303" i="16" s="1"/>
  <c r="L304" i="16" s="1"/>
  <c r="L305" i="16" s="1"/>
  <c r="L306" i="16" s="1"/>
  <c r="L307" i="16" s="1"/>
  <c r="L308" i="16" s="1"/>
  <c r="S4" i="16"/>
  <c r="S5" i="16" s="1"/>
  <c r="S6" i="16" s="1"/>
  <c r="S7" i="16" s="1"/>
  <c r="S8" i="16" s="1"/>
  <c r="S9" i="16" s="1"/>
  <c r="S10" i="16" s="1"/>
  <c r="S11" i="16" s="1"/>
  <c r="S12" i="16" s="1"/>
  <c r="S13" i="16" s="1"/>
  <c r="S14" i="16" s="1"/>
  <c r="S15" i="16" s="1"/>
  <c r="S16" i="16" s="1"/>
  <c r="S17" i="16" s="1"/>
  <c r="S18" i="16" s="1"/>
  <c r="S19" i="16" s="1"/>
  <c r="S20" i="16" s="1"/>
  <c r="S21" i="16" s="1"/>
  <c r="S22" i="16" s="1"/>
  <c r="S23" i="16" s="1"/>
  <c r="S24" i="16" s="1"/>
  <c r="S25" i="16" s="1"/>
  <c r="S26" i="16" s="1"/>
  <c r="S27" i="16" s="1"/>
  <c r="S28" i="16" s="1"/>
  <c r="BB4" i="16"/>
  <c r="BB5" i="16" s="1"/>
  <c r="BB6" i="16" s="1"/>
  <c r="BB7" i="16" s="1"/>
  <c r="BB8" i="16" s="1"/>
  <c r="BB9" i="16" s="1"/>
  <c r="BB10" i="16" s="1"/>
  <c r="BB11" i="16" s="1"/>
  <c r="BB12" i="16" s="1"/>
  <c r="BB13" i="16" s="1"/>
  <c r="BB14" i="16" s="1"/>
  <c r="BB15" i="16" s="1"/>
  <c r="BB16" i="16" s="1"/>
  <c r="BB17" i="16" s="1"/>
  <c r="BB18" i="16" s="1"/>
  <c r="BB19" i="16" s="1"/>
  <c r="BB20" i="16" s="1"/>
  <c r="BB21" i="16" s="1"/>
  <c r="BB22" i="16" s="1"/>
  <c r="BB23" i="16" s="1"/>
  <c r="BB24" i="16" s="1"/>
  <c r="BB25" i="16" s="1"/>
  <c r="BB26" i="16" s="1"/>
  <c r="BB27" i="16" s="1"/>
  <c r="BB28" i="16" s="1"/>
  <c r="BB29" i="16" s="1"/>
  <c r="BB30" i="16" s="1"/>
  <c r="BB31" i="16" s="1"/>
  <c r="BB32" i="16" s="1"/>
  <c r="BB33" i="16" s="1"/>
  <c r="BB34" i="16" s="1"/>
  <c r="BB35" i="16" s="1"/>
  <c r="BB36" i="16" s="1"/>
  <c r="BB37" i="16" s="1"/>
  <c r="BB38" i="16" s="1"/>
  <c r="BB39" i="16" s="1"/>
  <c r="BB40" i="16" s="1"/>
  <c r="BB41" i="16" s="1"/>
  <c r="BB42" i="16" s="1"/>
  <c r="BB43" i="16" s="1"/>
  <c r="BB44" i="16" s="1"/>
  <c r="BB45" i="16" s="1"/>
  <c r="BB46" i="16" s="1"/>
  <c r="BB47" i="16" s="1"/>
  <c r="BB48" i="16" s="1"/>
  <c r="BB49" i="16" s="1"/>
  <c r="BB50" i="16" s="1"/>
  <c r="BB51" i="16" s="1"/>
  <c r="BB52" i="16" s="1"/>
  <c r="BB53" i="16" s="1"/>
  <c r="BB54" i="16" s="1"/>
  <c r="BB55" i="16" s="1"/>
  <c r="BB56" i="16" s="1"/>
  <c r="BB57" i="16" s="1"/>
  <c r="BB58" i="16" s="1"/>
  <c r="BB59" i="16" s="1"/>
  <c r="BB60" i="16" s="1"/>
  <c r="BB61" i="16" s="1"/>
  <c r="BB62" i="16" s="1"/>
  <c r="BB63" i="16" s="1"/>
  <c r="BB64" i="16" s="1"/>
  <c r="BB65" i="16" s="1"/>
  <c r="BB66" i="16" s="1"/>
  <c r="BB67" i="16" s="1"/>
  <c r="BB68" i="16" s="1"/>
  <c r="BB69" i="16" s="1"/>
  <c r="BB70" i="16" s="1"/>
  <c r="BB71" i="16" s="1"/>
  <c r="BB72" i="16" s="1"/>
  <c r="BB73" i="16" s="1"/>
  <c r="BB74" i="16" s="1"/>
  <c r="BB75" i="16" s="1"/>
  <c r="BB76" i="16" s="1"/>
  <c r="BB77" i="16" s="1"/>
  <c r="BB78" i="16" s="1"/>
  <c r="BB79" i="16" s="1"/>
  <c r="BB80" i="16" s="1"/>
  <c r="BB81" i="16" s="1"/>
  <c r="BB82" i="16" s="1"/>
  <c r="BB83" i="16" s="1"/>
  <c r="BB84" i="16" s="1"/>
  <c r="BB85" i="16" s="1"/>
  <c r="BB86" i="16" s="1"/>
  <c r="BB87" i="16" s="1"/>
  <c r="BB88" i="16" s="1"/>
  <c r="BB89" i="16" s="1"/>
  <c r="BB90" i="16" s="1"/>
  <c r="BB91" i="16" s="1"/>
  <c r="BB92" i="16" s="1"/>
  <c r="BB93" i="16" s="1"/>
  <c r="BB94" i="16" s="1"/>
  <c r="BB95" i="16" s="1"/>
  <c r="BB96" i="16" s="1"/>
  <c r="BB97" i="16" s="1"/>
  <c r="BB98" i="16" s="1"/>
  <c r="BB99" i="16" s="1"/>
  <c r="BB100" i="16" s="1"/>
  <c r="BB101" i="16" s="1"/>
  <c r="BB102" i="16" s="1"/>
  <c r="BB103" i="16" s="1"/>
  <c r="BB104" i="16" s="1"/>
  <c r="BB105" i="16" s="1"/>
  <c r="BB106" i="16" s="1"/>
  <c r="BB107" i="16" s="1"/>
  <c r="BB108" i="16" s="1"/>
  <c r="BB109" i="16" s="1"/>
  <c r="BB110" i="16" s="1"/>
  <c r="BB111" i="16" s="1"/>
  <c r="BB112" i="16" s="1"/>
  <c r="BB113" i="16" s="1"/>
  <c r="BB114" i="16" s="1"/>
  <c r="BB115" i="16" s="1"/>
  <c r="BB116" i="16" s="1"/>
  <c r="BB117" i="16" s="1"/>
  <c r="BB118" i="16" s="1"/>
  <c r="BB119" i="16" s="1"/>
  <c r="BB120" i="16" s="1"/>
  <c r="BB121" i="16" s="1"/>
  <c r="BB122" i="16" s="1"/>
  <c r="BB123" i="16" s="1"/>
  <c r="BB124" i="16" s="1"/>
  <c r="BB125" i="16" s="1"/>
  <c r="BB126" i="16" s="1"/>
  <c r="BB127" i="16" s="1"/>
  <c r="BB128" i="16" s="1"/>
  <c r="BB129" i="16" s="1"/>
  <c r="BB130" i="16" s="1"/>
  <c r="BB131" i="16" s="1"/>
  <c r="BB132" i="16" s="1"/>
  <c r="BB133" i="16" s="1"/>
  <c r="BB134" i="16" s="1"/>
  <c r="BB135" i="16" s="1"/>
  <c r="BB136" i="16" s="1"/>
  <c r="BB137" i="16" s="1"/>
  <c r="BB138" i="16" s="1"/>
  <c r="BB139" i="16" s="1"/>
  <c r="BB140" i="16" s="1"/>
  <c r="BB141" i="16" s="1"/>
  <c r="BB142" i="16" s="1"/>
  <c r="BB143" i="16" s="1"/>
  <c r="BB144" i="16" s="1"/>
  <c r="BB145" i="16" s="1"/>
  <c r="BB146" i="16" s="1"/>
  <c r="BB147" i="16" s="1"/>
  <c r="BB148" i="16" s="1"/>
  <c r="BB149" i="16" s="1"/>
  <c r="BB150" i="16" s="1"/>
  <c r="BB151" i="16" s="1"/>
  <c r="BB152" i="16" s="1"/>
  <c r="BB153" i="16" s="1"/>
  <c r="BB154" i="16" s="1"/>
  <c r="BB155" i="16" s="1"/>
  <c r="BB156" i="16" s="1"/>
  <c r="BB157" i="16" s="1"/>
  <c r="BB158" i="16" s="1"/>
  <c r="BB159" i="16" s="1"/>
  <c r="BB160" i="16" s="1"/>
  <c r="BB161" i="16" s="1"/>
  <c r="BB162" i="16" s="1"/>
  <c r="BB163" i="16" s="1"/>
  <c r="BB164" i="16" s="1"/>
  <c r="BB165" i="16" s="1"/>
  <c r="BB166" i="16" s="1"/>
  <c r="BB167" i="16" s="1"/>
  <c r="BB168" i="16" s="1"/>
  <c r="BB169" i="16" s="1"/>
  <c r="BB170" i="16" s="1"/>
  <c r="BB171" i="16" s="1"/>
  <c r="BB172" i="16" s="1"/>
  <c r="BB173" i="16" s="1"/>
  <c r="BB174" i="16" s="1"/>
  <c r="BB175" i="16" s="1"/>
  <c r="BB176" i="16" s="1"/>
  <c r="BB177" i="16" s="1"/>
  <c r="BB178" i="16" s="1"/>
  <c r="BB179" i="16" s="1"/>
  <c r="BB180" i="16" s="1"/>
  <c r="BB181" i="16" s="1"/>
  <c r="BB182" i="16" s="1"/>
  <c r="BB183" i="16" s="1"/>
  <c r="BB184" i="16" s="1"/>
  <c r="BB185" i="16" s="1"/>
  <c r="BB186" i="16" s="1"/>
  <c r="BB187" i="16" s="1"/>
  <c r="BB188" i="16" s="1"/>
  <c r="BB189" i="16" s="1"/>
  <c r="BB190" i="16" s="1"/>
  <c r="BB191" i="16" s="1"/>
  <c r="BB192" i="16" s="1"/>
  <c r="BB193" i="16" s="1"/>
  <c r="BB194" i="16" s="1"/>
  <c r="BB195" i="16" s="1"/>
  <c r="BB196" i="16" s="1"/>
  <c r="BB197" i="16" s="1"/>
  <c r="BB198" i="16" s="1"/>
  <c r="BB199" i="16" s="1"/>
  <c r="BB200" i="16" s="1"/>
  <c r="BB201" i="16" s="1"/>
  <c r="BB202" i="16" s="1"/>
  <c r="BB203" i="16" s="1"/>
  <c r="BB204" i="16" s="1"/>
  <c r="BB205" i="16" s="1"/>
  <c r="BB206" i="16" s="1"/>
  <c r="BB207" i="16" s="1"/>
  <c r="BB208" i="16" s="1"/>
  <c r="BB209" i="16" s="1"/>
  <c r="BB210" i="16" s="1"/>
  <c r="BB211" i="16" s="1"/>
  <c r="BB212" i="16" s="1"/>
  <c r="BB213" i="16" s="1"/>
  <c r="BB214" i="16" s="1"/>
  <c r="BB215" i="16" s="1"/>
  <c r="BB216" i="16" s="1"/>
  <c r="BB217" i="16" s="1"/>
  <c r="BB218" i="16" s="1"/>
  <c r="BB219" i="16" s="1"/>
  <c r="BB220" i="16" s="1"/>
  <c r="BB221" i="16" s="1"/>
  <c r="BB222" i="16" s="1"/>
  <c r="BB223" i="16" s="1"/>
  <c r="BB224" i="16" s="1"/>
  <c r="BB225" i="16" s="1"/>
  <c r="BB226" i="16" s="1"/>
  <c r="BB227" i="16" s="1"/>
  <c r="BB228" i="16" s="1"/>
  <c r="BB229" i="16" s="1"/>
  <c r="BB230" i="16" s="1"/>
  <c r="BB231" i="16" s="1"/>
  <c r="BB232" i="16" s="1"/>
  <c r="BB233" i="16" s="1"/>
  <c r="BB234" i="16" s="1"/>
  <c r="BB235" i="16" s="1"/>
  <c r="BB236" i="16" s="1"/>
  <c r="BB237" i="16" s="1"/>
  <c r="BB238" i="16" s="1"/>
  <c r="BB239" i="16" s="1"/>
  <c r="BB240" i="16" s="1"/>
  <c r="BB241" i="16" s="1"/>
  <c r="BB242" i="16" s="1"/>
  <c r="BB243" i="16" s="1"/>
  <c r="BB244" i="16" s="1"/>
  <c r="BB245" i="16" s="1"/>
  <c r="BB246" i="16" s="1"/>
  <c r="BB247" i="16" s="1"/>
  <c r="BB248" i="16" s="1"/>
  <c r="BB249" i="16" s="1"/>
  <c r="BB250" i="16" s="1"/>
  <c r="BB251" i="16" s="1"/>
  <c r="BB252" i="16" s="1"/>
  <c r="BB253" i="16" s="1"/>
  <c r="BB254" i="16" s="1"/>
  <c r="BB255" i="16" s="1"/>
  <c r="BB256" i="16" s="1"/>
  <c r="BB257" i="16" s="1"/>
  <c r="BB258" i="16" s="1"/>
  <c r="BB259" i="16" s="1"/>
  <c r="BB260" i="16" s="1"/>
  <c r="BB261" i="16" s="1"/>
  <c r="BB262" i="16" s="1"/>
  <c r="BB263" i="16" s="1"/>
  <c r="BB264" i="16" s="1"/>
  <c r="BB265" i="16" s="1"/>
  <c r="BB266" i="16" s="1"/>
  <c r="BB267" i="16" s="1"/>
  <c r="BB268" i="16" s="1"/>
  <c r="BB269" i="16" s="1"/>
  <c r="BB270" i="16" s="1"/>
  <c r="BB271" i="16" s="1"/>
  <c r="BB272" i="16" s="1"/>
  <c r="BB273" i="16" s="1"/>
  <c r="BB274" i="16" s="1"/>
  <c r="BB275" i="16" s="1"/>
  <c r="BB276" i="16" s="1"/>
  <c r="BB277" i="16" s="1"/>
  <c r="BB278" i="16" s="1"/>
  <c r="BB279" i="16" s="1"/>
  <c r="BB280" i="16" s="1"/>
  <c r="BB281" i="16" s="1"/>
  <c r="BB282" i="16" s="1"/>
  <c r="BB283" i="16" s="1"/>
  <c r="BB284" i="16" s="1"/>
  <c r="BB285" i="16" s="1"/>
  <c r="BB286" i="16" s="1"/>
  <c r="BB287" i="16" s="1"/>
  <c r="BB288" i="16" s="1"/>
  <c r="BB289" i="16" s="1"/>
  <c r="BB290" i="16" s="1"/>
  <c r="BB291" i="16" s="1"/>
  <c r="BB292" i="16" s="1"/>
  <c r="BB293" i="16" s="1"/>
  <c r="BB294" i="16" s="1"/>
  <c r="BB295" i="16" s="1"/>
  <c r="BB296" i="16" s="1"/>
  <c r="BB297" i="16" s="1"/>
  <c r="BB298" i="16" s="1"/>
  <c r="BB299" i="16" s="1"/>
  <c r="BB300" i="16" s="1"/>
  <c r="BB301" i="16" s="1"/>
  <c r="BB302" i="16" s="1"/>
  <c r="BB303" i="16" s="1"/>
  <c r="BB304" i="16" s="1"/>
  <c r="BB305" i="16" s="1"/>
  <c r="BB306" i="16" s="1"/>
  <c r="BB307" i="16" s="1"/>
  <c r="BB308" i="16" s="1"/>
  <c r="AZ4" i="16"/>
  <c r="AZ5" i="16" s="1"/>
  <c r="AZ6" i="16" s="1"/>
  <c r="AZ7" i="16" s="1"/>
  <c r="AZ8" i="16" s="1"/>
  <c r="AZ9" i="16" s="1"/>
  <c r="AZ10" i="16" s="1"/>
  <c r="AZ11" i="16" s="1"/>
  <c r="AZ12" i="16" s="1"/>
  <c r="AZ13" i="16" s="1"/>
  <c r="AZ14" i="16" s="1"/>
  <c r="AZ15" i="16" s="1"/>
  <c r="AZ16" i="16" s="1"/>
  <c r="AZ17" i="16" s="1"/>
  <c r="AZ18" i="16" s="1"/>
  <c r="AZ19" i="16" s="1"/>
  <c r="AZ20" i="16" s="1"/>
  <c r="AZ21" i="16" s="1"/>
  <c r="AZ22" i="16" s="1"/>
  <c r="AZ23" i="16" s="1"/>
  <c r="AZ24" i="16" s="1"/>
  <c r="AZ25" i="16" s="1"/>
  <c r="AZ26" i="16" s="1"/>
  <c r="AZ27" i="16" s="1"/>
  <c r="AZ28" i="16" s="1"/>
  <c r="AZ29" i="16" s="1"/>
  <c r="AZ30" i="16" s="1"/>
  <c r="AZ31" i="16" s="1"/>
  <c r="AZ32" i="16" s="1"/>
  <c r="AZ33" i="16" s="1"/>
  <c r="AZ34" i="16" s="1"/>
  <c r="AZ35" i="16" s="1"/>
  <c r="AZ36" i="16" s="1"/>
  <c r="AZ37" i="16" s="1"/>
  <c r="AZ38" i="16" s="1"/>
  <c r="AZ39" i="16" s="1"/>
  <c r="AZ40" i="16" s="1"/>
  <c r="AZ41" i="16" s="1"/>
  <c r="AZ42" i="16" s="1"/>
  <c r="AZ43" i="16" s="1"/>
  <c r="AZ44" i="16" s="1"/>
  <c r="AZ45" i="16" s="1"/>
  <c r="AZ46" i="16" s="1"/>
  <c r="AZ47" i="16" s="1"/>
  <c r="AZ48" i="16" s="1"/>
  <c r="AZ49" i="16" s="1"/>
  <c r="AZ50" i="16" s="1"/>
  <c r="AZ51" i="16" s="1"/>
  <c r="AZ52" i="16" s="1"/>
  <c r="AZ53" i="16" s="1"/>
  <c r="AZ54" i="16" s="1"/>
  <c r="AZ55" i="16" s="1"/>
  <c r="AZ56" i="16" s="1"/>
  <c r="AZ57" i="16" s="1"/>
  <c r="AZ58" i="16" s="1"/>
  <c r="AZ59" i="16" s="1"/>
  <c r="AZ60" i="16" s="1"/>
  <c r="AZ61" i="16" s="1"/>
  <c r="AZ62" i="16" s="1"/>
  <c r="AZ63" i="16" s="1"/>
  <c r="AZ64" i="16" s="1"/>
  <c r="AZ65" i="16" s="1"/>
  <c r="AZ66" i="16" s="1"/>
  <c r="AZ67" i="16" s="1"/>
  <c r="AZ68" i="16" s="1"/>
  <c r="AZ69" i="16" s="1"/>
  <c r="AZ70" i="16" s="1"/>
  <c r="AZ71" i="16" s="1"/>
  <c r="AZ72" i="16" s="1"/>
  <c r="AZ73" i="16" s="1"/>
  <c r="AZ74" i="16" s="1"/>
  <c r="AZ75" i="16" s="1"/>
  <c r="AZ76" i="16" s="1"/>
  <c r="AZ77" i="16" s="1"/>
  <c r="AZ78" i="16" s="1"/>
  <c r="AZ79" i="16" s="1"/>
  <c r="AZ80" i="16" s="1"/>
  <c r="AZ81" i="16" s="1"/>
  <c r="AZ82" i="16" s="1"/>
  <c r="AZ83" i="16" s="1"/>
  <c r="AZ84" i="16" s="1"/>
  <c r="AZ85" i="16" s="1"/>
  <c r="AZ86" i="16" s="1"/>
  <c r="AZ87" i="16" s="1"/>
  <c r="AZ88" i="16" s="1"/>
  <c r="AZ89" i="16" s="1"/>
  <c r="AZ90" i="16" s="1"/>
  <c r="AZ91" i="16" s="1"/>
  <c r="AZ92" i="16" s="1"/>
  <c r="AZ93" i="16" s="1"/>
  <c r="AZ94" i="16" s="1"/>
  <c r="AZ95" i="16" s="1"/>
  <c r="AZ96" i="16" s="1"/>
  <c r="AZ97" i="16" s="1"/>
  <c r="AZ98" i="16" s="1"/>
  <c r="AZ99" i="16" s="1"/>
  <c r="AZ100" i="16" s="1"/>
  <c r="AZ101" i="16" s="1"/>
  <c r="AZ102" i="16" s="1"/>
  <c r="AZ103" i="16" s="1"/>
  <c r="AZ104" i="16" s="1"/>
  <c r="AZ105" i="16" s="1"/>
  <c r="AZ106" i="16" s="1"/>
  <c r="AZ107" i="16" s="1"/>
  <c r="AZ108" i="16" s="1"/>
  <c r="AZ109" i="16" s="1"/>
  <c r="AZ110" i="16" s="1"/>
  <c r="AZ111" i="16" s="1"/>
  <c r="AZ112" i="16" s="1"/>
  <c r="AZ113" i="16" s="1"/>
  <c r="AZ114" i="16" s="1"/>
  <c r="AZ115" i="16" s="1"/>
  <c r="AZ116" i="16" s="1"/>
  <c r="AZ117" i="16" s="1"/>
  <c r="AZ118" i="16" s="1"/>
  <c r="AZ119" i="16" s="1"/>
  <c r="AZ120" i="16" s="1"/>
  <c r="AZ121" i="16" s="1"/>
  <c r="AZ122" i="16" s="1"/>
  <c r="AZ123" i="16" s="1"/>
  <c r="AZ124" i="16" s="1"/>
  <c r="AZ125" i="16" s="1"/>
  <c r="AZ126" i="16" s="1"/>
  <c r="AZ127" i="16" s="1"/>
  <c r="AZ128" i="16" s="1"/>
  <c r="AZ129" i="16" s="1"/>
  <c r="AZ130" i="16" s="1"/>
  <c r="AZ131" i="16" s="1"/>
  <c r="AZ132" i="16" s="1"/>
  <c r="AZ133" i="16" s="1"/>
  <c r="AZ134" i="16" s="1"/>
  <c r="AZ135" i="16" s="1"/>
  <c r="AZ136" i="16" s="1"/>
  <c r="AZ137" i="16" s="1"/>
  <c r="AZ138" i="16" s="1"/>
  <c r="AZ139" i="16" s="1"/>
  <c r="AZ140" i="16" s="1"/>
  <c r="AZ141" i="16" s="1"/>
  <c r="AZ142" i="16" s="1"/>
  <c r="AZ143" i="16" s="1"/>
  <c r="AZ144" i="16" s="1"/>
  <c r="AZ145" i="16" s="1"/>
  <c r="AZ146" i="16" s="1"/>
  <c r="AZ147" i="16" s="1"/>
  <c r="AZ148" i="16" s="1"/>
  <c r="AZ149" i="16" s="1"/>
  <c r="AZ150" i="16" s="1"/>
  <c r="AZ151" i="16" s="1"/>
  <c r="AZ152" i="16" s="1"/>
  <c r="AZ153" i="16" s="1"/>
  <c r="AZ154" i="16" s="1"/>
  <c r="AZ155" i="16" s="1"/>
  <c r="AZ156" i="16" s="1"/>
  <c r="AZ157" i="16" s="1"/>
  <c r="AZ158" i="16" s="1"/>
  <c r="AZ159" i="16" s="1"/>
  <c r="AZ160" i="16" s="1"/>
  <c r="AZ161" i="16" s="1"/>
  <c r="AZ162" i="16" s="1"/>
  <c r="AZ163" i="16" s="1"/>
  <c r="AZ164" i="16" s="1"/>
  <c r="AZ165" i="16" s="1"/>
  <c r="AZ166" i="16" s="1"/>
  <c r="AZ167" i="16" s="1"/>
  <c r="AZ168" i="16" s="1"/>
  <c r="AZ169" i="16" s="1"/>
  <c r="AZ170" i="16" s="1"/>
  <c r="AZ171" i="16" s="1"/>
  <c r="AZ172" i="16" s="1"/>
  <c r="AZ173" i="16" s="1"/>
  <c r="AZ174" i="16" s="1"/>
  <c r="AZ175" i="16" s="1"/>
  <c r="AZ176" i="16" s="1"/>
  <c r="AZ177" i="16" s="1"/>
  <c r="AZ178" i="16" s="1"/>
  <c r="AZ179" i="16" s="1"/>
  <c r="AZ180" i="16" s="1"/>
  <c r="AZ181" i="16" s="1"/>
  <c r="AZ182" i="16" s="1"/>
  <c r="AZ183" i="16" s="1"/>
  <c r="AZ184" i="16" s="1"/>
  <c r="AZ185" i="16" s="1"/>
  <c r="AZ186" i="16" s="1"/>
  <c r="AZ187" i="16" s="1"/>
  <c r="AZ188" i="16" s="1"/>
  <c r="AZ189" i="16" s="1"/>
  <c r="AZ190" i="16" s="1"/>
  <c r="AZ191" i="16" s="1"/>
  <c r="AZ192" i="16" s="1"/>
  <c r="AZ193" i="16" s="1"/>
  <c r="AZ194" i="16" s="1"/>
  <c r="AZ195" i="16" s="1"/>
  <c r="AZ196" i="16" s="1"/>
  <c r="AZ197" i="16" s="1"/>
  <c r="AZ198" i="16" s="1"/>
  <c r="AZ199" i="16" s="1"/>
  <c r="AZ200" i="16" s="1"/>
  <c r="AZ201" i="16" s="1"/>
  <c r="AZ202" i="16" s="1"/>
  <c r="AZ203" i="16" s="1"/>
  <c r="AZ204" i="16" s="1"/>
  <c r="AZ205" i="16" s="1"/>
  <c r="AZ206" i="16" s="1"/>
  <c r="AZ207" i="16" s="1"/>
  <c r="AZ208" i="16" s="1"/>
  <c r="AZ209" i="16" s="1"/>
  <c r="AZ210" i="16" s="1"/>
  <c r="AZ211" i="16" s="1"/>
  <c r="AZ212" i="16" s="1"/>
  <c r="AZ213" i="16" s="1"/>
  <c r="AZ214" i="16" s="1"/>
  <c r="AZ215" i="16" s="1"/>
  <c r="AZ216" i="16" s="1"/>
  <c r="AZ217" i="16" s="1"/>
  <c r="AZ218" i="16" s="1"/>
  <c r="AZ219" i="16" s="1"/>
  <c r="AZ220" i="16" s="1"/>
  <c r="AZ221" i="16" s="1"/>
  <c r="AZ222" i="16" s="1"/>
  <c r="AZ223" i="16" s="1"/>
  <c r="AZ224" i="16" s="1"/>
  <c r="AZ225" i="16" s="1"/>
  <c r="AZ226" i="16" s="1"/>
  <c r="AZ227" i="16" s="1"/>
  <c r="AZ228" i="16" s="1"/>
  <c r="AZ229" i="16" s="1"/>
  <c r="AZ230" i="16" s="1"/>
  <c r="AZ231" i="16" s="1"/>
  <c r="AZ232" i="16" s="1"/>
  <c r="AZ233" i="16" s="1"/>
  <c r="AZ234" i="16" s="1"/>
  <c r="AZ235" i="16" s="1"/>
  <c r="AZ236" i="16" s="1"/>
  <c r="AZ237" i="16" s="1"/>
  <c r="AZ238" i="16" s="1"/>
  <c r="AZ239" i="16" s="1"/>
  <c r="AZ240" i="16" s="1"/>
  <c r="AZ241" i="16" s="1"/>
  <c r="AZ242" i="16" s="1"/>
  <c r="AZ243" i="16" s="1"/>
  <c r="AZ244" i="16" s="1"/>
  <c r="AZ245" i="16" s="1"/>
  <c r="AZ246" i="16" s="1"/>
  <c r="AZ247" i="16" s="1"/>
  <c r="AZ248" i="16" s="1"/>
  <c r="AZ249" i="16" s="1"/>
  <c r="AZ250" i="16" s="1"/>
  <c r="AZ251" i="16" s="1"/>
  <c r="AZ252" i="16" s="1"/>
  <c r="AZ253" i="16" s="1"/>
  <c r="AZ254" i="16" s="1"/>
  <c r="AZ255" i="16" s="1"/>
  <c r="AZ256" i="16" s="1"/>
  <c r="AZ257" i="16" s="1"/>
  <c r="AZ258" i="16" s="1"/>
  <c r="AZ259" i="16" s="1"/>
  <c r="AZ260" i="16" s="1"/>
  <c r="AZ261" i="16" s="1"/>
  <c r="AZ262" i="16" s="1"/>
  <c r="AZ263" i="16" s="1"/>
  <c r="AZ264" i="16" s="1"/>
  <c r="AZ265" i="16" s="1"/>
  <c r="AZ266" i="16" s="1"/>
  <c r="AZ267" i="16" s="1"/>
  <c r="AZ268" i="16" s="1"/>
  <c r="AZ269" i="16" s="1"/>
  <c r="AZ270" i="16" s="1"/>
  <c r="AZ271" i="16" s="1"/>
  <c r="AZ272" i="16" s="1"/>
  <c r="AZ273" i="16" s="1"/>
  <c r="AZ274" i="16" s="1"/>
  <c r="AZ275" i="16" s="1"/>
  <c r="AZ276" i="16" s="1"/>
  <c r="AZ277" i="16" s="1"/>
  <c r="AZ278" i="16" s="1"/>
  <c r="AZ279" i="16" s="1"/>
  <c r="AZ280" i="16" s="1"/>
  <c r="AZ281" i="16" s="1"/>
  <c r="AZ282" i="16" s="1"/>
  <c r="AZ283" i="16" s="1"/>
  <c r="AZ284" i="16" s="1"/>
  <c r="AZ285" i="16" s="1"/>
  <c r="AZ286" i="16" s="1"/>
  <c r="AZ287" i="16" s="1"/>
  <c r="AZ288" i="16" s="1"/>
  <c r="AZ289" i="16" s="1"/>
  <c r="AZ290" i="16" s="1"/>
  <c r="AZ291" i="16" s="1"/>
  <c r="AZ292" i="16" s="1"/>
  <c r="AZ293" i="16" s="1"/>
  <c r="AZ294" i="16" s="1"/>
  <c r="AZ295" i="16" s="1"/>
  <c r="AZ296" i="16" s="1"/>
  <c r="AZ297" i="16" s="1"/>
  <c r="AZ298" i="16" s="1"/>
  <c r="AZ299" i="16" s="1"/>
  <c r="AZ300" i="16" s="1"/>
  <c r="AZ301" i="16" s="1"/>
  <c r="AZ302" i="16" s="1"/>
  <c r="AZ303" i="16" s="1"/>
  <c r="AZ304" i="16" s="1"/>
  <c r="AZ305" i="16" s="1"/>
  <c r="AZ306" i="16" s="1"/>
  <c r="AZ307" i="16" s="1"/>
  <c r="AZ308" i="16" s="1"/>
  <c r="F15" i="12"/>
  <c r="F15" i="14"/>
  <c r="B12" i="20" l="1"/>
  <c r="B11" i="20"/>
  <c r="E17" i="20"/>
  <c r="E20" i="20" s="1"/>
  <c r="E24" i="20" s="1"/>
  <c r="AL264" i="23"/>
  <c r="AL265" i="23" s="1"/>
  <c r="AL266" i="23" s="1"/>
  <c r="AL267" i="23" s="1"/>
  <c r="AL268" i="23" s="1"/>
  <c r="AL269" i="23" s="1"/>
  <c r="AL270" i="23" s="1"/>
  <c r="AL271" i="23" s="1"/>
  <c r="AL272" i="23" s="1"/>
  <c r="AL273" i="23" s="1"/>
  <c r="AL274" i="23" s="1"/>
  <c r="AL275" i="23" s="1"/>
  <c r="AL276" i="23" s="1"/>
  <c r="AL277" i="23" s="1"/>
  <c r="AL278" i="23" s="1"/>
  <c r="AL279" i="23" s="1"/>
  <c r="AL280" i="23" s="1"/>
  <c r="AL281" i="23" s="1"/>
  <c r="AL282" i="23" s="1"/>
  <c r="AL283" i="23" s="1"/>
  <c r="AL284" i="23" s="1"/>
  <c r="AL285" i="23" s="1"/>
  <c r="AL286" i="23" s="1"/>
  <c r="AL287" i="23" s="1"/>
  <c r="AL288" i="23" s="1"/>
  <c r="AL289" i="23" s="1"/>
  <c r="AL290" i="23" s="1"/>
  <c r="AL291" i="23" s="1"/>
  <c r="AL292" i="23" s="1"/>
  <c r="AL293" i="23" s="1"/>
  <c r="AL294" i="23" s="1"/>
  <c r="AL295" i="23" s="1"/>
  <c r="AL296" i="23" s="1"/>
  <c r="AL297" i="23" s="1"/>
  <c r="AL298" i="23" s="1"/>
  <c r="AL299" i="23" s="1"/>
  <c r="AL300" i="23" s="1"/>
  <c r="AL301" i="23" s="1"/>
  <c r="AL302" i="23" s="1"/>
  <c r="AL303" i="23" s="1"/>
  <c r="AL304" i="23" s="1"/>
  <c r="AL305" i="23" s="1"/>
  <c r="AL306" i="23" s="1"/>
  <c r="AL307" i="23" s="1"/>
  <c r="AL308" i="23" s="1"/>
  <c r="G11" i="20"/>
  <c r="D18" i="21"/>
  <c r="D19" i="21" s="1"/>
  <c r="D25" i="21" s="1"/>
  <c r="L69" i="23"/>
  <c r="L70" i="23" s="1"/>
  <c r="L71" i="23" s="1"/>
  <c r="L72" i="23" s="1"/>
  <c r="L73" i="23" s="1"/>
  <c r="L74" i="23" s="1"/>
  <c r="L75" i="23" s="1"/>
  <c r="L76" i="23" s="1"/>
  <c r="L77" i="23" s="1"/>
  <c r="L78" i="23" s="1"/>
  <c r="L79" i="23" s="1"/>
  <c r="L80" i="23" s="1"/>
  <c r="L81" i="23" s="1"/>
  <c r="L82" i="23" s="1"/>
  <c r="L83" i="23" s="1"/>
  <c r="L84" i="23" s="1"/>
  <c r="L85" i="23" s="1"/>
  <c r="L86" i="23" s="1"/>
  <c r="L87" i="23" s="1"/>
  <c r="L88" i="23" s="1"/>
  <c r="L89" i="23" s="1"/>
  <c r="L90" i="23" s="1"/>
  <c r="L91" i="23" s="1"/>
  <c r="L92" i="23" s="1"/>
  <c r="L93" i="23" s="1"/>
  <c r="L94" i="23" s="1"/>
  <c r="L95" i="23" s="1"/>
  <c r="L96" i="23" s="1"/>
  <c r="L97" i="23" s="1"/>
  <c r="L98" i="23" s="1"/>
  <c r="L99" i="23" s="1"/>
  <c r="L100" i="23" s="1"/>
  <c r="L101" i="23" s="1"/>
  <c r="L102" i="23" s="1"/>
  <c r="L103" i="23" s="1"/>
  <c r="L104" i="23" s="1"/>
  <c r="L105" i="23" s="1"/>
  <c r="L106" i="23" s="1"/>
  <c r="L107" i="23" s="1"/>
  <c r="L108" i="23" s="1"/>
  <c r="L109" i="23" s="1"/>
  <c r="L110" i="23" s="1"/>
  <c r="L111" i="23" s="1"/>
  <c r="L112" i="23" s="1"/>
  <c r="L113" i="23" s="1"/>
  <c r="L114" i="23" s="1"/>
  <c r="L115" i="23" s="1"/>
  <c r="L116" i="23" s="1"/>
  <c r="L117" i="23" s="1"/>
  <c r="L118" i="23" s="1"/>
  <c r="L119" i="23" s="1"/>
  <c r="L120" i="23" s="1"/>
  <c r="L121" i="23" s="1"/>
  <c r="L122" i="23" s="1"/>
  <c r="L123" i="23" s="1"/>
  <c r="L124" i="23" s="1"/>
  <c r="L125" i="23" s="1"/>
  <c r="L126" i="23" s="1"/>
  <c r="L127" i="23" s="1"/>
  <c r="L128" i="23" s="1"/>
  <c r="L129" i="23" s="1"/>
  <c r="L130" i="23" s="1"/>
  <c r="L131" i="23" s="1"/>
  <c r="L132" i="23" s="1"/>
  <c r="L133" i="23" s="1"/>
  <c r="L134" i="23" s="1"/>
  <c r="L135" i="23" s="1"/>
  <c r="L136" i="23" s="1"/>
  <c r="L137" i="23" s="1"/>
  <c r="L138" i="23" s="1"/>
  <c r="L139" i="23" s="1"/>
  <c r="L140" i="23" s="1"/>
  <c r="L141" i="23" s="1"/>
  <c r="L142" i="23" s="1"/>
  <c r="L143" i="23" s="1"/>
  <c r="L144" i="23" s="1"/>
  <c r="L145" i="23" s="1"/>
  <c r="L146" i="23" s="1"/>
  <c r="L147" i="23" s="1"/>
  <c r="L148" i="23" s="1"/>
  <c r="L149" i="23" s="1"/>
  <c r="L150" i="23" s="1"/>
  <c r="L151" i="23" s="1"/>
  <c r="L152" i="23" s="1"/>
  <c r="L153" i="23" s="1"/>
  <c r="L154" i="23" s="1"/>
  <c r="L155" i="23" s="1"/>
  <c r="L156" i="23" s="1"/>
  <c r="L157" i="23" s="1"/>
  <c r="L158" i="23" s="1"/>
  <c r="L159" i="23" s="1"/>
  <c r="L160" i="23" s="1"/>
  <c r="L161" i="23" s="1"/>
  <c r="L162" i="23" s="1"/>
  <c r="L163" i="23" s="1"/>
  <c r="L164" i="23" s="1"/>
  <c r="L165" i="23" s="1"/>
  <c r="L166" i="23" s="1"/>
  <c r="L167" i="23" s="1"/>
  <c r="L168" i="23" s="1"/>
  <c r="L169" i="23" s="1"/>
  <c r="L170" i="23" s="1"/>
  <c r="L171" i="23" s="1"/>
  <c r="L172" i="23" s="1"/>
  <c r="L173" i="23" s="1"/>
  <c r="L174" i="23" s="1"/>
  <c r="L175" i="23" s="1"/>
  <c r="L176" i="23" s="1"/>
  <c r="L177" i="23" s="1"/>
  <c r="L178" i="23" s="1"/>
  <c r="L179" i="23" s="1"/>
  <c r="L180" i="23" s="1"/>
  <c r="L181" i="23" s="1"/>
  <c r="L182" i="23" s="1"/>
  <c r="L183" i="23" s="1"/>
  <c r="L184" i="23" s="1"/>
  <c r="L185" i="23" s="1"/>
  <c r="L186" i="23" s="1"/>
  <c r="L187" i="23" s="1"/>
  <c r="L188" i="23" s="1"/>
  <c r="L189" i="23" s="1"/>
  <c r="L190" i="23" s="1"/>
  <c r="L191" i="23" s="1"/>
  <c r="L192" i="23" s="1"/>
  <c r="L193" i="23" s="1"/>
  <c r="L194" i="23" s="1"/>
  <c r="L195" i="23" s="1"/>
  <c r="L196" i="23" s="1"/>
  <c r="L197" i="23" s="1"/>
  <c r="L198" i="23" s="1"/>
  <c r="L199" i="23" s="1"/>
  <c r="L200" i="23" s="1"/>
  <c r="L201" i="23" s="1"/>
  <c r="L202" i="23" s="1"/>
  <c r="L203" i="23" s="1"/>
  <c r="L204" i="23" s="1"/>
  <c r="L205" i="23" s="1"/>
  <c r="L206" i="23" s="1"/>
  <c r="L207" i="23" s="1"/>
  <c r="L208" i="23" s="1"/>
  <c r="L209" i="23" s="1"/>
  <c r="L210" i="23" s="1"/>
  <c r="L211" i="23" s="1"/>
  <c r="L212" i="23" s="1"/>
  <c r="L213" i="23" s="1"/>
  <c r="L214" i="23" s="1"/>
  <c r="L215" i="23" s="1"/>
  <c r="L216" i="23" s="1"/>
  <c r="L217" i="23" s="1"/>
  <c r="L218" i="23" s="1"/>
  <c r="L219" i="23" s="1"/>
  <c r="L220" i="23" s="1"/>
  <c r="L221" i="23" s="1"/>
  <c r="L222" i="23" s="1"/>
  <c r="L223" i="23" s="1"/>
  <c r="L224" i="23" s="1"/>
  <c r="L225" i="23" s="1"/>
  <c r="L226" i="23" s="1"/>
  <c r="L227" i="23" s="1"/>
  <c r="L228" i="23" s="1"/>
  <c r="L229" i="23" s="1"/>
  <c r="L230" i="23" s="1"/>
  <c r="L231" i="23" s="1"/>
  <c r="L232" i="23" s="1"/>
  <c r="L233" i="23" s="1"/>
  <c r="L234" i="23" s="1"/>
  <c r="L235" i="23" s="1"/>
  <c r="L236" i="23" s="1"/>
  <c r="L237" i="23" s="1"/>
  <c r="L238" i="23" s="1"/>
  <c r="L239" i="23" s="1"/>
  <c r="L240" i="23" s="1"/>
  <c r="L241" i="23" s="1"/>
  <c r="L242" i="23" s="1"/>
  <c r="L243" i="23" s="1"/>
  <c r="L244" i="23" s="1"/>
  <c r="L245" i="23" s="1"/>
  <c r="L246" i="23" s="1"/>
  <c r="L247" i="23" s="1"/>
  <c r="L248" i="23" s="1"/>
  <c r="L249" i="23" s="1"/>
  <c r="L250" i="23" s="1"/>
  <c r="L251" i="23" s="1"/>
  <c r="L252" i="23" s="1"/>
  <c r="L253" i="23" s="1"/>
  <c r="L254" i="23" s="1"/>
  <c r="L255" i="23" s="1"/>
  <c r="L256" i="23" s="1"/>
  <c r="L257" i="23" s="1"/>
  <c r="L258" i="23" s="1"/>
  <c r="L259" i="23" s="1"/>
  <c r="L260" i="23" s="1"/>
  <c r="L261" i="23" s="1"/>
  <c r="L262" i="23" s="1"/>
  <c r="L263" i="23" s="1"/>
  <c r="L264" i="23" s="1"/>
  <c r="L265" i="23" s="1"/>
  <c r="L266" i="23" s="1"/>
  <c r="L267" i="23" s="1"/>
  <c r="L268" i="23" s="1"/>
  <c r="L269" i="23" s="1"/>
  <c r="L270" i="23" s="1"/>
  <c r="L271" i="23" s="1"/>
  <c r="L272" i="23" s="1"/>
  <c r="L273" i="23" s="1"/>
  <c r="L274" i="23" s="1"/>
  <c r="L275" i="23" s="1"/>
  <c r="L276" i="23" s="1"/>
  <c r="L277" i="23" s="1"/>
  <c r="L278" i="23" s="1"/>
  <c r="L279" i="23" s="1"/>
  <c r="L280" i="23" s="1"/>
  <c r="L281" i="23" s="1"/>
  <c r="L282" i="23" s="1"/>
  <c r="L283" i="23" s="1"/>
  <c r="L284" i="23" s="1"/>
  <c r="L285" i="23" s="1"/>
  <c r="L286" i="23" s="1"/>
  <c r="L287" i="23" s="1"/>
  <c r="L288" i="23" s="1"/>
  <c r="L289" i="23" s="1"/>
  <c r="L290" i="23" s="1"/>
  <c r="L291" i="23" s="1"/>
  <c r="L292" i="23" s="1"/>
  <c r="L293" i="23" s="1"/>
  <c r="L294" i="23" s="1"/>
  <c r="L295" i="23" s="1"/>
  <c r="L296" i="23" s="1"/>
  <c r="L297" i="23" s="1"/>
  <c r="L298" i="23" s="1"/>
  <c r="L299" i="23" s="1"/>
  <c r="L300" i="23" s="1"/>
  <c r="L301" i="23" s="1"/>
  <c r="L302" i="23" s="1"/>
  <c r="L303" i="23" s="1"/>
  <c r="L304" i="23" s="1"/>
  <c r="L305" i="23" s="1"/>
  <c r="L306" i="23" s="1"/>
  <c r="L307" i="23" s="1"/>
  <c r="L308" i="23" s="1"/>
  <c r="C12" i="20"/>
  <c r="B17" i="20"/>
  <c r="M5" i="20" s="1"/>
  <c r="B13" i="20"/>
  <c r="B14" i="20" s="1"/>
  <c r="Z159" i="23"/>
  <c r="Z160" i="23" s="1"/>
  <c r="Z161" i="23" s="1"/>
  <c r="Z162" i="23" s="1"/>
  <c r="Z163" i="23" s="1"/>
  <c r="Z164" i="23" s="1"/>
  <c r="Z165" i="23" s="1"/>
  <c r="Z166" i="23" s="1"/>
  <c r="Z167" i="23" s="1"/>
  <c r="Z168" i="23" s="1"/>
  <c r="Z169" i="23" s="1"/>
  <c r="Z170" i="23" s="1"/>
  <c r="Z171" i="23" s="1"/>
  <c r="Z172" i="23" s="1"/>
  <c r="Z173" i="23" s="1"/>
  <c r="Z174" i="23" s="1"/>
  <c r="Z175" i="23" s="1"/>
  <c r="Z176" i="23" s="1"/>
  <c r="Z177" i="23" s="1"/>
  <c r="Z178" i="23" s="1"/>
  <c r="Z179" i="23" s="1"/>
  <c r="Z180" i="23" s="1"/>
  <c r="Z181" i="23" s="1"/>
  <c r="Z182" i="23" s="1"/>
  <c r="Z183" i="23" s="1"/>
  <c r="Z184" i="23" s="1"/>
  <c r="Z185" i="23" s="1"/>
  <c r="Z186" i="23" s="1"/>
  <c r="Z187" i="23" s="1"/>
  <c r="Z188" i="23" s="1"/>
  <c r="Z189" i="23" s="1"/>
  <c r="Z190" i="23" s="1"/>
  <c r="Z191" i="23" s="1"/>
  <c r="Z192" i="23" s="1"/>
  <c r="Z193" i="23" s="1"/>
  <c r="Z194" i="23" s="1"/>
  <c r="Z195" i="23" s="1"/>
  <c r="Z196" i="23" s="1"/>
  <c r="Z197" i="23" s="1"/>
  <c r="Z198" i="23" s="1"/>
  <c r="Z199" i="23" s="1"/>
  <c r="Z200" i="23" s="1"/>
  <c r="Z201" i="23" s="1"/>
  <c r="Z202" i="23" s="1"/>
  <c r="Z203" i="23" s="1"/>
  <c r="Z204" i="23" s="1"/>
  <c r="Z205" i="23" s="1"/>
  <c r="Z206" i="23" s="1"/>
  <c r="Z207" i="23" s="1"/>
  <c r="Z208" i="23" s="1"/>
  <c r="Z209" i="23" s="1"/>
  <c r="Z210" i="23" s="1"/>
  <c r="Z211" i="23" s="1"/>
  <c r="Z212" i="23" s="1"/>
  <c r="Z213" i="23" s="1"/>
  <c r="Z214" i="23" s="1"/>
  <c r="Z215" i="23" s="1"/>
  <c r="Z216" i="23" s="1"/>
  <c r="Z217" i="23" s="1"/>
  <c r="Z218" i="23" s="1"/>
  <c r="Z219" i="23" s="1"/>
  <c r="Z220" i="23" s="1"/>
  <c r="Z221" i="23" s="1"/>
  <c r="Z222" i="23" s="1"/>
  <c r="Z223" i="23" s="1"/>
  <c r="Z224" i="23" s="1"/>
  <c r="Z225" i="23" s="1"/>
  <c r="Z226" i="23" s="1"/>
  <c r="Z227" i="23" s="1"/>
  <c r="Z228" i="23" s="1"/>
  <c r="Z229" i="23" s="1"/>
  <c r="Z230" i="23" s="1"/>
  <c r="Z231" i="23" s="1"/>
  <c r="Z232" i="23" s="1"/>
  <c r="Z233" i="23" s="1"/>
  <c r="Z234" i="23" s="1"/>
  <c r="Z235" i="23" s="1"/>
  <c r="Z236" i="23" s="1"/>
  <c r="Z237" i="23" s="1"/>
  <c r="Z238" i="23" s="1"/>
  <c r="Z239" i="23" s="1"/>
  <c r="Z240" i="23" s="1"/>
  <c r="Z241" i="23" s="1"/>
  <c r="Z242" i="23" s="1"/>
  <c r="Z243" i="23" s="1"/>
  <c r="Z244" i="23" s="1"/>
  <c r="Z245" i="23" s="1"/>
  <c r="Z246" i="23" s="1"/>
  <c r="Z247" i="23" s="1"/>
  <c r="Z248" i="23" s="1"/>
  <c r="Z249" i="23" s="1"/>
  <c r="Z250" i="23" s="1"/>
  <c r="Z251" i="23" s="1"/>
  <c r="Z252" i="23" s="1"/>
  <c r="Z253" i="23" s="1"/>
  <c r="Z254" i="23" s="1"/>
  <c r="Z255" i="23" s="1"/>
  <c r="Z256" i="23" s="1"/>
  <c r="Z257" i="23" s="1"/>
  <c r="Z258" i="23" s="1"/>
  <c r="Z259" i="23" s="1"/>
  <c r="Z260" i="23" s="1"/>
  <c r="Z261" i="23" s="1"/>
  <c r="Z262" i="23" s="1"/>
  <c r="Z263" i="23" s="1"/>
  <c r="Z264" i="23" s="1"/>
  <c r="Z265" i="23" s="1"/>
  <c r="Z266" i="23" s="1"/>
  <c r="Z267" i="23" s="1"/>
  <c r="Z268" i="23" s="1"/>
  <c r="Z269" i="23" s="1"/>
  <c r="Z270" i="23" s="1"/>
  <c r="Z271" i="23" s="1"/>
  <c r="Z272" i="23" s="1"/>
  <c r="Z273" i="23" s="1"/>
  <c r="Z274" i="23" s="1"/>
  <c r="Z275" i="23" s="1"/>
  <c r="Z276" i="23" s="1"/>
  <c r="Z277" i="23" s="1"/>
  <c r="Z278" i="23" s="1"/>
  <c r="Z279" i="23" s="1"/>
  <c r="Z280" i="23" s="1"/>
  <c r="Z281" i="23" s="1"/>
  <c r="Z282" i="23" s="1"/>
  <c r="Z283" i="23" s="1"/>
  <c r="Z284" i="23" s="1"/>
  <c r="Z285" i="23" s="1"/>
  <c r="Z286" i="23" s="1"/>
  <c r="Z287" i="23" s="1"/>
  <c r="Z288" i="23" s="1"/>
  <c r="Z289" i="23" s="1"/>
  <c r="Z290" i="23" s="1"/>
  <c r="Z291" i="23" s="1"/>
  <c r="Z292" i="23" s="1"/>
  <c r="Z293" i="23" s="1"/>
  <c r="Z294" i="23" s="1"/>
  <c r="Z295" i="23" s="1"/>
  <c r="Z296" i="23" s="1"/>
  <c r="Z297" i="23" s="1"/>
  <c r="Z298" i="23" s="1"/>
  <c r="Z299" i="23" s="1"/>
  <c r="Z300" i="23" s="1"/>
  <c r="Z301" i="23" s="1"/>
  <c r="Z302" i="23" s="1"/>
  <c r="Z303" i="23" s="1"/>
  <c r="Z304" i="23" s="1"/>
  <c r="Z305" i="23" s="1"/>
  <c r="Z306" i="23" s="1"/>
  <c r="Z307" i="23" s="1"/>
  <c r="Z308" i="23" s="1"/>
  <c r="E12" i="20"/>
  <c r="E13" i="20" s="1"/>
  <c r="E14" i="20" s="1"/>
  <c r="J69" i="23"/>
  <c r="J70" i="23" s="1"/>
  <c r="J71" i="23" s="1"/>
  <c r="J72" i="23" s="1"/>
  <c r="J73" i="23" s="1"/>
  <c r="J74" i="23" s="1"/>
  <c r="J75" i="23" s="1"/>
  <c r="J76" i="23" s="1"/>
  <c r="J77" i="23" s="1"/>
  <c r="J78" i="23" s="1"/>
  <c r="J79" i="23" s="1"/>
  <c r="J80" i="23" s="1"/>
  <c r="J81" i="23" s="1"/>
  <c r="J82" i="23" s="1"/>
  <c r="J83" i="23" s="1"/>
  <c r="J84" i="23" s="1"/>
  <c r="J85" i="23" s="1"/>
  <c r="J86" i="23" s="1"/>
  <c r="J87" i="23" s="1"/>
  <c r="J88" i="23" s="1"/>
  <c r="J89" i="23" s="1"/>
  <c r="J90" i="23" s="1"/>
  <c r="J91" i="23" s="1"/>
  <c r="J92" i="23" s="1"/>
  <c r="J93" i="23" s="1"/>
  <c r="J94" i="23" s="1"/>
  <c r="J95" i="23" s="1"/>
  <c r="J96" i="23" s="1"/>
  <c r="J97" i="23" s="1"/>
  <c r="J98" i="23" s="1"/>
  <c r="J99" i="23" s="1"/>
  <c r="J100" i="23" s="1"/>
  <c r="J101" i="23" s="1"/>
  <c r="J102" i="23" s="1"/>
  <c r="J103" i="23" s="1"/>
  <c r="J104" i="23" s="1"/>
  <c r="J105" i="23" s="1"/>
  <c r="J106" i="23" s="1"/>
  <c r="J107" i="23" s="1"/>
  <c r="J108" i="23" s="1"/>
  <c r="J109" i="23" s="1"/>
  <c r="J110" i="23" s="1"/>
  <c r="J111" i="23" s="1"/>
  <c r="J112" i="23" s="1"/>
  <c r="J113" i="23" s="1"/>
  <c r="J114" i="23" s="1"/>
  <c r="J115" i="23" s="1"/>
  <c r="J116" i="23" s="1"/>
  <c r="J117" i="23" s="1"/>
  <c r="J118" i="23" s="1"/>
  <c r="J119" i="23" s="1"/>
  <c r="J120" i="23" s="1"/>
  <c r="J121" i="23" s="1"/>
  <c r="J122" i="23" s="1"/>
  <c r="J123" i="23" s="1"/>
  <c r="J124" i="23" s="1"/>
  <c r="J125" i="23" s="1"/>
  <c r="J126" i="23" s="1"/>
  <c r="J127" i="23" s="1"/>
  <c r="J128" i="23" s="1"/>
  <c r="J129" i="23" s="1"/>
  <c r="J130" i="23" s="1"/>
  <c r="J131" i="23" s="1"/>
  <c r="J132" i="23" s="1"/>
  <c r="J133" i="23" s="1"/>
  <c r="J134" i="23" s="1"/>
  <c r="J135" i="23" s="1"/>
  <c r="J136" i="23" s="1"/>
  <c r="J137" i="23" s="1"/>
  <c r="J138" i="23" s="1"/>
  <c r="J139" i="23" s="1"/>
  <c r="J140" i="23" s="1"/>
  <c r="J141" i="23" s="1"/>
  <c r="J142" i="23" s="1"/>
  <c r="J143" i="23" s="1"/>
  <c r="J144" i="23" s="1"/>
  <c r="J145" i="23" s="1"/>
  <c r="J146" i="23" s="1"/>
  <c r="J147" i="23" s="1"/>
  <c r="J148" i="23" s="1"/>
  <c r="J149" i="23" s="1"/>
  <c r="J150" i="23" s="1"/>
  <c r="J151" i="23" s="1"/>
  <c r="J152" i="23" s="1"/>
  <c r="J153" i="23" s="1"/>
  <c r="J154" i="23" s="1"/>
  <c r="J155" i="23" s="1"/>
  <c r="J156" i="23" s="1"/>
  <c r="J157" i="23" s="1"/>
  <c r="J158" i="23" s="1"/>
  <c r="J159" i="23" s="1"/>
  <c r="J160" i="23" s="1"/>
  <c r="J161" i="23" s="1"/>
  <c r="J162" i="23" s="1"/>
  <c r="J163" i="23" s="1"/>
  <c r="J164" i="23" s="1"/>
  <c r="J165" i="23" s="1"/>
  <c r="J166" i="23" s="1"/>
  <c r="J167" i="23" s="1"/>
  <c r="J168" i="23" s="1"/>
  <c r="J169" i="23" s="1"/>
  <c r="J170" i="23" s="1"/>
  <c r="J171" i="23" s="1"/>
  <c r="J172" i="23" s="1"/>
  <c r="J173" i="23" s="1"/>
  <c r="J174" i="23" s="1"/>
  <c r="J175" i="23" s="1"/>
  <c r="J176" i="23" s="1"/>
  <c r="J177" i="23" s="1"/>
  <c r="J178" i="23" s="1"/>
  <c r="J179" i="23" s="1"/>
  <c r="J180" i="23" s="1"/>
  <c r="J181" i="23" s="1"/>
  <c r="J182" i="23" s="1"/>
  <c r="J183" i="23" s="1"/>
  <c r="J184" i="23" s="1"/>
  <c r="J185" i="23" s="1"/>
  <c r="J186" i="23" s="1"/>
  <c r="J187" i="23" s="1"/>
  <c r="J188" i="23" s="1"/>
  <c r="J189" i="23" s="1"/>
  <c r="J190" i="23" s="1"/>
  <c r="J191" i="23" s="1"/>
  <c r="J192" i="23" s="1"/>
  <c r="J193" i="23" s="1"/>
  <c r="J194" i="23" s="1"/>
  <c r="J195" i="23" s="1"/>
  <c r="J196" i="23" s="1"/>
  <c r="J197" i="23" s="1"/>
  <c r="J198" i="23" s="1"/>
  <c r="J199" i="23" s="1"/>
  <c r="J200" i="23" s="1"/>
  <c r="J201" i="23" s="1"/>
  <c r="J202" i="23" s="1"/>
  <c r="J203" i="23" s="1"/>
  <c r="J204" i="23" s="1"/>
  <c r="J205" i="23" s="1"/>
  <c r="J206" i="23" s="1"/>
  <c r="J207" i="23" s="1"/>
  <c r="J208" i="23" s="1"/>
  <c r="J209" i="23" s="1"/>
  <c r="J210" i="23" s="1"/>
  <c r="J211" i="23" s="1"/>
  <c r="J212" i="23" s="1"/>
  <c r="J213" i="23" s="1"/>
  <c r="J214" i="23" s="1"/>
  <c r="J215" i="23" s="1"/>
  <c r="J216" i="23" s="1"/>
  <c r="J217" i="23" s="1"/>
  <c r="J218" i="23" s="1"/>
  <c r="J219" i="23" s="1"/>
  <c r="J220" i="23" s="1"/>
  <c r="J221" i="23" s="1"/>
  <c r="J222" i="23" s="1"/>
  <c r="J223" i="23" s="1"/>
  <c r="J224" i="23" s="1"/>
  <c r="J225" i="23" s="1"/>
  <c r="J226" i="23" s="1"/>
  <c r="J227" i="23" s="1"/>
  <c r="J228" i="23" s="1"/>
  <c r="J229" i="23" s="1"/>
  <c r="J230" i="23" s="1"/>
  <c r="J231" i="23" s="1"/>
  <c r="J232" i="23" s="1"/>
  <c r="J233" i="23" s="1"/>
  <c r="J234" i="23" s="1"/>
  <c r="J235" i="23" s="1"/>
  <c r="J236" i="23" s="1"/>
  <c r="J237" i="23" s="1"/>
  <c r="J238" i="23" s="1"/>
  <c r="J239" i="23" s="1"/>
  <c r="J240" i="23" s="1"/>
  <c r="J241" i="23" s="1"/>
  <c r="J242" i="23" s="1"/>
  <c r="J243" i="23" s="1"/>
  <c r="J244" i="23" s="1"/>
  <c r="J245" i="23" s="1"/>
  <c r="J246" i="23" s="1"/>
  <c r="J247" i="23" s="1"/>
  <c r="J248" i="23" s="1"/>
  <c r="J249" i="23" s="1"/>
  <c r="J250" i="23" s="1"/>
  <c r="J251" i="23" s="1"/>
  <c r="J252" i="23" s="1"/>
  <c r="J253" i="23" s="1"/>
  <c r="J254" i="23" s="1"/>
  <c r="J255" i="23" s="1"/>
  <c r="J256" i="23" s="1"/>
  <c r="J257" i="23" s="1"/>
  <c r="J258" i="23" s="1"/>
  <c r="J259" i="23" s="1"/>
  <c r="J260" i="23" s="1"/>
  <c r="J261" i="23" s="1"/>
  <c r="J262" i="23" s="1"/>
  <c r="J263" i="23" s="1"/>
  <c r="J264" i="23" s="1"/>
  <c r="J265" i="23" s="1"/>
  <c r="J266" i="23" s="1"/>
  <c r="J267" i="23" s="1"/>
  <c r="J268" i="23" s="1"/>
  <c r="J269" i="23" s="1"/>
  <c r="J270" i="23" s="1"/>
  <c r="J271" i="23" s="1"/>
  <c r="J272" i="23" s="1"/>
  <c r="J273" i="23" s="1"/>
  <c r="J274" i="23" s="1"/>
  <c r="J275" i="23" s="1"/>
  <c r="J276" i="23" s="1"/>
  <c r="J277" i="23" s="1"/>
  <c r="J278" i="23" s="1"/>
  <c r="J279" i="23" s="1"/>
  <c r="J280" i="23" s="1"/>
  <c r="J281" i="23" s="1"/>
  <c r="J282" i="23" s="1"/>
  <c r="J283" i="23" s="1"/>
  <c r="J284" i="23" s="1"/>
  <c r="J285" i="23" s="1"/>
  <c r="J286" i="23" s="1"/>
  <c r="J287" i="23" s="1"/>
  <c r="J288" i="23" s="1"/>
  <c r="J289" i="23" s="1"/>
  <c r="J290" i="23" s="1"/>
  <c r="J291" i="23" s="1"/>
  <c r="J292" i="23" s="1"/>
  <c r="J293" i="23" s="1"/>
  <c r="J294" i="23" s="1"/>
  <c r="J295" i="23" s="1"/>
  <c r="J296" i="23" s="1"/>
  <c r="J297" i="23" s="1"/>
  <c r="J298" i="23" s="1"/>
  <c r="J299" i="23" s="1"/>
  <c r="J300" i="23" s="1"/>
  <c r="J301" i="23" s="1"/>
  <c r="J302" i="23" s="1"/>
  <c r="J303" i="23" s="1"/>
  <c r="J304" i="23" s="1"/>
  <c r="J305" i="23" s="1"/>
  <c r="J306" i="23" s="1"/>
  <c r="J307" i="23" s="1"/>
  <c r="J308" i="23" s="1"/>
  <c r="C11" i="20"/>
  <c r="D22" i="20"/>
  <c r="D26" i="20" s="1"/>
  <c r="D21" i="20"/>
  <c r="D25" i="20"/>
  <c r="AN264" i="23"/>
  <c r="AN265" i="23" s="1"/>
  <c r="AN266" i="23" s="1"/>
  <c r="AN267" i="23" s="1"/>
  <c r="AN268" i="23" s="1"/>
  <c r="AN269" i="23" s="1"/>
  <c r="AN270" i="23" s="1"/>
  <c r="AN271" i="23" s="1"/>
  <c r="AN272" i="23" s="1"/>
  <c r="AN273" i="23" s="1"/>
  <c r="AN274" i="23" s="1"/>
  <c r="AN275" i="23" s="1"/>
  <c r="AN276" i="23" s="1"/>
  <c r="AN277" i="23" s="1"/>
  <c r="AN278" i="23" s="1"/>
  <c r="AN279" i="23" s="1"/>
  <c r="AN280" i="23" s="1"/>
  <c r="AN281" i="23" s="1"/>
  <c r="AN282" i="23" s="1"/>
  <c r="AN283" i="23" s="1"/>
  <c r="AN284" i="23" s="1"/>
  <c r="AN285" i="23" s="1"/>
  <c r="AN286" i="23" s="1"/>
  <c r="AN287" i="23" s="1"/>
  <c r="AN288" i="23" s="1"/>
  <c r="AN289" i="23" s="1"/>
  <c r="AN290" i="23" s="1"/>
  <c r="AN291" i="23" s="1"/>
  <c r="AN292" i="23" s="1"/>
  <c r="AN293" i="23" s="1"/>
  <c r="AN294" i="23" s="1"/>
  <c r="AN295" i="23" s="1"/>
  <c r="AN296" i="23" s="1"/>
  <c r="AN297" i="23" s="1"/>
  <c r="AN298" i="23" s="1"/>
  <c r="AN299" i="23" s="1"/>
  <c r="AN300" i="23" s="1"/>
  <c r="AN301" i="23" s="1"/>
  <c r="AN302" i="23" s="1"/>
  <c r="AN303" i="23" s="1"/>
  <c r="AN304" i="23" s="1"/>
  <c r="AN305" i="23" s="1"/>
  <c r="AN306" i="23" s="1"/>
  <c r="AN307" i="23" s="1"/>
  <c r="AN308" i="23" s="1"/>
  <c r="G12" i="20"/>
  <c r="M9" i="22"/>
  <c r="F18" i="22"/>
  <c r="F19" i="22" s="1"/>
  <c r="F22" i="22" s="1"/>
  <c r="F26" i="22" s="1"/>
  <c r="F18" i="20"/>
  <c r="F18" i="21"/>
  <c r="F19" i="21" s="1"/>
  <c r="F21" i="21" s="1"/>
  <c r="E13" i="22"/>
  <c r="E14" i="22" s="1"/>
  <c r="E13" i="21"/>
  <c r="E14" i="21" s="1"/>
  <c r="D14" i="21"/>
  <c r="C13" i="21"/>
  <c r="C14" i="21" s="1"/>
  <c r="M7" i="22"/>
  <c r="F21" i="22"/>
  <c r="H11" i="21"/>
  <c r="G18" i="22"/>
  <c r="G19" i="22" s="1"/>
  <c r="G21" i="22" s="1"/>
  <c r="H12" i="21"/>
  <c r="H17" i="22"/>
  <c r="H13" i="22"/>
  <c r="H14" i="22" s="1"/>
  <c r="G14" i="21"/>
  <c r="C13" i="22"/>
  <c r="C14" i="22" s="1"/>
  <c r="C17" i="22"/>
  <c r="Q5" i="22" s="1"/>
  <c r="M6" i="22"/>
  <c r="G20" i="22"/>
  <c r="G24" i="22" s="1"/>
  <c r="F20" i="21"/>
  <c r="F24" i="21" s="1"/>
  <c r="I14" i="20"/>
  <c r="I18" i="20"/>
  <c r="I20" i="22"/>
  <c r="I24" i="22" s="1"/>
  <c r="I18" i="22"/>
  <c r="I19" i="22" s="1"/>
  <c r="I14" i="21"/>
  <c r="I18" i="21"/>
  <c r="I19" i="21" s="1"/>
  <c r="B14" i="21"/>
  <c r="D21" i="22"/>
  <c r="B22" i="22"/>
  <c r="B21" i="22"/>
  <c r="M10" i="22"/>
  <c r="M13" i="22" s="1"/>
  <c r="AD262" i="16"/>
  <c r="AD266" i="16"/>
  <c r="AD270" i="16"/>
  <c r="AD274" i="16"/>
  <c r="AD278" i="16"/>
  <c r="AD282" i="16"/>
  <c r="AD286" i="16"/>
  <c r="AD290" i="16"/>
  <c r="AD294" i="16"/>
  <c r="AD298" i="16"/>
  <c r="AD302" i="16"/>
  <c r="AD306" i="16"/>
  <c r="AD268" i="16"/>
  <c r="AD280" i="16"/>
  <c r="AD288" i="16"/>
  <c r="AD296" i="16"/>
  <c r="AD304" i="16"/>
  <c r="AD263" i="16"/>
  <c r="AD267" i="16"/>
  <c r="AD271" i="16"/>
  <c r="AD275" i="16"/>
  <c r="AD279" i="16"/>
  <c r="AD283" i="16"/>
  <c r="AD287" i="16"/>
  <c r="AD291" i="16"/>
  <c r="AD295" i="16"/>
  <c r="AD299" i="16"/>
  <c r="AD303" i="16"/>
  <c r="AD307" i="16"/>
  <c r="AD260" i="16"/>
  <c r="AD264" i="16"/>
  <c r="AD272" i="16"/>
  <c r="AD276" i="16"/>
  <c r="AD284" i="16"/>
  <c r="AD292" i="16"/>
  <c r="AD300" i="16"/>
  <c r="AD273" i="16"/>
  <c r="AD289" i="16"/>
  <c r="AD305" i="16"/>
  <c r="AD277" i="16"/>
  <c r="AD308" i="16"/>
  <c r="AD265" i="16"/>
  <c r="AD297" i="16"/>
  <c r="AD269" i="16"/>
  <c r="AD285" i="16"/>
  <c r="AD261" i="16"/>
  <c r="AD293" i="16"/>
  <c r="AD281" i="16"/>
  <c r="AD259" i="16"/>
  <c r="AD301" i="16"/>
  <c r="D25" i="22"/>
  <c r="D26" i="22"/>
  <c r="AF262" i="16"/>
  <c r="AF266" i="16"/>
  <c r="AF270" i="16"/>
  <c r="AF274" i="16"/>
  <c r="AF278" i="16"/>
  <c r="AF282" i="16"/>
  <c r="AF286" i="16"/>
  <c r="AF290" i="16"/>
  <c r="AF294" i="16"/>
  <c r="AF298" i="16"/>
  <c r="AF302" i="16"/>
  <c r="AF306" i="16"/>
  <c r="AF210" i="16"/>
  <c r="AF214" i="16"/>
  <c r="AF218" i="16"/>
  <c r="AF222" i="16"/>
  <c r="AF226" i="16"/>
  <c r="AF230" i="16"/>
  <c r="AF234" i="16"/>
  <c r="AF238" i="16"/>
  <c r="AF242" i="16"/>
  <c r="AF246" i="16"/>
  <c r="AF250" i="16"/>
  <c r="AF254" i="16"/>
  <c r="AF258" i="16"/>
  <c r="AF152" i="16"/>
  <c r="AF156" i="16"/>
  <c r="AF160" i="16"/>
  <c r="AF164" i="16"/>
  <c r="AF168" i="16"/>
  <c r="AF172" i="16"/>
  <c r="AF176" i="16"/>
  <c r="AF180" i="16"/>
  <c r="AF184" i="16"/>
  <c r="AF188" i="16"/>
  <c r="AF192" i="16"/>
  <c r="AF196" i="16"/>
  <c r="AF200" i="16"/>
  <c r="AF204" i="16"/>
  <c r="AF208" i="16"/>
  <c r="AF112" i="16"/>
  <c r="AF116" i="16"/>
  <c r="AF120" i="16"/>
  <c r="AF124" i="16"/>
  <c r="AF128" i="16"/>
  <c r="AF132" i="16"/>
  <c r="AF136" i="16"/>
  <c r="AF140" i="16"/>
  <c r="AF144" i="16"/>
  <c r="AF148" i="16"/>
  <c r="AF72" i="16"/>
  <c r="AF76" i="16"/>
  <c r="AF80" i="16"/>
  <c r="AF84" i="16"/>
  <c r="AF88" i="16"/>
  <c r="AF92" i="16"/>
  <c r="AF96" i="16"/>
  <c r="AF100" i="16"/>
  <c r="AF104" i="16"/>
  <c r="AF108" i="16"/>
  <c r="AF32" i="16"/>
  <c r="AF36" i="16"/>
  <c r="AF40" i="16"/>
  <c r="AF44" i="16"/>
  <c r="AF48" i="16"/>
  <c r="AF52" i="16"/>
  <c r="AF56" i="16"/>
  <c r="AF60" i="16"/>
  <c r="AF64" i="16"/>
  <c r="AF68" i="16"/>
  <c r="AF6" i="16"/>
  <c r="AF10" i="16"/>
  <c r="AF14" i="16"/>
  <c r="AF18" i="16"/>
  <c r="AF22" i="16"/>
  <c r="AF26" i="16"/>
  <c r="AD212" i="16"/>
  <c r="AD216" i="16"/>
  <c r="AD220" i="16"/>
  <c r="AD224" i="16"/>
  <c r="AD228" i="16"/>
  <c r="AD232" i="16"/>
  <c r="AD236" i="16"/>
  <c r="AD240" i="16"/>
  <c r="AD244" i="16"/>
  <c r="AD248" i="16"/>
  <c r="AD252" i="16"/>
  <c r="AD256" i="16"/>
  <c r="AD150" i="16"/>
  <c r="AD154" i="16"/>
  <c r="AD158" i="16"/>
  <c r="AD162" i="16"/>
  <c r="AD166" i="16"/>
  <c r="AD170" i="16"/>
  <c r="AD174" i="16"/>
  <c r="AD178" i="16"/>
  <c r="AD182" i="16"/>
  <c r="AD186" i="16"/>
  <c r="AD190" i="16"/>
  <c r="AD194" i="16"/>
  <c r="AD198" i="16"/>
  <c r="AD202" i="16"/>
  <c r="AD206" i="16"/>
  <c r="AD110" i="16"/>
  <c r="AD114" i="16"/>
  <c r="AD118" i="16"/>
  <c r="AD122" i="16"/>
  <c r="AD126" i="16"/>
  <c r="AD130" i="16"/>
  <c r="AD134" i="16"/>
  <c r="AD138" i="16"/>
  <c r="AD142" i="16"/>
  <c r="AD146" i="16"/>
  <c r="AD70" i="16"/>
  <c r="AD74" i="16"/>
  <c r="AD78" i="16"/>
  <c r="AD82" i="16"/>
  <c r="AD86" i="16"/>
  <c r="AD90" i="16"/>
  <c r="AD94" i="16"/>
  <c r="AD98" i="16"/>
  <c r="AD102" i="16"/>
  <c r="AD106" i="16"/>
  <c r="AD30" i="16"/>
  <c r="AD34" i="16"/>
  <c r="AD38" i="16"/>
  <c r="AD42" i="16"/>
  <c r="AD46" i="16"/>
  <c r="AD50" i="16"/>
  <c r="AD54" i="16"/>
  <c r="AD58" i="16"/>
  <c r="AD62" i="16"/>
  <c r="AD66" i="16"/>
  <c r="AD4" i="16"/>
  <c r="AD8" i="16"/>
  <c r="AD12" i="16"/>
  <c r="AD16" i="16"/>
  <c r="AD20" i="16"/>
  <c r="AD24" i="16"/>
  <c r="AD28" i="16"/>
  <c r="AF263" i="16"/>
  <c r="AF268" i="16"/>
  <c r="AF273" i="16"/>
  <c r="AF279" i="16"/>
  <c r="AF284" i="16"/>
  <c r="AF289" i="16"/>
  <c r="AF295" i="16"/>
  <c r="AF300" i="16"/>
  <c r="AF305" i="16"/>
  <c r="AF211" i="16"/>
  <c r="AF216" i="16"/>
  <c r="AF221" i="16"/>
  <c r="AF227" i="16"/>
  <c r="AF232" i="16"/>
  <c r="AF237" i="16"/>
  <c r="AF243" i="16"/>
  <c r="AF248" i="16"/>
  <c r="AF253" i="16"/>
  <c r="AF209" i="16"/>
  <c r="AF154" i="16"/>
  <c r="AF159" i="16"/>
  <c r="AF165" i="16"/>
  <c r="AF170" i="16"/>
  <c r="AF175" i="16"/>
  <c r="AF181" i="16"/>
  <c r="AF186" i="16"/>
  <c r="AF191" i="16"/>
  <c r="AF197" i="16"/>
  <c r="AF202" i="16"/>
  <c r="AF207" i="16"/>
  <c r="AF113" i="16"/>
  <c r="AF118" i="16"/>
  <c r="AF123" i="16"/>
  <c r="AF129" i="16"/>
  <c r="AF134" i="16"/>
  <c r="AF139" i="16"/>
  <c r="AF145" i="16"/>
  <c r="AF70" i="16"/>
  <c r="AF75" i="16"/>
  <c r="AF81" i="16"/>
  <c r="AF86" i="16"/>
  <c r="AF91" i="16"/>
  <c r="AF97" i="16"/>
  <c r="AF102" i="16"/>
  <c r="AF107" i="16"/>
  <c r="AF33" i="16"/>
  <c r="AF38" i="16"/>
  <c r="AF43" i="16"/>
  <c r="AF49" i="16"/>
  <c r="AF54" i="16"/>
  <c r="AF59" i="16"/>
  <c r="AF65" i="16"/>
  <c r="AF4" i="16"/>
  <c r="AF9" i="16"/>
  <c r="AF15" i="16"/>
  <c r="AF20" i="16"/>
  <c r="AF25" i="16"/>
  <c r="AD214" i="16"/>
  <c r="AD219" i="16"/>
  <c r="AD225" i="16"/>
  <c r="AD230" i="16"/>
  <c r="AD235" i="16"/>
  <c r="AD241" i="16"/>
  <c r="AD246" i="16"/>
  <c r="AD251" i="16"/>
  <c r="AD257" i="16"/>
  <c r="AD152" i="16"/>
  <c r="AD157" i="16"/>
  <c r="AD163" i="16"/>
  <c r="AD168" i="16"/>
  <c r="AD173" i="16"/>
  <c r="AD179" i="16"/>
  <c r="AD184" i="16"/>
  <c r="AD189" i="16"/>
  <c r="AD195" i="16"/>
  <c r="AD200" i="16"/>
  <c r="AD205" i="16"/>
  <c r="AD111" i="16"/>
  <c r="AD116" i="16"/>
  <c r="AD121" i="16"/>
  <c r="AD127" i="16"/>
  <c r="AD132" i="16"/>
  <c r="AD137" i="16"/>
  <c r="AD143" i="16"/>
  <c r="AD148" i="16"/>
  <c r="AD73" i="16"/>
  <c r="AD79" i="16"/>
  <c r="AD84" i="16"/>
  <c r="AD89" i="16"/>
  <c r="AD95" i="16"/>
  <c r="AD100" i="16"/>
  <c r="AD105" i="16"/>
  <c r="AD31" i="16"/>
  <c r="AD36" i="16"/>
  <c r="AD41" i="16"/>
  <c r="AD47" i="16"/>
  <c r="AD52" i="16"/>
  <c r="AD57" i="16"/>
  <c r="AD63" i="16"/>
  <c r="AD68" i="16"/>
  <c r="AD7" i="16"/>
  <c r="AD13" i="16"/>
  <c r="AD18" i="16"/>
  <c r="AD23" i="16"/>
  <c r="AD3" i="16"/>
  <c r="AF264" i="16"/>
  <c r="AF269" i="16"/>
  <c r="AF275" i="16"/>
  <c r="AF280" i="16"/>
  <c r="AF285" i="16"/>
  <c r="AF291" i="16"/>
  <c r="AF296" i="16"/>
  <c r="AF301" i="16"/>
  <c r="AF307" i="16"/>
  <c r="AF212" i="16"/>
  <c r="AF217" i="16"/>
  <c r="AF223" i="16"/>
  <c r="AF228" i="16"/>
  <c r="AF233" i="16"/>
  <c r="AF239" i="16"/>
  <c r="AF244" i="16"/>
  <c r="AF249" i="16"/>
  <c r="AF255" i="16"/>
  <c r="AF150" i="16"/>
  <c r="AF155" i="16"/>
  <c r="AF161" i="16"/>
  <c r="AF166" i="16"/>
  <c r="AF171" i="16"/>
  <c r="AF177" i="16"/>
  <c r="AF182" i="16"/>
  <c r="AF187" i="16"/>
  <c r="AF193" i="16"/>
  <c r="AF198" i="16"/>
  <c r="AF203" i="16"/>
  <c r="AF149" i="16"/>
  <c r="AF114" i="16"/>
  <c r="AF119" i="16"/>
  <c r="AF125" i="16"/>
  <c r="AF130" i="16"/>
  <c r="AF135" i="16"/>
  <c r="AF141" i="16"/>
  <c r="AF146" i="16"/>
  <c r="AF71" i="16"/>
  <c r="AF77" i="16"/>
  <c r="AF82" i="16"/>
  <c r="AF87" i="16"/>
  <c r="AF93" i="16"/>
  <c r="AF98" i="16"/>
  <c r="AF103" i="16"/>
  <c r="AF69" i="16"/>
  <c r="AF34" i="16"/>
  <c r="AF39" i="16"/>
  <c r="AF45" i="16"/>
  <c r="AF50" i="16"/>
  <c r="AF55" i="16"/>
  <c r="AF61" i="16"/>
  <c r="AF66" i="16"/>
  <c r="AF5" i="16"/>
  <c r="AF11" i="16"/>
  <c r="AF16" i="16"/>
  <c r="AF21" i="16"/>
  <c r="AF27" i="16"/>
  <c r="AD210" i="16"/>
  <c r="AD215" i="16"/>
  <c r="AD221" i="16"/>
  <c r="AD226" i="16"/>
  <c r="AD231" i="16"/>
  <c r="AD237" i="16"/>
  <c r="AD242" i="16"/>
  <c r="AD247" i="16"/>
  <c r="AD253" i="16"/>
  <c r="AD258" i="16"/>
  <c r="AD153" i="16"/>
  <c r="AD159" i="16"/>
  <c r="AD164" i="16"/>
  <c r="AD169" i="16"/>
  <c r="AD175" i="16"/>
  <c r="AD180" i="16"/>
  <c r="AD185" i="16"/>
  <c r="AD191" i="16"/>
  <c r="AD196" i="16"/>
  <c r="AD201" i="16"/>
  <c r="AD207" i="16"/>
  <c r="AD112" i="16"/>
  <c r="AD117" i="16"/>
  <c r="AD123" i="16"/>
  <c r="AD128" i="16"/>
  <c r="AD133" i="16"/>
  <c r="AD139" i="16"/>
  <c r="AD144" i="16"/>
  <c r="AD109" i="16"/>
  <c r="AD75" i="16"/>
  <c r="AD80" i="16"/>
  <c r="AD85" i="16"/>
  <c r="AD91" i="16"/>
  <c r="AD96" i="16"/>
  <c r="AD101" i="16"/>
  <c r="AD107" i="16"/>
  <c r="AD32" i="16"/>
  <c r="AD37" i="16"/>
  <c r="AD43" i="16"/>
  <c r="AD48" i="16"/>
  <c r="AD53" i="16"/>
  <c r="AD59" i="16"/>
  <c r="AD64" i="16"/>
  <c r="AD29" i="16"/>
  <c r="AD9" i="16"/>
  <c r="AD14" i="16"/>
  <c r="AD19" i="16"/>
  <c r="AD25" i="16"/>
  <c r="AF267" i="16"/>
  <c r="AF277" i="16"/>
  <c r="AF288" i="16"/>
  <c r="AF299" i="16"/>
  <c r="AF259" i="16"/>
  <c r="AF220" i="16"/>
  <c r="AF231" i="16"/>
  <c r="AF241" i="16"/>
  <c r="AF252" i="16"/>
  <c r="AF153" i="16"/>
  <c r="AF163" i="16"/>
  <c r="AF174" i="16"/>
  <c r="AF185" i="16"/>
  <c r="AF195" i="16"/>
  <c r="AF206" i="16"/>
  <c r="AF117" i="16"/>
  <c r="AF127" i="16"/>
  <c r="AF138" i="16"/>
  <c r="AF109" i="16"/>
  <c r="AF79" i="16"/>
  <c r="AF90" i="16"/>
  <c r="AF101" i="16"/>
  <c r="AF31" i="16"/>
  <c r="AF42" i="16"/>
  <c r="AF53" i="16"/>
  <c r="AF63" i="16"/>
  <c r="AF8" i="16"/>
  <c r="AF19" i="16"/>
  <c r="AF3" i="16"/>
  <c r="AD213" i="16"/>
  <c r="AD223" i="16"/>
  <c r="AD234" i="16"/>
  <c r="AD245" i="16"/>
  <c r="AD255" i="16"/>
  <c r="AD156" i="16"/>
  <c r="AD167" i="16"/>
  <c r="AD177" i="16"/>
  <c r="AD188" i="16"/>
  <c r="AD199" i="16"/>
  <c r="AD149" i="16"/>
  <c r="AD120" i="16"/>
  <c r="AD131" i="16"/>
  <c r="AD141" i="16"/>
  <c r="AD72" i="16"/>
  <c r="AD83" i="16"/>
  <c r="AD93" i="16"/>
  <c r="AD104" i="16"/>
  <c r="AD35" i="16"/>
  <c r="AD45" i="16"/>
  <c r="AD56" i="16"/>
  <c r="AD67" i="16"/>
  <c r="AD11" i="16"/>
  <c r="AD22" i="16"/>
  <c r="AF261" i="16"/>
  <c r="AF283" i="16"/>
  <c r="AF304" i="16"/>
  <c r="AF215" i="16"/>
  <c r="AF236" i="16"/>
  <c r="AF158" i="16"/>
  <c r="AF179" i="16"/>
  <c r="AF201" i="16"/>
  <c r="AF122" i="16"/>
  <c r="AF143" i="16"/>
  <c r="AF85" i="16"/>
  <c r="AF106" i="16"/>
  <c r="AF47" i="16"/>
  <c r="AF58" i="16"/>
  <c r="AF13" i="16"/>
  <c r="AD229" i="16"/>
  <c r="AD239" i="16"/>
  <c r="AD161" i="16"/>
  <c r="AD183" i="16"/>
  <c r="AD204" i="16"/>
  <c r="AD115" i="16"/>
  <c r="AD147" i="16"/>
  <c r="AD88" i="16"/>
  <c r="AD99" i="16"/>
  <c r="AD40" i="16"/>
  <c r="AD61" i="16"/>
  <c r="AD17" i="16"/>
  <c r="AF265" i="16"/>
  <c r="AF287" i="16"/>
  <c r="AF308" i="16"/>
  <c r="AF229" i="16"/>
  <c r="AF251" i="16"/>
  <c r="AF162" i="16"/>
  <c r="AF183" i="16"/>
  <c r="AF205" i="16"/>
  <c r="AF126" i="16"/>
  <c r="AF147" i="16"/>
  <c r="AF89" i="16"/>
  <c r="AF30" i="16"/>
  <c r="AF51" i="16"/>
  <c r="AF7" i="16"/>
  <c r="AD211" i="16"/>
  <c r="AD233" i="16"/>
  <c r="AD254" i="16"/>
  <c r="AD155" i="16"/>
  <c r="AD187" i="16"/>
  <c r="AD197" i="16"/>
  <c r="AD119" i="16"/>
  <c r="AD140" i="16"/>
  <c r="AD81" i="16"/>
  <c r="AD103" i="16"/>
  <c r="AD55" i="16"/>
  <c r="AD10" i="16"/>
  <c r="AD21" i="16"/>
  <c r="AF260" i="16"/>
  <c r="AF271" i="16"/>
  <c r="AF281" i="16"/>
  <c r="AF292" i="16"/>
  <c r="AF303" i="16"/>
  <c r="AF213" i="16"/>
  <c r="AF224" i="16"/>
  <c r="AF235" i="16"/>
  <c r="AF245" i="16"/>
  <c r="AF256" i="16"/>
  <c r="AF157" i="16"/>
  <c r="AF167" i="16"/>
  <c r="AF178" i="16"/>
  <c r="AF189" i="16"/>
  <c r="AF199" i="16"/>
  <c r="AF110" i="16"/>
  <c r="AF121" i="16"/>
  <c r="AF131" i="16"/>
  <c r="AF142" i="16"/>
  <c r="AF73" i="16"/>
  <c r="AF83" i="16"/>
  <c r="AF94" i="16"/>
  <c r="AF105" i="16"/>
  <c r="AF35" i="16"/>
  <c r="AF46" i="16"/>
  <c r="AF57" i="16"/>
  <c r="AF67" i="16"/>
  <c r="AF12" i="16"/>
  <c r="AF23" i="16"/>
  <c r="AD217" i="16"/>
  <c r="AD227" i="16"/>
  <c r="AD238" i="16"/>
  <c r="AD249" i="16"/>
  <c r="AD209" i="16"/>
  <c r="AD160" i="16"/>
  <c r="AD171" i="16"/>
  <c r="AD181" i="16"/>
  <c r="AD192" i="16"/>
  <c r="AD203" i="16"/>
  <c r="AD113" i="16"/>
  <c r="AD124" i="16"/>
  <c r="AD135" i="16"/>
  <c r="AD145" i="16"/>
  <c r="AD76" i="16"/>
  <c r="AD87" i="16"/>
  <c r="AD97" i="16"/>
  <c r="AD108" i="16"/>
  <c r="AD39" i="16"/>
  <c r="AD49" i="16"/>
  <c r="AD60" i="16"/>
  <c r="AD5" i="16"/>
  <c r="AD15" i="16"/>
  <c r="AD26" i="16"/>
  <c r="AF272" i="16"/>
  <c r="AF293" i="16"/>
  <c r="AF225" i="16"/>
  <c r="AF247" i="16"/>
  <c r="AF257" i="16"/>
  <c r="AF169" i="16"/>
  <c r="AF190" i="16"/>
  <c r="AF111" i="16"/>
  <c r="AF133" i="16"/>
  <c r="AF74" i="16"/>
  <c r="AF95" i="16"/>
  <c r="AF37" i="16"/>
  <c r="AF29" i="16"/>
  <c r="AF24" i="16"/>
  <c r="AD218" i="16"/>
  <c r="AD250" i="16"/>
  <c r="AD151" i="16"/>
  <c r="AD172" i="16"/>
  <c r="AD193" i="16"/>
  <c r="AD125" i="16"/>
  <c r="AD136" i="16"/>
  <c r="AD77" i="16"/>
  <c r="AD69" i="16"/>
  <c r="AD51" i="16"/>
  <c r="AD6" i="16"/>
  <c r="AD27" i="16"/>
  <c r="AF276" i="16"/>
  <c r="AF297" i="16"/>
  <c r="AF219" i="16"/>
  <c r="AF240" i="16"/>
  <c r="AF151" i="16"/>
  <c r="AF173" i="16"/>
  <c r="AF194" i="16"/>
  <c r="AF115" i="16"/>
  <c r="AF137" i="16"/>
  <c r="AF78" i="16"/>
  <c r="AF99" i="16"/>
  <c r="AF41" i="16"/>
  <c r="AF62" i="16"/>
  <c r="AF17" i="16"/>
  <c r="AF28" i="16"/>
  <c r="AD222" i="16"/>
  <c r="AD243" i="16"/>
  <c r="AD165" i="16"/>
  <c r="AD176" i="16"/>
  <c r="AD208" i="16"/>
  <c r="AD129" i="16"/>
  <c r="AD71" i="16"/>
  <c r="AD92" i="16"/>
  <c r="AD33" i="16"/>
  <c r="AD44" i="16"/>
  <c r="AD65" i="16"/>
  <c r="D22" i="21" l="1"/>
  <c r="D26" i="21" s="1"/>
  <c r="D21" i="21"/>
  <c r="C13" i="20"/>
  <c r="C14" i="20" s="1"/>
  <c r="C17" i="20"/>
  <c r="C20" i="20" s="1"/>
  <c r="B20" i="20"/>
  <c r="M12" i="20" s="1"/>
  <c r="M8" i="20"/>
  <c r="B18" i="20"/>
  <c r="B17" i="21"/>
  <c r="G17" i="20"/>
  <c r="G13" i="20"/>
  <c r="G14" i="20" s="1"/>
  <c r="E17" i="21"/>
  <c r="E20" i="21" s="1"/>
  <c r="E24" i="21" s="1"/>
  <c r="E18" i="20"/>
  <c r="E19" i="20" s="1"/>
  <c r="E18" i="22"/>
  <c r="E19" i="22" s="1"/>
  <c r="E25" i="22" s="1"/>
  <c r="F22" i="21"/>
  <c r="F26" i="21" s="1"/>
  <c r="F19" i="20"/>
  <c r="F25" i="20" s="1"/>
  <c r="F25" i="22"/>
  <c r="F25" i="21"/>
  <c r="G25" i="22"/>
  <c r="G22" i="22"/>
  <c r="G26" i="22" s="1"/>
  <c r="H13" i="21"/>
  <c r="H14" i="21" s="1"/>
  <c r="Q8" i="22"/>
  <c r="N5" i="22"/>
  <c r="P8" i="22"/>
  <c r="N8" i="22"/>
  <c r="C20" i="22"/>
  <c r="C24" i="22" s="1"/>
  <c r="O8" i="22"/>
  <c r="P5" i="22"/>
  <c r="O5" i="22"/>
  <c r="R8" i="22"/>
  <c r="R5" i="22"/>
  <c r="H20" i="21"/>
  <c r="H24" i="21" s="1"/>
  <c r="C18" i="22"/>
  <c r="T8" i="22"/>
  <c r="J17" i="22"/>
  <c r="S5" i="22"/>
  <c r="S8" i="22"/>
  <c r="T5" i="22"/>
  <c r="H18" i="22"/>
  <c r="H19" i="22" s="1"/>
  <c r="H20" i="22"/>
  <c r="H24" i="22" s="1"/>
  <c r="I19" i="20"/>
  <c r="I22" i="21"/>
  <c r="I26" i="21" s="1"/>
  <c r="I21" i="21"/>
  <c r="I22" i="22"/>
  <c r="I26" i="22" s="1"/>
  <c r="I21" i="22"/>
  <c r="I25" i="21"/>
  <c r="I25" i="22"/>
  <c r="L5" i="22"/>
  <c r="E50" i="19" s="1"/>
  <c r="M11" i="22"/>
  <c r="M14" i="22" s="1"/>
  <c r="B26" i="22"/>
  <c r="AG4" i="16"/>
  <c r="AG5" i="16" s="1"/>
  <c r="AG6" i="16" s="1"/>
  <c r="AG7" i="16" s="1"/>
  <c r="AG8" i="16" s="1"/>
  <c r="AG9" i="16" s="1"/>
  <c r="AG10" i="16" s="1"/>
  <c r="AG11" i="16" s="1"/>
  <c r="AG12" i="16" s="1"/>
  <c r="AG13" i="16" s="1"/>
  <c r="AG14" i="16" s="1"/>
  <c r="AG15" i="16" s="1"/>
  <c r="AG16" i="16" s="1"/>
  <c r="AG17" i="16" s="1"/>
  <c r="AG18" i="16" s="1"/>
  <c r="AG19" i="16" s="1"/>
  <c r="AG20" i="16" s="1"/>
  <c r="AG21" i="16" s="1"/>
  <c r="AG22" i="16" s="1"/>
  <c r="AG23" i="16" s="1"/>
  <c r="AG24" i="16" s="1"/>
  <c r="AG25" i="16" s="1"/>
  <c r="AG26" i="16" s="1"/>
  <c r="AG27" i="16" s="1"/>
  <c r="AG28" i="16" s="1"/>
  <c r="AG29" i="16" s="1"/>
  <c r="AG30" i="16" s="1"/>
  <c r="AG31" i="16" s="1"/>
  <c r="AG32" i="16" s="1"/>
  <c r="AG33" i="16" s="1"/>
  <c r="AG34" i="16" s="1"/>
  <c r="AG35" i="16" s="1"/>
  <c r="AG36" i="16" s="1"/>
  <c r="AG37" i="16" s="1"/>
  <c r="AG38" i="16" s="1"/>
  <c r="AG39" i="16" s="1"/>
  <c r="AG40" i="16" s="1"/>
  <c r="AG41" i="16" s="1"/>
  <c r="AG42" i="16" s="1"/>
  <c r="AG43" i="16" s="1"/>
  <c r="AG44" i="16" s="1"/>
  <c r="AG45" i="16" s="1"/>
  <c r="AG46" i="16" s="1"/>
  <c r="AG47" i="16" s="1"/>
  <c r="AG48" i="16" s="1"/>
  <c r="AG49" i="16" s="1"/>
  <c r="AG50" i="16" s="1"/>
  <c r="AG51" i="16" s="1"/>
  <c r="AG52" i="16" s="1"/>
  <c r="AG53" i="16" s="1"/>
  <c r="AG54" i="16" s="1"/>
  <c r="AG55" i="16" s="1"/>
  <c r="AG56" i="16" s="1"/>
  <c r="AG57" i="16" s="1"/>
  <c r="AG58" i="16" s="1"/>
  <c r="AG59" i="16" s="1"/>
  <c r="AG60" i="16" s="1"/>
  <c r="AG61" i="16" s="1"/>
  <c r="AG62" i="16" s="1"/>
  <c r="AG63" i="16" s="1"/>
  <c r="AG64" i="16" s="1"/>
  <c r="AG65" i="16" s="1"/>
  <c r="AG66" i="16" s="1"/>
  <c r="AG67" i="16" s="1"/>
  <c r="AG68" i="16" s="1"/>
  <c r="AG69" i="16" s="1"/>
  <c r="AG70" i="16" s="1"/>
  <c r="AG71" i="16" s="1"/>
  <c r="AG72" i="16" s="1"/>
  <c r="AG73" i="16" s="1"/>
  <c r="AG74" i="16" s="1"/>
  <c r="AG75" i="16" s="1"/>
  <c r="AG76" i="16" s="1"/>
  <c r="AG77" i="16" s="1"/>
  <c r="AG78" i="16" s="1"/>
  <c r="AG79" i="16" s="1"/>
  <c r="AG80" i="16" s="1"/>
  <c r="AG81" i="16" s="1"/>
  <c r="AG82" i="16" s="1"/>
  <c r="AG83" i="16" s="1"/>
  <c r="AG84" i="16" s="1"/>
  <c r="AG85" i="16" s="1"/>
  <c r="AG86" i="16" s="1"/>
  <c r="AG87" i="16" s="1"/>
  <c r="AG88" i="16" s="1"/>
  <c r="AG89" i="16" s="1"/>
  <c r="AG90" i="16" s="1"/>
  <c r="AG91" i="16" s="1"/>
  <c r="AG92" i="16" s="1"/>
  <c r="AG93" i="16" s="1"/>
  <c r="AG94" i="16" s="1"/>
  <c r="AG95" i="16" s="1"/>
  <c r="AG96" i="16" s="1"/>
  <c r="AG97" i="16" s="1"/>
  <c r="AG98" i="16" s="1"/>
  <c r="AG99" i="16" s="1"/>
  <c r="AG100" i="16" s="1"/>
  <c r="AG101" i="16" s="1"/>
  <c r="AG102" i="16" s="1"/>
  <c r="AG103" i="16" s="1"/>
  <c r="AG104" i="16" s="1"/>
  <c r="AG105" i="16" s="1"/>
  <c r="AG106" i="16" s="1"/>
  <c r="AG107" i="16" s="1"/>
  <c r="AG108" i="16" s="1"/>
  <c r="AG109" i="16" s="1"/>
  <c r="AG110" i="16" s="1"/>
  <c r="AG111" i="16" s="1"/>
  <c r="AG112" i="16" s="1"/>
  <c r="AG113" i="16" s="1"/>
  <c r="AG114" i="16" s="1"/>
  <c r="AG115" i="16" s="1"/>
  <c r="AG116" i="16" s="1"/>
  <c r="AG117" i="16" s="1"/>
  <c r="AG118" i="16" s="1"/>
  <c r="AG119" i="16" s="1"/>
  <c r="AG120" i="16" s="1"/>
  <c r="AG121" i="16" s="1"/>
  <c r="AG122" i="16" s="1"/>
  <c r="AG123" i="16" s="1"/>
  <c r="AG124" i="16" s="1"/>
  <c r="AG125" i="16" s="1"/>
  <c r="AG126" i="16" s="1"/>
  <c r="AG127" i="16" s="1"/>
  <c r="AG128" i="16" s="1"/>
  <c r="AG129" i="16" s="1"/>
  <c r="AG130" i="16" s="1"/>
  <c r="AG131" i="16" s="1"/>
  <c r="AG132" i="16" s="1"/>
  <c r="AG133" i="16" s="1"/>
  <c r="AG134" i="16" s="1"/>
  <c r="AG135" i="16" s="1"/>
  <c r="AG136" i="16" s="1"/>
  <c r="AG137" i="16" s="1"/>
  <c r="AG138" i="16" s="1"/>
  <c r="AG139" i="16" s="1"/>
  <c r="AG140" i="16" s="1"/>
  <c r="AG141" i="16" s="1"/>
  <c r="AG142" i="16" s="1"/>
  <c r="AG143" i="16" s="1"/>
  <c r="AG144" i="16" s="1"/>
  <c r="AG145" i="16" s="1"/>
  <c r="AG146" i="16" s="1"/>
  <c r="AG147" i="16" s="1"/>
  <c r="AG148" i="16" s="1"/>
  <c r="AG149" i="16" s="1"/>
  <c r="AG150" i="16" s="1"/>
  <c r="AG151" i="16" s="1"/>
  <c r="AG152" i="16" s="1"/>
  <c r="AG153" i="16" s="1"/>
  <c r="AG154" i="16" s="1"/>
  <c r="AG155" i="16" s="1"/>
  <c r="AG156" i="16" s="1"/>
  <c r="AG157" i="16" s="1"/>
  <c r="AG158" i="16" s="1"/>
  <c r="AG159" i="16" s="1"/>
  <c r="AG160" i="16" s="1"/>
  <c r="AG161" i="16" s="1"/>
  <c r="AG162" i="16" s="1"/>
  <c r="AG163" i="16" s="1"/>
  <c r="AG164" i="16" s="1"/>
  <c r="AG165" i="16" s="1"/>
  <c r="AG166" i="16" s="1"/>
  <c r="AG167" i="16" s="1"/>
  <c r="AG168" i="16" s="1"/>
  <c r="AG169" i="16" s="1"/>
  <c r="AG170" i="16" s="1"/>
  <c r="AG171" i="16" s="1"/>
  <c r="AG172" i="16" s="1"/>
  <c r="AG173" i="16" s="1"/>
  <c r="AG174" i="16" s="1"/>
  <c r="AG175" i="16" s="1"/>
  <c r="AG176" i="16" s="1"/>
  <c r="AG177" i="16" s="1"/>
  <c r="AG178" i="16" s="1"/>
  <c r="AG179" i="16" s="1"/>
  <c r="AG180" i="16" s="1"/>
  <c r="AG181" i="16" s="1"/>
  <c r="AG182" i="16" s="1"/>
  <c r="AG183" i="16" s="1"/>
  <c r="AG184" i="16" s="1"/>
  <c r="AG185" i="16" s="1"/>
  <c r="AG186" i="16" s="1"/>
  <c r="AG187" i="16" s="1"/>
  <c r="AG188" i="16" s="1"/>
  <c r="AG189" i="16" s="1"/>
  <c r="AG190" i="16" s="1"/>
  <c r="AG191" i="16" s="1"/>
  <c r="AG192" i="16" s="1"/>
  <c r="AG193" i="16" s="1"/>
  <c r="AG194" i="16" s="1"/>
  <c r="AG195" i="16" s="1"/>
  <c r="AG196" i="16" s="1"/>
  <c r="AG197" i="16" s="1"/>
  <c r="AG198" i="16" s="1"/>
  <c r="AG199" i="16" s="1"/>
  <c r="AG200" i="16" s="1"/>
  <c r="AG201" i="16" s="1"/>
  <c r="AG202" i="16" s="1"/>
  <c r="AG203" i="16" s="1"/>
  <c r="AG204" i="16" s="1"/>
  <c r="AG205" i="16" s="1"/>
  <c r="AG206" i="16" s="1"/>
  <c r="AG207" i="16" s="1"/>
  <c r="AG208" i="16" s="1"/>
  <c r="AG209" i="16" s="1"/>
  <c r="AG210" i="16" s="1"/>
  <c r="AG211" i="16" s="1"/>
  <c r="AG212" i="16" s="1"/>
  <c r="AG213" i="16" s="1"/>
  <c r="AG214" i="16" s="1"/>
  <c r="AG215" i="16" s="1"/>
  <c r="AG216" i="16" s="1"/>
  <c r="AG217" i="16" s="1"/>
  <c r="AG218" i="16" s="1"/>
  <c r="AG219" i="16" s="1"/>
  <c r="AG220" i="16" s="1"/>
  <c r="AG221" i="16" s="1"/>
  <c r="AG222" i="16" s="1"/>
  <c r="AG223" i="16" s="1"/>
  <c r="AG224" i="16" s="1"/>
  <c r="AG225" i="16" s="1"/>
  <c r="AG226" i="16" s="1"/>
  <c r="AG227" i="16" s="1"/>
  <c r="AG228" i="16" s="1"/>
  <c r="AG229" i="16" s="1"/>
  <c r="AG230" i="16" s="1"/>
  <c r="AG231" i="16" s="1"/>
  <c r="AG232" i="16" s="1"/>
  <c r="AG233" i="16" s="1"/>
  <c r="AG234" i="16" s="1"/>
  <c r="AG235" i="16" s="1"/>
  <c r="AG236" i="16" s="1"/>
  <c r="AG237" i="16" s="1"/>
  <c r="AG238" i="16" s="1"/>
  <c r="AG239" i="16" s="1"/>
  <c r="AG240" i="16" s="1"/>
  <c r="AG241" i="16" s="1"/>
  <c r="AG242" i="16" s="1"/>
  <c r="AG243" i="16" s="1"/>
  <c r="AG244" i="16" s="1"/>
  <c r="AG245" i="16" s="1"/>
  <c r="AG246" i="16" s="1"/>
  <c r="AG247" i="16" s="1"/>
  <c r="AG248" i="16" s="1"/>
  <c r="AG249" i="16" s="1"/>
  <c r="AG250" i="16" s="1"/>
  <c r="AG251" i="16" s="1"/>
  <c r="AG252" i="16" s="1"/>
  <c r="AG253" i="16" s="1"/>
  <c r="AG254" i="16" s="1"/>
  <c r="AG255" i="16" s="1"/>
  <c r="AG256" i="16" s="1"/>
  <c r="AG257" i="16" s="1"/>
  <c r="AG258" i="16" s="1"/>
  <c r="AG259" i="16" s="1"/>
  <c r="AG260" i="16" s="1"/>
  <c r="AG261" i="16" s="1"/>
  <c r="AG262" i="16" s="1"/>
  <c r="AG263" i="16" s="1"/>
  <c r="AG264" i="16" s="1"/>
  <c r="AG265" i="16" s="1"/>
  <c r="AG266" i="16" s="1"/>
  <c r="AG267" i="16" s="1"/>
  <c r="AG268" i="16" s="1"/>
  <c r="AG269" i="16" s="1"/>
  <c r="AG270" i="16" s="1"/>
  <c r="AG271" i="16" s="1"/>
  <c r="AG272" i="16" s="1"/>
  <c r="AG273" i="16" s="1"/>
  <c r="AG274" i="16" s="1"/>
  <c r="AG275" i="16" s="1"/>
  <c r="AG276" i="16" s="1"/>
  <c r="AG277" i="16" s="1"/>
  <c r="AG278" i="16" s="1"/>
  <c r="AG279" i="16" s="1"/>
  <c r="AG280" i="16" s="1"/>
  <c r="AG281" i="16" s="1"/>
  <c r="AG282" i="16" s="1"/>
  <c r="AG283" i="16" s="1"/>
  <c r="AG284" i="16" s="1"/>
  <c r="AG285" i="16" s="1"/>
  <c r="AG286" i="16" s="1"/>
  <c r="AG287" i="16" s="1"/>
  <c r="AG288" i="16" s="1"/>
  <c r="AG289" i="16" s="1"/>
  <c r="AG290" i="16" s="1"/>
  <c r="AG291" i="16" s="1"/>
  <c r="AG292" i="16" s="1"/>
  <c r="AG293" i="16" s="1"/>
  <c r="AG294" i="16" s="1"/>
  <c r="AG295" i="16" s="1"/>
  <c r="AG296" i="16" s="1"/>
  <c r="AG297" i="16" s="1"/>
  <c r="AG298" i="16" s="1"/>
  <c r="AG299" i="16" s="1"/>
  <c r="AG300" i="16" s="1"/>
  <c r="AG301" i="16" s="1"/>
  <c r="AG302" i="16" s="1"/>
  <c r="AG303" i="16" s="1"/>
  <c r="AG304" i="16" s="1"/>
  <c r="AG305" i="16" s="1"/>
  <c r="AG306" i="16" s="1"/>
  <c r="AG307" i="16" s="1"/>
  <c r="AG308" i="16" s="1"/>
  <c r="AE4" i="16"/>
  <c r="AE5" i="16" s="1"/>
  <c r="AE6" i="16" s="1"/>
  <c r="AE7" i="16" s="1"/>
  <c r="AE8" i="16" s="1"/>
  <c r="AE9" i="16" s="1"/>
  <c r="AE10" i="16" s="1"/>
  <c r="AE11" i="16" s="1"/>
  <c r="AE12" i="16" s="1"/>
  <c r="AE13" i="16" s="1"/>
  <c r="AE14" i="16" s="1"/>
  <c r="AE15" i="16" s="1"/>
  <c r="AE16" i="16" s="1"/>
  <c r="AE17" i="16" s="1"/>
  <c r="AE18" i="16" s="1"/>
  <c r="AE19" i="16" s="1"/>
  <c r="AE20" i="16" s="1"/>
  <c r="AE21" i="16" s="1"/>
  <c r="AE22" i="16" s="1"/>
  <c r="AE23" i="16" s="1"/>
  <c r="AE24" i="16" s="1"/>
  <c r="AE25" i="16" s="1"/>
  <c r="AE26" i="16" s="1"/>
  <c r="AE27" i="16" s="1"/>
  <c r="AE28" i="16" s="1"/>
  <c r="AE29" i="16" s="1"/>
  <c r="AE30" i="16" s="1"/>
  <c r="AE31" i="16" s="1"/>
  <c r="AE32" i="16" s="1"/>
  <c r="AE33" i="16" s="1"/>
  <c r="AE34" i="16" s="1"/>
  <c r="AE35" i="16" s="1"/>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I9" i="12"/>
  <c r="H9" i="12"/>
  <c r="I8" i="12"/>
  <c r="H8" i="12"/>
  <c r="I6" i="12"/>
  <c r="D78" i="10"/>
  <c r="E78" i="10" s="1"/>
  <c r="S5" i="20" l="1"/>
  <c r="N8" i="20"/>
  <c r="Q8" i="20"/>
  <c r="O8" i="20"/>
  <c r="P8" i="20"/>
  <c r="R8" i="20"/>
  <c r="L8" i="20" s="1"/>
  <c r="J17" i="20"/>
  <c r="P5" i="20"/>
  <c r="T5" i="20"/>
  <c r="C24" i="20"/>
  <c r="G20" i="20"/>
  <c r="G24" i="20" s="1"/>
  <c r="S8" i="20"/>
  <c r="O5" i="20"/>
  <c r="Q5" i="20"/>
  <c r="T8" i="20"/>
  <c r="M8" i="21"/>
  <c r="M5" i="21"/>
  <c r="B20" i="21"/>
  <c r="B18" i="21"/>
  <c r="E18" i="21"/>
  <c r="E19" i="21" s="1"/>
  <c r="E22" i="21" s="1"/>
  <c r="E26" i="21" s="1"/>
  <c r="E21" i="20"/>
  <c r="E22" i="20"/>
  <c r="E26" i="20" s="1"/>
  <c r="G17" i="21"/>
  <c r="G18" i="20"/>
  <c r="G19" i="20" s="1"/>
  <c r="B19" i="20"/>
  <c r="M9" i="20"/>
  <c r="M7" i="20"/>
  <c r="B24" i="20"/>
  <c r="M6" i="20"/>
  <c r="O12" i="20"/>
  <c r="N12" i="20"/>
  <c r="P12" i="20"/>
  <c r="Q12" i="20"/>
  <c r="S12" i="20"/>
  <c r="R12" i="20"/>
  <c r="L12" i="20" s="1"/>
  <c r="J20" i="20"/>
  <c r="B27" i="20" s="1"/>
  <c r="M15" i="20" s="1"/>
  <c r="T12" i="20"/>
  <c r="R5" i="20"/>
  <c r="L5" i="20" s="1"/>
  <c r="C17" i="21"/>
  <c r="P5" i="21" s="1"/>
  <c r="C18" i="20"/>
  <c r="Q6" i="20" s="1"/>
  <c r="N5" i="20"/>
  <c r="E25" i="20"/>
  <c r="F22" i="20"/>
  <c r="E21" i="22"/>
  <c r="E22" i="22"/>
  <c r="E26" i="22" s="1"/>
  <c r="F21" i="20"/>
  <c r="J20" i="22"/>
  <c r="K20" i="22" s="1"/>
  <c r="Q12" i="22"/>
  <c r="L8" i="22"/>
  <c r="H18" i="21"/>
  <c r="R6" i="22"/>
  <c r="P12" i="22"/>
  <c r="S12" i="22"/>
  <c r="N12" i="22"/>
  <c r="O12" i="22"/>
  <c r="R12" i="22"/>
  <c r="R9" i="22"/>
  <c r="N7" i="22"/>
  <c r="P6" i="22"/>
  <c r="Q9" i="22"/>
  <c r="P7" i="22"/>
  <c r="N9" i="22"/>
  <c r="Q6" i="22"/>
  <c r="O7" i="22"/>
  <c r="Q7" i="22"/>
  <c r="R7" i="22"/>
  <c r="O6" i="22"/>
  <c r="N6" i="22"/>
  <c r="C19" i="22"/>
  <c r="C25" i="22" s="1"/>
  <c r="O9" i="22"/>
  <c r="P9" i="22"/>
  <c r="S9" i="22"/>
  <c r="S7" i="22"/>
  <c r="J18" i="22"/>
  <c r="T7" i="22"/>
  <c r="T9" i="22"/>
  <c r="L9" i="22" s="1"/>
  <c r="H25" i="22"/>
  <c r="T6" i="22"/>
  <c r="L6" i="22" s="1"/>
  <c r="E51" i="19" s="1"/>
  <c r="S6" i="22"/>
  <c r="T12" i="22"/>
  <c r="H22" i="22"/>
  <c r="H26" i="22" s="1"/>
  <c r="H21" i="22"/>
  <c r="I22" i="20"/>
  <c r="I25" i="20"/>
  <c r="I21" i="20"/>
  <c r="C20" i="10"/>
  <c r="G15" i="15"/>
  <c r="E25" i="21" l="1"/>
  <c r="E21" i="21"/>
  <c r="S5" i="21"/>
  <c r="C20" i="21"/>
  <c r="O12" i="21" s="1"/>
  <c r="T5" i="21"/>
  <c r="C18" i="21"/>
  <c r="K20" i="20"/>
  <c r="E27" i="20"/>
  <c r="P15" i="20" s="1"/>
  <c r="D27" i="20"/>
  <c r="O15" i="20" s="1"/>
  <c r="H27" i="20"/>
  <c r="S15" i="20" s="1"/>
  <c r="G27" i="20"/>
  <c r="R15" i="20" s="1"/>
  <c r="C27" i="20"/>
  <c r="N15" i="20" s="1"/>
  <c r="F27" i="20"/>
  <c r="Q15" i="20" s="1"/>
  <c r="I27" i="20"/>
  <c r="T15" i="20" s="1"/>
  <c r="N6" i="20"/>
  <c r="N7" i="20"/>
  <c r="O5" i="21"/>
  <c r="Q5" i="21"/>
  <c r="J17" i="21"/>
  <c r="P8" i="21"/>
  <c r="C19" i="20"/>
  <c r="P10" i="20" s="1"/>
  <c r="P13" i="20" s="1"/>
  <c r="J18" i="20"/>
  <c r="R7" i="20"/>
  <c r="S9" i="20"/>
  <c r="T7" i="20"/>
  <c r="L7" i="20" s="1"/>
  <c r="S7" i="20"/>
  <c r="Q9" i="20"/>
  <c r="Q7" i="20"/>
  <c r="T9" i="20"/>
  <c r="O7" i="20"/>
  <c r="P9" i="20"/>
  <c r="G20" i="21"/>
  <c r="G24" i="21" s="1"/>
  <c r="G18" i="21"/>
  <c r="G19" i="21" s="1"/>
  <c r="T8" i="21"/>
  <c r="M12" i="21"/>
  <c r="B24" i="21"/>
  <c r="M6" i="21"/>
  <c r="R9" i="20"/>
  <c r="S12" i="21"/>
  <c r="L50" i="19"/>
  <c r="F50" i="19"/>
  <c r="G50" i="19" s="1"/>
  <c r="F42" i="19" s="1"/>
  <c r="D60" i="19" s="1"/>
  <c r="C60" i="19" s="1"/>
  <c r="P6" i="20"/>
  <c r="O9" i="20"/>
  <c r="P7" i="20"/>
  <c r="B22" i="20"/>
  <c r="B26" i="20" s="1"/>
  <c r="M10" i="20"/>
  <c r="M13" i="20" s="1"/>
  <c r="B21" i="20"/>
  <c r="M9" i="21"/>
  <c r="M7" i="21"/>
  <c r="B19" i="21"/>
  <c r="R5" i="21"/>
  <c r="N5" i="21"/>
  <c r="O8" i="21"/>
  <c r="G25" i="20"/>
  <c r="T6" i="20"/>
  <c r="B25" i="20"/>
  <c r="L12" i="22"/>
  <c r="S6" i="20"/>
  <c r="O6" i="20"/>
  <c r="N9" i="20"/>
  <c r="G22" i="20"/>
  <c r="G26" i="20" s="1"/>
  <c r="G21" i="20"/>
  <c r="Q8" i="21"/>
  <c r="S8" i="21"/>
  <c r="R8" i="21"/>
  <c r="L8" i="21" s="1"/>
  <c r="N8" i="21"/>
  <c r="R6" i="20"/>
  <c r="F26" i="20"/>
  <c r="O10" i="22"/>
  <c r="O13" i="22" s="1"/>
  <c r="J18" i="21"/>
  <c r="T7" i="21"/>
  <c r="T10" i="22"/>
  <c r="T13" i="22" s="1"/>
  <c r="H19" i="21"/>
  <c r="L7" i="22"/>
  <c r="C22" i="22"/>
  <c r="N11" i="22" s="1"/>
  <c r="S10" i="22"/>
  <c r="S13" i="22" s="1"/>
  <c r="R10" i="22"/>
  <c r="R13" i="22" s="1"/>
  <c r="C21" i="22"/>
  <c r="P10" i="22"/>
  <c r="Q10" i="22"/>
  <c r="Q13" i="22" s="1"/>
  <c r="N10" i="22"/>
  <c r="N13" i="22" s="1"/>
  <c r="I26" i="20"/>
  <c r="O20" i="10"/>
  <c r="P20" i="10"/>
  <c r="Z20" i="10" s="1"/>
  <c r="I5" i="15"/>
  <c r="I5" i="14"/>
  <c r="N20" i="10"/>
  <c r="AA20" i="10" s="1"/>
  <c r="I5" i="12"/>
  <c r="C78" i="10"/>
  <c r="H15" i="15"/>
  <c r="H15" i="14"/>
  <c r="H15" i="12"/>
  <c r="G15" i="12"/>
  <c r="G15" i="14"/>
  <c r="N13" i="10"/>
  <c r="AA5" i="10" s="1"/>
  <c r="K13" i="10" s="1"/>
  <c r="D72" i="10"/>
  <c r="E72" i="10" s="1"/>
  <c r="C14" i="10" s="1"/>
  <c r="P14" i="10" s="1"/>
  <c r="Z8" i="10" s="1"/>
  <c r="D73" i="10"/>
  <c r="E73" i="10" s="1"/>
  <c r="C15" i="10" s="1"/>
  <c r="P15" i="10" s="1"/>
  <c r="Z10" i="10" s="1"/>
  <c r="D74" i="10"/>
  <c r="E74" i="10" s="1"/>
  <c r="C16" i="10" s="1"/>
  <c r="D75" i="10"/>
  <c r="E75" i="10" s="1"/>
  <c r="D76" i="10"/>
  <c r="E76" i="10" s="1"/>
  <c r="D77" i="10"/>
  <c r="E77" i="10" s="1"/>
  <c r="D71" i="10"/>
  <c r="E71" i="10" s="1"/>
  <c r="C71" i="10"/>
  <c r="B13" i="10"/>
  <c r="T6" i="21" l="1"/>
  <c r="R12" i="21"/>
  <c r="T12" i="21"/>
  <c r="L12" i="21" s="1"/>
  <c r="Q12" i="21"/>
  <c r="P12" i="21"/>
  <c r="N12" i="21"/>
  <c r="O10" i="20"/>
  <c r="O13" i="20" s="1"/>
  <c r="C25" i="20"/>
  <c r="N10" i="20"/>
  <c r="N13" i="20" s="1"/>
  <c r="D27" i="22"/>
  <c r="O15" i="22" s="1"/>
  <c r="O6" i="21"/>
  <c r="R7" i="21"/>
  <c r="R9" i="21"/>
  <c r="L9" i="21" s="1"/>
  <c r="N9" i="21"/>
  <c r="C19" i="21"/>
  <c r="N7" i="21"/>
  <c r="P9" i="21"/>
  <c r="Q7" i="21"/>
  <c r="P7" i="21"/>
  <c r="O9" i="21"/>
  <c r="Q9" i="21"/>
  <c r="O7" i="21"/>
  <c r="S6" i="21"/>
  <c r="R6" i="21"/>
  <c r="L6" i="21" s="1"/>
  <c r="K51" i="19" s="1"/>
  <c r="P6" i="21"/>
  <c r="G21" i="21"/>
  <c r="G22" i="21"/>
  <c r="G26" i="21" s="1"/>
  <c r="L9" i="20"/>
  <c r="C21" i="20"/>
  <c r="C22" i="20"/>
  <c r="O11" i="20" s="1"/>
  <c r="O14" i="20" s="1"/>
  <c r="T10" i="20"/>
  <c r="T13" i="20" s="1"/>
  <c r="Q10" i="20"/>
  <c r="Q13" i="20" s="1"/>
  <c r="R10" i="20"/>
  <c r="S10" i="20"/>
  <c r="S13" i="20" s="1"/>
  <c r="C27" i="22"/>
  <c r="N15" i="22" s="1"/>
  <c r="E27" i="22"/>
  <c r="P15" i="22" s="1"/>
  <c r="L5" i="21"/>
  <c r="K50" i="19" s="1"/>
  <c r="M50" i="19" s="1"/>
  <c r="F45" i="19" s="1"/>
  <c r="D64" i="19" s="1"/>
  <c r="C64" i="19" s="1"/>
  <c r="F27" i="22"/>
  <c r="Q15" i="22" s="1"/>
  <c r="S7" i="21"/>
  <c r="L6" i="20"/>
  <c r="B25" i="21"/>
  <c r="G25" i="21"/>
  <c r="T9" i="21"/>
  <c r="G27" i="22"/>
  <c r="R15" i="22" s="1"/>
  <c r="C24" i="21"/>
  <c r="N6" i="21"/>
  <c r="Q6" i="21"/>
  <c r="L7" i="21"/>
  <c r="S9" i="21"/>
  <c r="M10" i="21"/>
  <c r="M13" i="21" s="1"/>
  <c r="B22" i="21"/>
  <c r="B21" i="21"/>
  <c r="M11" i="20"/>
  <c r="M14" i="20" s="1"/>
  <c r="I27" i="22"/>
  <c r="T15" i="22" s="1"/>
  <c r="H27" i="22"/>
  <c r="S15" i="22" s="1"/>
  <c r="B27" i="22"/>
  <c r="M15" i="22" s="1"/>
  <c r="J20" i="21"/>
  <c r="L10" i="22"/>
  <c r="E53" i="19" s="1"/>
  <c r="O11" i="22"/>
  <c r="O14" i="22" s="1"/>
  <c r="P13" i="22"/>
  <c r="C26" i="22"/>
  <c r="Q11" i="22"/>
  <c r="Q14" i="22" s="1"/>
  <c r="R11" i="22"/>
  <c r="T11" i="22"/>
  <c r="T14" i="22" s="1"/>
  <c r="S11" i="22"/>
  <c r="S14" i="22" s="1"/>
  <c r="P11" i="22"/>
  <c r="L13" i="22"/>
  <c r="H25" i="21"/>
  <c r="H21" i="21"/>
  <c r="T10" i="21"/>
  <c r="H22" i="21"/>
  <c r="K20" i="10"/>
  <c r="B14" i="10"/>
  <c r="B15" i="10" s="1"/>
  <c r="B16" i="10" s="1"/>
  <c r="B17" i="10" s="1"/>
  <c r="B18" i="10" s="1"/>
  <c r="B19" i="10" s="1"/>
  <c r="B20" i="10" s="1"/>
  <c r="Y20" i="10"/>
  <c r="I20" i="10" s="1"/>
  <c r="O16" i="10"/>
  <c r="P16" i="10"/>
  <c r="Z12" i="10" s="1"/>
  <c r="AR263" i="16"/>
  <c r="AR267" i="16"/>
  <c r="AR271" i="16"/>
  <c r="AR275" i="16"/>
  <c r="AR279" i="16"/>
  <c r="AR283" i="16"/>
  <c r="AR287" i="16"/>
  <c r="AR291" i="16"/>
  <c r="AR295" i="16"/>
  <c r="AR299" i="16"/>
  <c r="AR303" i="16"/>
  <c r="AR307" i="16"/>
  <c r="AR260" i="16"/>
  <c r="AR264" i="16"/>
  <c r="AR268" i="16"/>
  <c r="AR272" i="16"/>
  <c r="AR276" i="16"/>
  <c r="AR280" i="16"/>
  <c r="AR284" i="16"/>
  <c r="AR288" i="16"/>
  <c r="AR292" i="16"/>
  <c r="AR296" i="16"/>
  <c r="AR300" i="16"/>
  <c r="AR304" i="16"/>
  <c r="AR308" i="16"/>
  <c r="AR266" i="16"/>
  <c r="AR274" i="16"/>
  <c r="AR282" i="16"/>
  <c r="AR290" i="16"/>
  <c r="AR298" i="16"/>
  <c r="AR306" i="16"/>
  <c r="AR261" i="16"/>
  <c r="AR269" i="16"/>
  <c r="AR277" i="16"/>
  <c r="AR285" i="16"/>
  <c r="AR293" i="16"/>
  <c r="AR301" i="16"/>
  <c r="AR259" i="16"/>
  <c r="AR262" i="16"/>
  <c r="AR270" i="16"/>
  <c r="AR278" i="16"/>
  <c r="AR286" i="16"/>
  <c r="AR294" i="16"/>
  <c r="AR302" i="16"/>
  <c r="AR265" i="16"/>
  <c r="AR297" i="16"/>
  <c r="AR305" i="16"/>
  <c r="AR281" i="16"/>
  <c r="AR273" i="16"/>
  <c r="AR289" i="16"/>
  <c r="AK261" i="16"/>
  <c r="AK265" i="16"/>
  <c r="AK269" i="16"/>
  <c r="AK262" i="16"/>
  <c r="AK266" i="16"/>
  <c r="AK270" i="16"/>
  <c r="AK264" i="16"/>
  <c r="AK272" i="16"/>
  <c r="AK276" i="16"/>
  <c r="AK280" i="16"/>
  <c r="AK284" i="16"/>
  <c r="AK288" i="16"/>
  <c r="AK292" i="16"/>
  <c r="AK296" i="16"/>
  <c r="AK300" i="16"/>
  <c r="AK304" i="16"/>
  <c r="AK308" i="16"/>
  <c r="AK278" i="16"/>
  <c r="AK302" i="16"/>
  <c r="AK267" i="16"/>
  <c r="AK273" i="16"/>
  <c r="AK277" i="16"/>
  <c r="AK281" i="16"/>
  <c r="AK285" i="16"/>
  <c r="AK289" i="16"/>
  <c r="AK293" i="16"/>
  <c r="AK297" i="16"/>
  <c r="AK301" i="16"/>
  <c r="AK305" i="16"/>
  <c r="AK259" i="16"/>
  <c r="AK260" i="16"/>
  <c r="AK268" i="16"/>
  <c r="AK274" i="16"/>
  <c r="AK282" i="16"/>
  <c r="AK286" i="16"/>
  <c r="AK290" i="16"/>
  <c r="AK294" i="16"/>
  <c r="AK298" i="16"/>
  <c r="AK306" i="16"/>
  <c r="AK275" i="16"/>
  <c r="AK291" i="16"/>
  <c r="AK307" i="16"/>
  <c r="AK295" i="16"/>
  <c r="AK283" i="16"/>
  <c r="AK271" i="16"/>
  <c r="AK303" i="16"/>
  <c r="AK279" i="16"/>
  <c r="AK263" i="16"/>
  <c r="AK299" i="16"/>
  <c r="AK287" i="16"/>
  <c r="N14" i="22"/>
  <c r="N14" i="10"/>
  <c r="AA8" i="10" s="1"/>
  <c r="K14" i="10" s="1"/>
  <c r="O14" i="10"/>
  <c r="C73" i="10"/>
  <c r="O15" i="10"/>
  <c r="C72" i="10"/>
  <c r="C17" i="10"/>
  <c r="P17" i="10" s="1"/>
  <c r="Z14" i="10" s="1"/>
  <c r="E5" i="15"/>
  <c r="E5" i="14"/>
  <c r="C19" i="10"/>
  <c r="P19" i="10" s="1"/>
  <c r="Z18" i="10" s="1"/>
  <c r="C74" i="10"/>
  <c r="D5" i="15"/>
  <c r="D5" i="14"/>
  <c r="N16" i="10"/>
  <c r="AA12" i="10" s="1"/>
  <c r="K16" i="10" s="1"/>
  <c r="I7" i="14"/>
  <c r="I10" i="14"/>
  <c r="C18" i="10"/>
  <c r="P18" i="10" s="1"/>
  <c r="Z16" i="10" s="1"/>
  <c r="C5" i="14"/>
  <c r="C5" i="15"/>
  <c r="N15" i="10"/>
  <c r="AM262" i="16"/>
  <c r="AM266" i="16"/>
  <c r="AM270" i="16"/>
  <c r="AM274" i="16"/>
  <c r="AM278" i="16"/>
  <c r="AM282" i="16"/>
  <c r="AM286" i="16"/>
  <c r="AM290" i="16"/>
  <c r="AM294" i="16"/>
  <c r="AM298" i="16"/>
  <c r="AM302" i="16"/>
  <c r="AM306" i="16"/>
  <c r="AM210" i="16"/>
  <c r="AM214" i="16"/>
  <c r="AM218" i="16"/>
  <c r="AM222" i="16"/>
  <c r="AM226" i="16"/>
  <c r="AM230" i="16"/>
  <c r="AM234" i="16"/>
  <c r="AM238" i="16"/>
  <c r="AM242" i="16"/>
  <c r="AM246" i="16"/>
  <c r="AM250" i="16"/>
  <c r="AM254" i="16"/>
  <c r="AM258" i="16"/>
  <c r="AM152" i="16"/>
  <c r="AM156" i="16"/>
  <c r="AM160" i="16"/>
  <c r="AM164" i="16"/>
  <c r="AM168" i="16"/>
  <c r="AM172" i="16"/>
  <c r="AM176" i="16"/>
  <c r="AM180" i="16"/>
  <c r="AM184" i="16"/>
  <c r="AM188" i="16"/>
  <c r="AM192" i="16"/>
  <c r="AM196" i="16"/>
  <c r="AM200" i="16"/>
  <c r="AM204" i="16"/>
  <c r="AM208" i="16"/>
  <c r="AM112" i="16"/>
  <c r="AM116" i="16"/>
  <c r="AM120" i="16"/>
  <c r="AM124" i="16"/>
  <c r="AM128" i="16"/>
  <c r="AM132" i="16"/>
  <c r="AM136" i="16"/>
  <c r="AM140" i="16"/>
  <c r="AM144" i="16"/>
  <c r="AM148" i="16"/>
  <c r="AM72" i="16"/>
  <c r="AM76" i="16"/>
  <c r="AM80" i="16"/>
  <c r="AM84" i="16"/>
  <c r="AM88" i="16"/>
  <c r="AM92" i="16"/>
  <c r="AM96" i="16"/>
  <c r="AM100" i="16"/>
  <c r="AM104" i="16"/>
  <c r="AM108" i="16"/>
  <c r="AM32" i="16"/>
  <c r="AM36" i="16"/>
  <c r="AM40" i="16"/>
  <c r="AM44" i="16"/>
  <c r="AM48" i="16"/>
  <c r="AM52" i="16"/>
  <c r="AM56" i="16"/>
  <c r="AM60" i="16"/>
  <c r="AM64" i="16"/>
  <c r="AM68" i="16"/>
  <c r="AM6" i="16"/>
  <c r="AM10" i="16"/>
  <c r="AM14" i="16"/>
  <c r="AM18" i="16"/>
  <c r="AM22" i="16"/>
  <c r="AM26" i="16"/>
  <c r="AK212" i="16"/>
  <c r="AK216" i="16"/>
  <c r="AK220" i="16"/>
  <c r="AK224" i="16"/>
  <c r="AK228" i="16"/>
  <c r="AK232" i="16"/>
  <c r="AK236" i="16"/>
  <c r="AK240" i="16"/>
  <c r="AK244" i="16"/>
  <c r="AK248" i="16"/>
  <c r="AK252" i="16"/>
  <c r="AK256" i="16"/>
  <c r="AK150" i="16"/>
  <c r="AK154" i="16"/>
  <c r="AK158" i="16"/>
  <c r="AK162" i="16"/>
  <c r="AK166" i="16"/>
  <c r="AK170" i="16"/>
  <c r="AK174" i="16"/>
  <c r="AK178" i="16"/>
  <c r="AK182" i="16"/>
  <c r="AK186" i="16"/>
  <c r="AK190" i="16"/>
  <c r="AK194" i="16"/>
  <c r="AK198" i="16"/>
  <c r="AK202" i="16"/>
  <c r="AK206" i="16"/>
  <c r="AK110" i="16"/>
  <c r="AK114" i="16"/>
  <c r="AK118" i="16"/>
  <c r="AK122" i="16"/>
  <c r="AK126" i="16"/>
  <c r="AK130" i="16"/>
  <c r="AK134" i="16"/>
  <c r="AK138" i="16"/>
  <c r="AK142" i="16"/>
  <c r="AK146" i="16"/>
  <c r="AK70" i="16"/>
  <c r="AK74" i="16"/>
  <c r="AK78" i="16"/>
  <c r="AK82" i="16"/>
  <c r="AK86" i="16"/>
  <c r="AK90" i="16"/>
  <c r="AK94" i="16"/>
  <c r="AK98" i="16"/>
  <c r="AK102" i="16"/>
  <c r="AK106" i="16"/>
  <c r="AK30" i="16"/>
  <c r="AK34" i="16"/>
  <c r="AK38" i="16"/>
  <c r="AK42" i="16"/>
  <c r="AK46" i="16"/>
  <c r="AK50" i="16"/>
  <c r="AK54" i="16"/>
  <c r="AK58" i="16"/>
  <c r="AK62" i="16"/>
  <c r="AK66" i="16"/>
  <c r="AK4" i="16"/>
  <c r="AK8" i="16"/>
  <c r="AK12" i="16"/>
  <c r="AK16" i="16"/>
  <c r="AK20" i="16"/>
  <c r="AK24" i="16"/>
  <c r="AK28" i="16"/>
  <c r="AM261" i="16"/>
  <c r="AM267" i="16"/>
  <c r="AM272" i="16"/>
  <c r="AM277" i="16"/>
  <c r="AM283" i="16"/>
  <c r="AM288" i="16"/>
  <c r="AM293" i="16"/>
  <c r="AM299" i="16"/>
  <c r="AM304" i="16"/>
  <c r="AM259" i="16"/>
  <c r="AM215" i="16"/>
  <c r="AM220" i="16"/>
  <c r="AM225" i="16"/>
  <c r="AM231" i="16"/>
  <c r="AM236" i="16"/>
  <c r="AM241" i="16"/>
  <c r="AM247" i="16"/>
  <c r="AM252" i="16"/>
  <c r="AM257" i="16"/>
  <c r="AM153" i="16"/>
  <c r="AM158" i="16"/>
  <c r="AM163" i="16"/>
  <c r="AM169" i="16"/>
  <c r="AM174" i="16"/>
  <c r="AM179" i="16"/>
  <c r="AM185" i="16"/>
  <c r="AM190" i="16"/>
  <c r="AM195" i="16"/>
  <c r="AM201" i="16"/>
  <c r="AM206" i="16"/>
  <c r="AM111" i="16"/>
  <c r="AM117" i="16"/>
  <c r="AM122" i="16"/>
  <c r="AM127" i="16"/>
  <c r="AM133" i="16"/>
  <c r="AM138" i="16"/>
  <c r="AM143" i="16"/>
  <c r="AM109" i="16"/>
  <c r="AM74" i="16"/>
  <c r="AM79" i="16"/>
  <c r="AM85" i="16"/>
  <c r="AM90" i="16"/>
  <c r="AM95" i="16"/>
  <c r="AM101" i="16"/>
  <c r="AM106" i="16"/>
  <c r="AM31" i="16"/>
  <c r="AM37" i="16"/>
  <c r="AM42" i="16"/>
  <c r="AM47" i="16"/>
  <c r="AM53" i="16"/>
  <c r="AM58" i="16"/>
  <c r="AM63" i="16"/>
  <c r="AM29" i="16"/>
  <c r="AM8" i="16"/>
  <c r="AM13" i="16"/>
  <c r="AM19" i="16"/>
  <c r="AM24" i="16"/>
  <c r="AM3" i="16"/>
  <c r="AK213" i="16"/>
  <c r="AK218" i="16"/>
  <c r="AK223" i="16"/>
  <c r="AK229" i="16"/>
  <c r="AK234" i="16"/>
  <c r="AK239" i="16"/>
  <c r="AK245" i="16"/>
  <c r="AK250" i="16"/>
  <c r="AK255" i="16"/>
  <c r="AK151" i="16"/>
  <c r="AK156" i="16"/>
  <c r="AK161" i="16"/>
  <c r="AK167" i="16"/>
  <c r="AK172" i="16"/>
  <c r="AK177" i="16"/>
  <c r="AK183" i="16"/>
  <c r="AK188" i="16"/>
  <c r="AK193" i="16"/>
  <c r="AK199" i="16"/>
  <c r="AK204" i="16"/>
  <c r="AK149" i="16"/>
  <c r="AK115" i="16"/>
  <c r="AK120" i="16"/>
  <c r="AK125" i="16"/>
  <c r="AK131" i="16"/>
  <c r="AK136" i="16"/>
  <c r="AK141" i="16"/>
  <c r="AK147" i="16"/>
  <c r="AK72" i="16"/>
  <c r="AK77" i="16"/>
  <c r="AK83" i="16"/>
  <c r="AK88" i="16"/>
  <c r="AK93" i="16"/>
  <c r="AK99" i="16"/>
  <c r="AK104" i="16"/>
  <c r="AK69" i="16"/>
  <c r="AK35" i="16"/>
  <c r="AK40" i="16"/>
  <c r="AK45" i="16"/>
  <c r="AK51" i="16"/>
  <c r="AK56" i="16"/>
  <c r="AK61" i="16"/>
  <c r="AK67" i="16"/>
  <c r="AK6" i="16"/>
  <c r="AK11" i="16"/>
  <c r="AK17" i="16"/>
  <c r="AK22" i="16"/>
  <c r="AK27" i="16"/>
  <c r="AM269" i="16"/>
  <c r="AM285" i="16"/>
  <c r="AM296" i="16"/>
  <c r="AM307" i="16"/>
  <c r="AM217" i="16"/>
  <c r="AM228" i="16"/>
  <c r="AM244" i="16"/>
  <c r="AM263" i="16"/>
  <c r="AM268" i="16"/>
  <c r="AM273" i="16"/>
  <c r="AM279" i="16"/>
  <c r="AM284" i="16"/>
  <c r="AM289" i="16"/>
  <c r="AM295" i="16"/>
  <c r="AM300" i="16"/>
  <c r="AM305" i="16"/>
  <c r="AM211" i="16"/>
  <c r="AM216" i="16"/>
  <c r="AM221" i="16"/>
  <c r="AM227" i="16"/>
  <c r="AM232" i="16"/>
  <c r="AM237" i="16"/>
  <c r="AM243" i="16"/>
  <c r="AM248" i="16"/>
  <c r="AM253" i="16"/>
  <c r="AM209" i="16"/>
  <c r="AM154" i="16"/>
  <c r="AM159" i="16"/>
  <c r="AM165" i="16"/>
  <c r="AM170" i="16"/>
  <c r="AM175" i="16"/>
  <c r="AM181" i="16"/>
  <c r="AM186" i="16"/>
  <c r="AM191" i="16"/>
  <c r="AM197" i="16"/>
  <c r="AM202" i="16"/>
  <c r="AM207" i="16"/>
  <c r="AM113" i="16"/>
  <c r="AM118" i="16"/>
  <c r="AM123" i="16"/>
  <c r="AM129" i="16"/>
  <c r="AM134" i="16"/>
  <c r="AM139" i="16"/>
  <c r="AM145" i="16"/>
  <c r="AM70" i="16"/>
  <c r="AM75" i="16"/>
  <c r="AM81" i="16"/>
  <c r="AM86" i="16"/>
  <c r="AM91" i="16"/>
  <c r="AM97" i="16"/>
  <c r="AM102" i="16"/>
  <c r="AM107" i="16"/>
  <c r="AM33" i="16"/>
  <c r="AM38" i="16"/>
  <c r="AM43" i="16"/>
  <c r="AM49" i="16"/>
  <c r="AM54" i="16"/>
  <c r="AM59" i="16"/>
  <c r="AM65" i="16"/>
  <c r="AM4" i="16"/>
  <c r="AM9" i="16"/>
  <c r="AM15" i="16"/>
  <c r="AM20" i="16"/>
  <c r="AM25" i="16"/>
  <c r="AK214" i="16"/>
  <c r="AK219" i="16"/>
  <c r="AK225" i="16"/>
  <c r="AK230" i="16"/>
  <c r="AK235" i="16"/>
  <c r="AK241" i="16"/>
  <c r="AK246" i="16"/>
  <c r="AK251" i="16"/>
  <c r="AK257" i="16"/>
  <c r="AK152" i="16"/>
  <c r="AK157" i="16"/>
  <c r="AK163" i="16"/>
  <c r="AK168" i="16"/>
  <c r="AK173" i="16"/>
  <c r="AK179" i="16"/>
  <c r="AK184" i="16"/>
  <c r="AK189" i="16"/>
  <c r="AK195" i="16"/>
  <c r="AK200" i="16"/>
  <c r="AK205" i="16"/>
  <c r="AK111" i="16"/>
  <c r="AK116" i="16"/>
  <c r="AK121" i="16"/>
  <c r="AK127" i="16"/>
  <c r="AK132" i="16"/>
  <c r="AK137" i="16"/>
  <c r="AK143" i="16"/>
  <c r="AK148" i="16"/>
  <c r="AK73" i="16"/>
  <c r="AK79" i="16"/>
  <c r="AK84" i="16"/>
  <c r="AK89" i="16"/>
  <c r="AK95" i="16"/>
  <c r="AK100" i="16"/>
  <c r="AK105" i="16"/>
  <c r="AK31" i="16"/>
  <c r="AK36" i="16"/>
  <c r="AK41" i="16"/>
  <c r="AK47" i="16"/>
  <c r="AK52" i="16"/>
  <c r="AK57" i="16"/>
  <c r="AK63" i="16"/>
  <c r="AK68" i="16"/>
  <c r="AK7" i="16"/>
  <c r="AK13" i="16"/>
  <c r="AK18" i="16"/>
  <c r="AK23" i="16"/>
  <c r="AK3" i="16"/>
  <c r="AM264" i="16"/>
  <c r="AM275" i="16"/>
  <c r="AM280" i="16"/>
  <c r="AM291" i="16"/>
  <c r="AM301" i="16"/>
  <c r="AM212" i="16"/>
  <c r="AM223" i="16"/>
  <c r="AM233" i="16"/>
  <c r="AM239" i="16"/>
  <c r="AM249" i="16"/>
  <c r="AM276" i="16"/>
  <c r="AM297" i="16"/>
  <c r="AM219" i="16"/>
  <c r="AM240" i="16"/>
  <c r="AM256" i="16"/>
  <c r="AM157" i="16"/>
  <c r="AM167" i="16"/>
  <c r="AM178" i="16"/>
  <c r="AM189" i="16"/>
  <c r="AM199" i="16"/>
  <c r="AM110" i="16"/>
  <c r="AM121" i="16"/>
  <c r="AM131" i="16"/>
  <c r="AM142" i="16"/>
  <c r="AM73" i="16"/>
  <c r="AM83" i="16"/>
  <c r="AM94" i="16"/>
  <c r="AM105" i="16"/>
  <c r="AM35" i="16"/>
  <c r="AM46" i="16"/>
  <c r="AM57" i="16"/>
  <c r="AM67" i="16"/>
  <c r="AM12" i="16"/>
  <c r="AM23" i="16"/>
  <c r="AK217" i="16"/>
  <c r="AK227" i="16"/>
  <c r="AK238" i="16"/>
  <c r="AK249" i="16"/>
  <c r="AK209" i="16"/>
  <c r="AK160" i="16"/>
  <c r="AK171" i="16"/>
  <c r="AK181" i="16"/>
  <c r="AK192" i="16"/>
  <c r="AK203" i="16"/>
  <c r="AK113" i="16"/>
  <c r="AK124" i="16"/>
  <c r="AK135" i="16"/>
  <c r="AK145" i="16"/>
  <c r="AK76" i="16"/>
  <c r="AK87" i="16"/>
  <c r="AK97" i="16"/>
  <c r="AK108" i="16"/>
  <c r="AK39" i="16"/>
  <c r="AK49" i="16"/>
  <c r="AK60" i="16"/>
  <c r="AK5" i="16"/>
  <c r="AK15" i="16"/>
  <c r="AK26" i="16"/>
  <c r="AM265" i="16"/>
  <c r="AM308" i="16"/>
  <c r="AM229" i="16"/>
  <c r="AM151" i="16"/>
  <c r="AM173" i="16"/>
  <c r="AM194" i="16"/>
  <c r="AM115" i="16"/>
  <c r="AM137" i="16"/>
  <c r="AM89" i="16"/>
  <c r="AM41" i="16"/>
  <c r="AM62" i="16"/>
  <c r="AM17" i="16"/>
  <c r="AK211" i="16"/>
  <c r="AK233" i="16"/>
  <c r="AK254" i="16"/>
  <c r="AK165" i="16"/>
  <c r="AK197" i="16"/>
  <c r="AK119" i="16"/>
  <c r="AK140" i="16"/>
  <c r="AK81" i="16"/>
  <c r="AK103" i="16"/>
  <c r="AK33" i="16"/>
  <c r="AK65" i="16"/>
  <c r="AK10" i="16"/>
  <c r="AM235" i="16"/>
  <c r="AM155" i="16"/>
  <c r="AM177" i="16"/>
  <c r="AM198" i="16"/>
  <c r="AM119" i="16"/>
  <c r="AM141" i="16"/>
  <c r="AM82" i="16"/>
  <c r="AM103" i="16"/>
  <c r="AM34" i="16"/>
  <c r="AM55" i="16"/>
  <c r="AM11" i="16"/>
  <c r="AK215" i="16"/>
  <c r="AK237" i="16"/>
  <c r="AK258" i="16"/>
  <c r="AK169" i="16"/>
  <c r="AK191" i="16"/>
  <c r="AK112" i="16"/>
  <c r="AK133" i="16"/>
  <c r="AK75" i="16"/>
  <c r="AK96" i="16"/>
  <c r="AK37" i="16"/>
  <c r="AK59" i="16"/>
  <c r="AK14" i="16"/>
  <c r="AM260" i="16"/>
  <c r="AM281" i="16"/>
  <c r="AM303" i="16"/>
  <c r="AM224" i="16"/>
  <c r="AM245" i="16"/>
  <c r="AM150" i="16"/>
  <c r="AM161" i="16"/>
  <c r="AM171" i="16"/>
  <c r="AM182" i="16"/>
  <c r="AM193" i="16"/>
  <c r="AM203" i="16"/>
  <c r="AM114" i="16"/>
  <c r="AM125" i="16"/>
  <c r="AM135" i="16"/>
  <c r="AM146" i="16"/>
  <c r="AM77" i="16"/>
  <c r="AM87" i="16"/>
  <c r="AM98" i="16"/>
  <c r="AM69" i="16"/>
  <c r="AM39" i="16"/>
  <c r="AM50" i="16"/>
  <c r="AM61" i="16"/>
  <c r="AM5" i="16"/>
  <c r="AM16" i="16"/>
  <c r="AM27" i="16"/>
  <c r="AK210" i="16"/>
  <c r="AK221" i="16"/>
  <c r="AK231" i="16"/>
  <c r="AK242" i="16"/>
  <c r="AK253" i="16"/>
  <c r="AK153" i="16"/>
  <c r="AK164" i="16"/>
  <c r="AK175" i="16"/>
  <c r="AK185" i="16"/>
  <c r="AK196" i="16"/>
  <c r="AK207" i="16"/>
  <c r="AK117" i="16"/>
  <c r="AK128" i="16"/>
  <c r="AK139" i="16"/>
  <c r="AK109" i="16"/>
  <c r="AK80" i="16"/>
  <c r="AK91" i="16"/>
  <c r="AK101" i="16"/>
  <c r="AK32" i="16"/>
  <c r="AK43" i="16"/>
  <c r="AK53" i="16"/>
  <c r="AK64" i="16"/>
  <c r="AK9" i="16"/>
  <c r="AK19" i="16"/>
  <c r="AM287" i="16"/>
  <c r="AM251" i="16"/>
  <c r="AM162" i="16"/>
  <c r="AM183" i="16"/>
  <c r="AM205" i="16"/>
  <c r="AM126" i="16"/>
  <c r="AM147" i="16"/>
  <c r="AM78" i="16"/>
  <c r="AM99" i="16"/>
  <c r="AM30" i="16"/>
  <c r="AM51" i="16"/>
  <c r="AM7" i="16"/>
  <c r="AM28" i="16"/>
  <c r="AK222" i="16"/>
  <c r="AK243" i="16"/>
  <c r="AK155" i="16"/>
  <c r="AK176" i="16"/>
  <c r="AK187" i="16"/>
  <c r="AK208" i="16"/>
  <c r="AK129" i="16"/>
  <c r="AK71" i="16"/>
  <c r="AK92" i="16"/>
  <c r="AK44" i="16"/>
  <c r="AK55" i="16"/>
  <c r="AK21" i="16"/>
  <c r="AM271" i="16"/>
  <c r="AM292" i="16"/>
  <c r="AM213" i="16"/>
  <c r="AM255" i="16"/>
  <c r="AM166" i="16"/>
  <c r="AM187" i="16"/>
  <c r="AM149" i="16"/>
  <c r="AM130" i="16"/>
  <c r="AM71" i="16"/>
  <c r="AM93" i="16"/>
  <c r="AM45" i="16"/>
  <c r="AM66" i="16"/>
  <c r="AM21" i="16"/>
  <c r="AK226" i="16"/>
  <c r="AK247" i="16"/>
  <c r="AK159" i="16"/>
  <c r="AK180" i="16"/>
  <c r="AK201" i="16"/>
  <c r="AK123" i="16"/>
  <c r="AK144" i="16"/>
  <c r="AK85" i="16"/>
  <c r="AK107" i="16"/>
  <c r="AK48" i="16"/>
  <c r="AK29" i="16"/>
  <c r="AK25" i="16"/>
  <c r="AT263" i="16"/>
  <c r="AT267" i="16"/>
  <c r="AT271" i="16"/>
  <c r="AT275" i="16"/>
  <c r="AT279" i="16"/>
  <c r="AT283" i="16"/>
  <c r="AT287" i="16"/>
  <c r="AT291" i="16"/>
  <c r="AT295" i="16"/>
  <c r="AT299" i="16"/>
  <c r="AT303" i="16"/>
  <c r="AT307" i="16"/>
  <c r="AT211" i="16"/>
  <c r="AT215" i="16"/>
  <c r="AT219" i="16"/>
  <c r="AT223" i="16"/>
  <c r="AT227" i="16"/>
  <c r="AT231" i="16"/>
  <c r="AT235" i="16"/>
  <c r="AT239" i="16"/>
  <c r="AT243" i="16"/>
  <c r="AT247" i="16"/>
  <c r="AT251" i="16"/>
  <c r="AT255" i="16"/>
  <c r="AT209" i="16"/>
  <c r="AT153" i="16"/>
  <c r="AT157" i="16"/>
  <c r="AT161" i="16"/>
  <c r="AT165" i="16"/>
  <c r="AT169" i="16"/>
  <c r="AT173" i="16"/>
  <c r="AT177" i="16"/>
  <c r="AT181" i="16"/>
  <c r="AT185" i="16"/>
  <c r="AT189" i="16"/>
  <c r="AT193" i="16"/>
  <c r="AT197" i="16"/>
  <c r="AT201" i="16"/>
  <c r="AT205" i="16"/>
  <c r="AT149" i="16"/>
  <c r="AT113" i="16"/>
  <c r="AT117" i="16"/>
  <c r="AT121" i="16"/>
  <c r="AT125" i="16"/>
  <c r="AT129" i="16"/>
  <c r="AT133" i="16"/>
  <c r="AT137" i="16"/>
  <c r="AT141" i="16"/>
  <c r="AT145" i="16"/>
  <c r="AT109" i="16"/>
  <c r="AT73" i="16"/>
  <c r="AT77" i="16"/>
  <c r="AT81" i="16"/>
  <c r="AT85" i="16"/>
  <c r="AT89" i="16"/>
  <c r="AT93" i="16"/>
  <c r="AT97" i="16"/>
  <c r="AT101" i="16"/>
  <c r="AT105" i="16"/>
  <c r="AT69" i="16"/>
  <c r="AT33" i="16"/>
  <c r="AT37" i="16"/>
  <c r="AT41" i="16"/>
  <c r="AT45" i="16"/>
  <c r="AT49" i="16"/>
  <c r="AT53" i="16"/>
  <c r="AT57" i="16"/>
  <c r="AT61" i="16"/>
  <c r="AT65" i="16"/>
  <c r="AT29" i="16"/>
  <c r="AT7" i="16"/>
  <c r="AT11" i="16"/>
  <c r="AT15" i="16"/>
  <c r="AT19" i="16"/>
  <c r="AT23" i="16"/>
  <c r="AT27" i="16"/>
  <c r="AR213" i="16"/>
  <c r="AR217" i="16"/>
  <c r="AR221" i="16"/>
  <c r="AR225" i="16"/>
  <c r="AR229" i="16"/>
  <c r="AR233" i="16"/>
  <c r="AR237" i="16"/>
  <c r="AR241" i="16"/>
  <c r="AR245" i="16"/>
  <c r="AR249" i="16"/>
  <c r="AR253" i="16"/>
  <c r="AR257" i="16"/>
  <c r="AR151" i="16"/>
  <c r="AR155" i="16"/>
  <c r="AR159" i="16"/>
  <c r="AR163" i="16"/>
  <c r="AR167" i="16"/>
  <c r="AR171" i="16"/>
  <c r="AR175" i="16"/>
  <c r="AR179" i="16"/>
  <c r="AR183" i="16"/>
  <c r="AR187" i="16"/>
  <c r="AR191" i="16"/>
  <c r="AR195" i="16"/>
  <c r="AR199" i="16"/>
  <c r="AR203" i="16"/>
  <c r="AR207" i="16"/>
  <c r="AR111" i="16"/>
  <c r="AR115" i="16"/>
  <c r="AR119" i="16"/>
  <c r="AR123" i="16"/>
  <c r="AR127" i="16"/>
  <c r="AR131" i="16"/>
  <c r="AR135" i="16"/>
  <c r="AR139" i="16"/>
  <c r="AR143" i="16"/>
  <c r="AR147" i="16"/>
  <c r="AR71" i="16"/>
  <c r="AR75" i="16"/>
  <c r="AR79" i="16"/>
  <c r="AR83" i="16"/>
  <c r="AR87" i="16"/>
  <c r="AR91" i="16"/>
  <c r="AR95" i="16"/>
  <c r="AR99" i="16"/>
  <c r="AR103" i="16"/>
  <c r="AR107" i="16"/>
  <c r="AR31" i="16"/>
  <c r="AR35" i="16"/>
  <c r="AR39" i="16"/>
  <c r="AR43" i="16"/>
  <c r="AR47" i="16"/>
  <c r="AR51" i="16"/>
  <c r="AR55" i="16"/>
  <c r="AR59" i="16"/>
  <c r="AR63" i="16"/>
  <c r="AR67" i="16"/>
  <c r="AR5" i="16"/>
  <c r="AT264" i="16"/>
  <c r="AT269" i="16"/>
  <c r="AT274" i="16"/>
  <c r="AT280" i="16"/>
  <c r="AT285" i="16"/>
  <c r="AT290" i="16"/>
  <c r="AT296" i="16"/>
  <c r="AT301" i="16"/>
  <c r="AT306" i="16"/>
  <c r="AT212" i="16"/>
  <c r="AT217" i="16"/>
  <c r="AT222" i="16"/>
  <c r="AT228" i="16"/>
  <c r="AT233" i="16"/>
  <c r="AT238" i="16"/>
  <c r="AT244" i="16"/>
  <c r="AT249" i="16"/>
  <c r="AT254" i="16"/>
  <c r="AT150" i="16"/>
  <c r="AT155" i="16"/>
  <c r="AT160" i="16"/>
  <c r="AT166" i="16"/>
  <c r="AT171" i="16"/>
  <c r="AT176" i="16"/>
  <c r="AT182" i="16"/>
  <c r="AT187" i="16"/>
  <c r="AT192" i="16"/>
  <c r="AT198" i="16"/>
  <c r="AT203" i="16"/>
  <c r="AT208" i="16"/>
  <c r="AT114" i="16"/>
  <c r="AT119" i="16"/>
  <c r="AT124" i="16"/>
  <c r="AT130" i="16"/>
  <c r="AT135" i="16"/>
  <c r="AT140" i="16"/>
  <c r="AT146" i="16"/>
  <c r="AT71" i="16"/>
  <c r="AT76" i="16"/>
  <c r="AT82" i="16"/>
  <c r="AT87" i="16"/>
  <c r="AT92" i="16"/>
  <c r="AT98" i="16"/>
  <c r="AT103" i="16"/>
  <c r="AT108" i="16"/>
  <c r="AT34" i="16"/>
  <c r="AT39" i="16"/>
  <c r="AT44" i="16"/>
  <c r="AT50" i="16"/>
  <c r="AT55" i="16"/>
  <c r="AT60" i="16"/>
  <c r="AT66" i="16"/>
  <c r="AT5" i="16"/>
  <c r="AT10" i="16"/>
  <c r="AT16" i="16"/>
  <c r="AT21" i="16"/>
  <c r="AT26" i="16"/>
  <c r="AR210" i="16"/>
  <c r="AR215" i="16"/>
  <c r="AR220" i="16"/>
  <c r="AR226" i="16"/>
  <c r="AR231" i="16"/>
  <c r="AR236" i="16"/>
  <c r="AR242" i="16"/>
  <c r="AR247" i="16"/>
  <c r="AR252" i="16"/>
  <c r="AR258" i="16"/>
  <c r="AR153" i="16"/>
  <c r="AR158" i="16"/>
  <c r="AR164" i="16"/>
  <c r="AR169" i="16"/>
  <c r="AR174" i="16"/>
  <c r="AR180" i="16"/>
  <c r="AR185" i="16"/>
  <c r="AR190" i="16"/>
  <c r="AR196" i="16"/>
  <c r="AR201" i="16"/>
  <c r="AR206" i="16"/>
  <c r="AR112" i="16"/>
  <c r="AR117" i="16"/>
  <c r="AR122" i="16"/>
  <c r="AR128" i="16"/>
  <c r="AR133" i="16"/>
  <c r="AR138" i="16"/>
  <c r="AR144" i="16"/>
  <c r="AR109" i="16"/>
  <c r="AR74" i="16"/>
  <c r="AR80" i="16"/>
  <c r="AR85" i="16"/>
  <c r="AR90" i="16"/>
  <c r="AR96" i="16"/>
  <c r="AR101" i="16"/>
  <c r="AR106" i="16"/>
  <c r="AR32" i="16"/>
  <c r="AR37" i="16"/>
  <c r="AR42" i="16"/>
  <c r="AR48" i="16"/>
  <c r="AR53" i="16"/>
  <c r="AR58" i="16"/>
  <c r="AR64" i="16"/>
  <c r="AR29" i="16"/>
  <c r="AR8" i="16"/>
  <c r="AR12" i="16"/>
  <c r="AR16" i="16"/>
  <c r="AR20" i="16"/>
  <c r="AR24" i="16"/>
  <c r="AR28" i="16"/>
  <c r="AT262" i="16"/>
  <c r="AT270" i="16"/>
  <c r="AT277" i="16"/>
  <c r="AT284" i="16"/>
  <c r="AT292" i="16"/>
  <c r="AT298" i="16"/>
  <c r="AT305" i="16"/>
  <c r="AT213" i="16"/>
  <c r="AT220" i="16"/>
  <c r="AT226" i="16"/>
  <c r="AT234" i="16"/>
  <c r="AT241" i="16"/>
  <c r="AT248" i="16"/>
  <c r="AT256" i="16"/>
  <c r="AT152" i="16"/>
  <c r="AT159" i="16"/>
  <c r="AT167" i="16"/>
  <c r="AT174" i="16"/>
  <c r="AT180" i="16"/>
  <c r="AT188" i="16"/>
  <c r="AT195" i="16"/>
  <c r="AT202" i="16"/>
  <c r="AT110" i="16"/>
  <c r="AT116" i="16"/>
  <c r="AT123" i="16"/>
  <c r="AT131" i="16"/>
  <c r="AT138" i="16"/>
  <c r="AT144" i="16"/>
  <c r="AT72" i="16"/>
  <c r="AT79" i="16"/>
  <c r="AT86" i="16"/>
  <c r="AT94" i="16"/>
  <c r="AT100" i="16"/>
  <c r="AT107" i="16"/>
  <c r="AT35" i="16"/>
  <c r="AT42" i="16"/>
  <c r="AT48" i="16"/>
  <c r="AT56" i="16"/>
  <c r="AT63" i="16"/>
  <c r="AT4" i="16"/>
  <c r="AT12" i="16"/>
  <c r="AT18" i="16"/>
  <c r="AT25" i="16"/>
  <c r="AR212" i="16"/>
  <c r="AR219" i="16"/>
  <c r="AR227" i="16"/>
  <c r="AR234" i="16"/>
  <c r="AR240" i="16"/>
  <c r="AR248" i="16"/>
  <c r="AR255" i="16"/>
  <c r="AR152" i="16"/>
  <c r="AR160" i="16"/>
  <c r="AR166" i="16"/>
  <c r="AR173" i="16"/>
  <c r="AR181" i="16"/>
  <c r="AR188" i="16"/>
  <c r="AR194" i="16"/>
  <c r="AR202" i="16"/>
  <c r="AR149" i="16"/>
  <c r="AR116" i="16"/>
  <c r="AR124" i="16"/>
  <c r="AR130" i="16"/>
  <c r="AR137" i="16"/>
  <c r="AR145" i="16"/>
  <c r="AR72" i="16"/>
  <c r="AR78" i="16"/>
  <c r="AR86" i="16"/>
  <c r="AR93" i="16"/>
  <c r="AR100" i="16"/>
  <c r="AR108" i="16"/>
  <c r="AR34" i="16"/>
  <c r="AR41" i="16"/>
  <c r="AR49" i="16"/>
  <c r="AR56" i="16"/>
  <c r="AR62" i="16"/>
  <c r="AR4" i="16"/>
  <c r="AR10" i="16"/>
  <c r="AR15" i="16"/>
  <c r="AR21" i="16"/>
  <c r="AR26" i="16"/>
  <c r="AT260" i="16"/>
  <c r="AT273" i="16"/>
  <c r="AT288" i="16"/>
  <c r="AT302" i="16"/>
  <c r="AT216" i="16"/>
  <c r="AT230" i="16"/>
  <c r="AT252" i="16"/>
  <c r="AT156" i="16"/>
  <c r="AT170" i="16"/>
  <c r="AT184" i="16"/>
  <c r="AT199" i="16"/>
  <c r="AT112" i="16"/>
  <c r="AT134" i="16"/>
  <c r="AT148" i="16"/>
  <c r="AT83" i="16"/>
  <c r="AT96" i="16"/>
  <c r="AT31" i="16"/>
  <c r="AT46" i="16"/>
  <c r="AT59" i="16"/>
  <c r="AT8" i="16"/>
  <c r="AT22" i="16"/>
  <c r="AR216" i="16"/>
  <c r="AR230" i="16"/>
  <c r="AR244" i="16"/>
  <c r="AR209" i="16"/>
  <c r="AR162" i="16"/>
  <c r="AR177" i="16"/>
  <c r="AR184" i="16"/>
  <c r="AR23" i="16"/>
  <c r="AT265" i="16"/>
  <c r="AT272" i="16"/>
  <c r="AT278" i="16"/>
  <c r="AT286" i="16"/>
  <c r="AT293" i="16"/>
  <c r="AT300" i="16"/>
  <c r="AT308" i="16"/>
  <c r="AT214" i="16"/>
  <c r="AT221" i="16"/>
  <c r="AT229" i="16"/>
  <c r="AT236" i="16"/>
  <c r="AT242" i="16"/>
  <c r="AT250" i="16"/>
  <c r="AT257" i="16"/>
  <c r="AT154" i="16"/>
  <c r="AT162" i="16"/>
  <c r="AT168" i="16"/>
  <c r="AT175" i="16"/>
  <c r="AT183" i="16"/>
  <c r="AT190" i="16"/>
  <c r="AT196" i="16"/>
  <c r="AT204" i="16"/>
  <c r="AT111" i="16"/>
  <c r="AT118" i="16"/>
  <c r="AT126" i="16"/>
  <c r="AT132" i="16"/>
  <c r="AT139" i="16"/>
  <c r="AT147" i="16"/>
  <c r="AT74" i="16"/>
  <c r="AT80" i="16"/>
  <c r="AT88" i="16"/>
  <c r="AT95" i="16"/>
  <c r="AT102" i="16"/>
  <c r="AT30" i="16"/>
  <c r="AT36" i="16"/>
  <c r="AT43" i="16"/>
  <c r="AT51" i="16"/>
  <c r="AT58" i="16"/>
  <c r="AT64" i="16"/>
  <c r="AT6" i="16"/>
  <c r="AT13" i="16"/>
  <c r="AT20" i="16"/>
  <c r="AT28" i="16"/>
  <c r="AR214" i="16"/>
  <c r="AR222" i="16"/>
  <c r="AR228" i="16"/>
  <c r="AR235" i="16"/>
  <c r="AR243" i="16"/>
  <c r="AR250" i="16"/>
  <c r="AR256" i="16"/>
  <c r="AR154" i="16"/>
  <c r="AR161" i="16"/>
  <c r="AR168" i="16"/>
  <c r="AR176" i="16"/>
  <c r="AR182" i="16"/>
  <c r="AR189" i="16"/>
  <c r="AR197" i="16"/>
  <c r="AR204" i="16"/>
  <c r="AR110" i="16"/>
  <c r="AR118" i="16"/>
  <c r="AR125" i="16"/>
  <c r="AR132" i="16"/>
  <c r="AR140" i="16"/>
  <c r="AR146" i="16"/>
  <c r="AR73" i="16"/>
  <c r="AR81" i="16"/>
  <c r="AR88" i="16"/>
  <c r="AR94" i="16"/>
  <c r="AR102" i="16"/>
  <c r="AR69" i="16"/>
  <c r="AR36" i="16"/>
  <c r="AR44" i="16"/>
  <c r="AR50" i="16"/>
  <c r="AR57" i="16"/>
  <c r="AR65" i="16"/>
  <c r="AR6" i="16"/>
  <c r="AR11" i="16"/>
  <c r="AR17" i="16"/>
  <c r="AR22" i="16"/>
  <c r="AR27" i="16"/>
  <c r="AT266" i="16"/>
  <c r="AT281" i="16"/>
  <c r="AT294" i="16"/>
  <c r="AT259" i="16"/>
  <c r="AT224" i="16"/>
  <c r="AT237" i="16"/>
  <c r="AT245" i="16"/>
  <c r="AT258" i="16"/>
  <c r="AT163" i="16"/>
  <c r="AT178" i="16"/>
  <c r="AT191" i="16"/>
  <c r="AT206" i="16"/>
  <c r="AT120" i="16"/>
  <c r="AT127" i="16"/>
  <c r="AT142" i="16"/>
  <c r="AT75" i="16"/>
  <c r="AT90" i="16"/>
  <c r="AT104" i="16"/>
  <c r="AT38" i="16"/>
  <c r="AT52" i="16"/>
  <c r="AT67" i="16"/>
  <c r="AT14" i="16"/>
  <c r="AT3" i="16"/>
  <c r="AR223" i="16"/>
  <c r="AR238" i="16"/>
  <c r="AR251" i="16"/>
  <c r="AR156" i="16"/>
  <c r="AR170" i="16"/>
  <c r="AR192" i="16"/>
  <c r="AR198" i="16"/>
  <c r="AR205" i="16"/>
  <c r="AR113" i="16"/>
  <c r="AR120" i="16"/>
  <c r="AR126" i="16"/>
  <c r="AR134" i="16"/>
  <c r="AR141" i="16"/>
  <c r="AR148" i="16"/>
  <c r="AR76" i="16"/>
  <c r="AR82" i="16"/>
  <c r="AR89" i="16"/>
  <c r="AR97" i="16"/>
  <c r="AR104" i="16"/>
  <c r="AR30" i="16"/>
  <c r="AR38" i="16"/>
  <c r="AR45" i="16"/>
  <c r="AR52" i="16"/>
  <c r="AR60" i="16"/>
  <c r="AR66" i="16"/>
  <c r="AR7" i="16"/>
  <c r="AR13" i="16"/>
  <c r="AR18" i="16"/>
  <c r="AR3" i="16"/>
  <c r="AT276" i="16"/>
  <c r="AT304" i="16"/>
  <c r="AT232" i="16"/>
  <c r="AT151" i="16"/>
  <c r="AT179" i="16"/>
  <c r="AT207" i="16"/>
  <c r="AT136" i="16"/>
  <c r="AT84" i="16"/>
  <c r="AT32" i="16"/>
  <c r="AT62" i="16"/>
  <c r="AT24" i="16"/>
  <c r="AR211" i="16"/>
  <c r="AR239" i="16"/>
  <c r="AR157" i="16"/>
  <c r="AR186" i="16"/>
  <c r="AR114" i="16"/>
  <c r="AR142" i="16"/>
  <c r="AR92" i="16"/>
  <c r="AR40" i="16"/>
  <c r="AR68" i="16"/>
  <c r="AR25" i="16"/>
  <c r="AT261" i="16"/>
  <c r="AT246" i="16"/>
  <c r="AT194" i="16"/>
  <c r="AT70" i="16"/>
  <c r="AT99" i="16"/>
  <c r="AT9" i="16"/>
  <c r="AR254" i="16"/>
  <c r="AR200" i="16"/>
  <c r="AR77" i="16"/>
  <c r="AR54" i="16"/>
  <c r="AT297" i="16"/>
  <c r="AT253" i="16"/>
  <c r="AT200" i="16"/>
  <c r="AT78" i="16"/>
  <c r="AT54" i="16"/>
  <c r="AR232" i="16"/>
  <c r="AR178" i="16"/>
  <c r="AT282" i="16"/>
  <c r="AT210" i="16"/>
  <c r="AT240" i="16"/>
  <c r="AT158" i="16"/>
  <c r="AT186" i="16"/>
  <c r="AT115" i="16"/>
  <c r="AT143" i="16"/>
  <c r="AT91" i="16"/>
  <c r="AT40" i="16"/>
  <c r="AT68" i="16"/>
  <c r="AR218" i="16"/>
  <c r="AR246" i="16"/>
  <c r="AR165" i="16"/>
  <c r="AR193" i="16"/>
  <c r="AR121" i="16"/>
  <c r="AR70" i="16"/>
  <c r="AR98" i="16"/>
  <c r="AR46" i="16"/>
  <c r="AR9" i="16"/>
  <c r="AT289" i="16"/>
  <c r="AT218" i="16"/>
  <c r="AT164" i="16"/>
  <c r="AT122" i="16"/>
  <c r="AT47" i="16"/>
  <c r="AR224" i="16"/>
  <c r="AR172" i="16"/>
  <c r="AR129" i="16"/>
  <c r="AR105" i="16"/>
  <c r="AR14" i="16"/>
  <c r="AT268" i="16"/>
  <c r="AT225" i="16"/>
  <c r="AT172" i="16"/>
  <c r="AT128" i="16"/>
  <c r="AT106" i="16"/>
  <c r="AT17" i="16"/>
  <c r="AR150" i="16"/>
  <c r="AR208" i="16"/>
  <c r="AR136" i="16"/>
  <c r="AR84" i="16"/>
  <c r="AR33" i="16"/>
  <c r="AR61" i="16"/>
  <c r="AR19" i="16"/>
  <c r="I10" i="12"/>
  <c r="I7" i="12"/>
  <c r="I11" i="12"/>
  <c r="I12" i="12"/>
  <c r="I10" i="15"/>
  <c r="I7" i="15"/>
  <c r="H30" i="12"/>
  <c r="G9" i="12"/>
  <c r="F9" i="12"/>
  <c r="E9" i="12"/>
  <c r="D9" i="12"/>
  <c r="C9" i="12"/>
  <c r="B9" i="12"/>
  <c r="G8" i="12"/>
  <c r="F8" i="12"/>
  <c r="E8" i="12"/>
  <c r="D8" i="12"/>
  <c r="C8" i="12"/>
  <c r="B8" i="12"/>
  <c r="H6" i="12"/>
  <c r="G6" i="12"/>
  <c r="E6" i="12"/>
  <c r="E5" i="12"/>
  <c r="D6" i="12"/>
  <c r="D5" i="12"/>
  <c r="C6" i="12"/>
  <c r="C5" i="12"/>
  <c r="B6" i="12"/>
  <c r="Q11" i="20" l="1"/>
  <c r="Q14" i="20" s="1"/>
  <c r="N11" i="20"/>
  <c r="N14" i="20" s="1"/>
  <c r="P11" i="20"/>
  <c r="P14" i="20" s="1"/>
  <c r="S11" i="20"/>
  <c r="S14" i="20" s="1"/>
  <c r="I27" i="21"/>
  <c r="T15" i="21" s="1"/>
  <c r="T16" i="21" s="1"/>
  <c r="F27" i="21"/>
  <c r="Q15" i="21" s="1"/>
  <c r="D27" i="21"/>
  <c r="O15" i="21" s="1"/>
  <c r="E27" i="21"/>
  <c r="P15" i="21" s="1"/>
  <c r="H27" i="21"/>
  <c r="S15" i="21" s="1"/>
  <c r="K20" i="21"/>
  <c r="G27" i="21"/>
  <c r="R15" i="21" s="1"/>
  <c r="B27" i="21"/>
  <c r="M15" i="21" s="1"/>
  <c r="C27" i="21"/>
  <c r="N15" i="21" s="1"/>
  <c r="S16" i="20"/>
  <c r="C25" i="21"/>
  <c r="P16" i="22"/>
  <c r="E28" i="22"/>
  <c r="C26" i="20"/>
  <c r="R11" i="20"/>
  <c r="R17" i="20" s="1"/>
  <c r="T11" i="20"/>
  <c r="O16" i="22"/>
  <c r="D28" i="22"/>
  <c r="C21" i="21"/>
  <c r="P10" i="21"/>
  <c r="P13" i="21" s="1"/>
  <c r="O10" i="21"/>
  <c r="O13" i="21" s="1"/>
  <c r="Q10" i="21"/>
  <c r="Q13" i="21" s="1"/>
  <c r="R10" i="21"/>
  <c r="R13" i="21" s="1"/>
  <c r="C22" i="21"/>
  <c r="S11" i="21" s="1"/>
  <c r="N10" i="21"/>
  <c r="N13" i="21" s="1"/>
  <c r="B28" i="22"/>
  <c r="T16" i="22"/>
  <c r="I28" i="22"/>
  <c r="G28" i="22"/>
  <c r="Q16" i="22"/>
  <c r="F28" i="22"/>
  <c r="P16" i="20"/>
  <c r="R13" i="20"/>
  <c r="L13" i="20" s="1"/>
  <c r="L10" i="20"/>
  <c r="O16" i="20"/>
  <c r="O17" i="20"/>
  <c r="P17" i="22"/>
  <c r="S16" i="22"/>
  <c r="H28" i="22"/>
  <c r="N16" i="20"/>
  <c r="N17" i="20"/>
  <c r="S10" i="21"/>
  <c r="S13" i="21" s="1"/>
  <c r="R17" i="22"/>
  <c r="M17" i="20"/>
  <c r="M16" i="20"/>
  <c r="T16" i="20"/>
  <c r="B26" i="21"/>
  <c r="M11" i="21"/>
  <c r="M14" i="21" s="1"/>
  <c r="L15" i="20"/>
  <c r="R16" i="20"/>
  <c r="L51" i="19"/>
  <c r="M51" i="19" s="1"/>
  <c r="F46" i="19" s="1"/>
  <c r="D65" i="19" s="1"/>
  <c r="C65" i="19" s="1"/>
  <c r="F51" i="19"/>
  <c r="G51" i="19" s="1"/>
  <c r="F43" i="19" s="1"/>
  <c r="D61" i="19" s="1"/>
  <c r="Q16" i="20"/>
  <c r="Q17" i="20"/>
  <c r="C28" i="22"/>
  <c r="T17" i="22"/>
  <c r="P14" i="22"/>
  <c r="R14" i="22"/>
  <c r="Q17" i="22"/>
  <c r="S17" i="22"/>
  <c r="L11" i="22"/>
  <c r="E54" i="19" s="1"/>
  <c r="T13" i="21"/>
  <c r="H26" i="21"/>
  <c r="I16" i="15"/>
  <c r="I16" i="12"/>
  <c r="AY280" i="18" s="1"/>
  <c r="I16" i="14"/>
  <c r="Y12" i="10"/>
  <c r="I16" i="10" s="1"/>
  <c r="Y8" i="10"/>
  <c r="C16" i="15" s="1"/>
  <c r="L14" i="22"/>
  <c r="AA10" i="10"/>
  <c r="K15" i="10" s="1"/>
  <c r="AA7" i="10"/>
  <c r="G5" i="12"/>
  <c r="G10" i="12" s="1"/>
  <c r="O18" i="10"/>
  <c r="H5" i="12"/>
  <c r="H10" i="12" s="1"/>
  <c r="O19" i="10"/>
  <c r="F5" i="12"/>
  <c r="F10" i="12" s="1"/>
  <c r="O17" i="10"/>
  <c r="B21" i="10"/>
  <c r="E10" i="12"/>
  <c r="I17" i="12"/>
  <c r="I20" i="12" s="1"/>
  <c r="I24" i="12" s="1"/>
  <c r="AL4" i="16"/>
  <c r="AL5" i="16" s="1"/>
  <c r="AL6" i="16" s="1"/>
  <c r="AL7" i="16" s="1"/>
  <c r="AL8" i="16" s="1"/>
  <c r="AL9" i="16" s="1"/>
  <c r="AL10" i="16" s="1"/>
  <c r="AL11" i="16" s="1"/>
  <c r="AL12" i="16" s="1"/>
  <c r="AL13" i="16" s="1"/>
  <c r="AL14" i="16" s="1"/>
  <c r="AL15" i="16" s="1"/>
  <c r="AL16" i="16" s="1"/>
  <c r="AL17" i="16" s="1"/>
  <c r="AL18" i="16" s="1"/>
  <c r="AL19" i="16" s="1"/>
  <c r="AL20" i="16" s="1"/>
  <c r="AL21" i="16" s="1"/>
  <c r="AL22" i="16" s="1"/>
  <c r="AL23" i="16" s="1"/>
  <c r="AL24" i="16" s="1"/>
  <c r="AL25" i="16" s="1"/>
  <c r="AL26" i="16" s="1"/>
  <c r="AL27" i="16" s="1"/>
  <c r="AL28" i="16" s="1"/>
  <c r="AL29" i="16" s="1"/>
  <c r="AL30" i="16" s="1"/>
  <c r="AL31" i="16" s="1"/>
  <c r="AL32" i="16" s="1"/>
  <c r="AL33" i="16" s="1"/>
  <c r="AL34" i="16" s="1"/>
  <c r="AL35" i="16" s="1"/>
  <c r="AL36" i="16" s="1"/>
  <c r="AL37" i="16" s="1"/>
  <c r="AL38" i="16" s="1"/>
  <c r="AL39" i="16" s="1"/>
  <c r="AL40" i="16" s="1"/>
  <c r="AL41" i="16" s="1"/>
  <c r="AL42" i="16" s="1"/>
  <c r="AL43" i="16" s="1"/>
  <c r="AL44" i="16" s="1"/>
  <c r="AL45" i="16" s="1"/>
  <c r="AL46" i="16" s="1"/>
  <c r="AL47" i="16" s="1"/>
  <c r="AL48" i="16" s="1"/>
  <c r="AL49" i="16" s="1"/>
  <c r="AL50" i="16" s="1"/>
  <c r="AL51" i="16" s="1"/>
  <c r="AL52" i="16" s="1"/>
  <c r="AL53" i="16" s="1"/>
  <c r="AL54" i="16" s="1"/>
  <c r="AL55" i="16" s="1"/>
  <c r="AL56" i="16" s="1"/>
  <c r="AL57" i="16" s="1"/>
  <c r="AL58" i="16" s="1"/>
  <c r="AL59" i="16" s="1"/>
  <c r="AL60" i="16" s="1"/>
  <c r="AL61" i="16" s="1"/>
  <c r="AL62" i="16" s="1"/>
  <c r="AL63" i="16" s="1"/>
  <c r="AL64" i="16" s="1"/>
  <c r="AL65" i="16" s="1"/>
  <c r="AL66" i="16" s="1"/>
  <c r="AL67" i="16" s="1"/>
  <c r="AL68" i="16" s="1"/>
  <c r="AL69" i="16" s="1"/>
  <c r="AL70" i="16" s="1"/>
  <c r="AL71" i="16" s="1"/>
  <c r="AL72" i="16" s="1"/>
  <c r="AL73" i="16" s="1"/>
  <c r="AL74" i="16" s="1"/>
  <c r="AL75" i="16" s="1"/>
  <c r="AL76" i="16" s="1"/>
  <c r="AL77" i="16" s="1"/>
  <c r="AL78" i="16" s="1"/>
  <c r="AL79" i="16" s="1"/>
  <c r="AL80" i="16" s="1"/>
  <c r="AL81" i="16" s="1"/>
  <c r="AL82" i="16" s="1"/>
  <c r="AL83" i="16" s="1"/>
  <c r="AL84" i="16" s="1"/>
  <c r="AL85" i="16" s="1"/>
  <c r="AL86" i="16" s="1"/>
  <c r="AL87" i="16" s="1"/>
  <c r="AL88" i="16" s="1"/>
  <c r="AL89" i="16" s="1"/>
  <c r="AL90" i="16" s="1"/>
  <c r="AL91" i="16" s="1"/>
  <c r="AL92" i="16" s="1"/>
  <c r="AL93" i="16" s="1"/>
  <c r="AL94" i="16" s="1"/>
  <c r="AL95" i="16" s="1"/>
  <c r="AL96" i="16" s="1"/>
  <c r="AL97" i="16" s="1"/>
  <c r="AL98" i="16" s="1"/>
  <c r="AL99" i="16" s="1"/>
  <c r="AL100" i="16" s="1"/>
  <c r="AL101" i="16" s="1"/>
  <c r="AL102" i="16" s="1"/>
  <c r="AL103" i="16" s="1"/>
  <c r="AL104" i="16" s="1"/>
  <c r="AL105" i="16" s="1"/>
  <c r="AL106" i="16" s="1"/>
  <c r="AL107" i="16" s="1"/>
  <c r="AL108" i="16" s="1"/>
  <c r="AL109" i="16" s="1"/>
  <c r="AL110" i="16" s="1"/>
  <c r="AL111" i="16" s="1"/>
  <c r="AL112" i="16" s="1"/>
  <c r="AL113" i="16" s="1"/>
  <c r="AL114" i="16" s="1"/>
  <c r="AL115" i="16" s="1"/>
  <c r="AL116" i="16" s="1"/>
  <c r="AL117" i="16" s="1"/>
  <c r="AL118" i="16" s="1"/>
  <c r="AL119" i="16" s="1"/>
  <c r="AL120" i="16" s="1"/>
  <c r="AL121" i="16" s="1"/>
  <c r="AL122" i="16" s="1"/>
  <c r="AL123" i="16" s="1"/>
  <c r="AL124" i="16" s="1"/>
  <c r="AL125" i="16" s="1"/>
  <c r="AL126" i="16" s="1"/>
  <c r="AL127" i="16" s="1"/>
  <c r="AL128" i="16" s="1"/>
  <c r="AL129" i="16" s="1"/>
  <c r="AL130" i="16" s="1"/>
  <c r="AL131" i="16" s="1"/>
  <c r="AL132" i="16" s="1"/>
  <c r="AL133" i="16" s="1"/>
  <c r="AL134" i="16" s="1"/>
  <c r="AL135" i="16" s="1"/>
  <c r="AL136" i="16" s="1"/>
  <c r="AL137" i="16" s="1"/>
  <c r="AL138" i="16" s="1"/>
  <c r="AL139" i="16" s="1"/>
  <c r="AL140" i="16" s="1"/>
  <c r="AL141" i="16" s="1"/>
  <c r="AL142" i="16" s="1"/>
  <c r="AL143" i="16" s="1"/>
  <c r="AL144" i="16" s="1"/>
  <c r="AL145" i="16" s="1"/>
  <c r="AL146" i="16" s="1"/>
  <c r="AL147" i="16" s="1"/>
  <c r="AL148" i="16" s="1"/>
  <c r="AL149" i="16" s="1"/>
  <c r="AL150" i="16" s="1"/>
  <c r="AL151" i="16" s="1"/>
  <c r="AL152" i="16" s="1"/>
  <c r="AL153" i="16" s="1"/>
  <c r="AL154" i="16" s="1"/>
  <c r="AL155" i="16" s="1"/>
  <c r="AL156" i="16" s="1"/>
  <c r="AL157" i="16" s="1"/>
  <c r="AL158" i="16" s="1"/>
  <c r="AL159" i="16" s="1"/>
  <c r="AL160" i="16" s="1"/>
  <c r="AL161" i="16" s="1"/>
  <c r="AL162" i="16" s="1"/>
  <c r="AL163" i="16" s="1"/>
  <c r="AL164" i="16" s="1"/>
  <c r="AL165" i="16" s="1"/>
  <c r="AL166" i="16" s="1"/>
  <c r="AL167" i="16" s="1"/>
  <c r="AL168" i="16" s="1"/>
  <c r="AL169" i="16" s="1"/>
  <c r="AL170" i="16" s="1"/>
  <c r="AL171" i="16" s="1"/>
  <c r="AL172" i="16" s="1"/>
  <c r="AL173" i="16" s="1"/>
  <c r="AL174" i="16" s="1"/>
  <c r="AL175" i="16" s="1"/>
  <c r="AL176" i="16" s="1"/>
  <c r="AL177" i="16" s="1"/>
  <c r="AL178" i="16" s="1"/>
  <c r="AL179" i="16" s="1"/>
  <c r="AL180" i="16" s="1"/>
  <c r="AL181" i="16" s="1"/>
  <c r="AL182" i="16" s="1"/>
  <c r="AL183" i="16" s="1"/>
  <c r="AL184" i="16" s="1"/>
  <c r="AL185" i="16" s="1"/>
  <c r="AL186" i="16" s="1"/>
  <c r="AL187" i="16" s="1"/>
  <c r="AL188" i="16" s="1"/>
  <c r="AL189" i="16" s="1"/>
  <c r="AL190" i="16" s="1"/>
  <c r="AL191" i="16" s="1"/>
  <c r="AL192" i="16" s="1"/>
  <c r="AL193" i="16" s="1"/>
  <c r="AL194" i="16" s="1"/>
  <c r="AL195" i="16" s="1"/>
  <c r="AL196" i="16" s="1"/>
  <c r="AL197" i="16" s="1"/>
  <c r="AL198" i="16" s="1"/>
  <c r="AL199" i="16" s="1"/>
  <c r="AL200" i="16" s="1"/>
  <c r="AL201" i="16" s="1"/>
  <c r="AL202" i="16" s="1"/>
  <c r="AL203" i="16" s="1"/>
  <c r="AL204" i="16" s="1"/>
  <c r="AL205" i="16" s="1"/>
  <c r="AL206" i="16" s="1"/>
  <c r="AL207" i="16" s="1"/>
  <c r="AL208" i="16" s="1"/>
  <c r="AL209" i="16" s="1"/>
  <c r="AL210" i="16" s="1"/>
  <c r="AL211" i="16" s="1"/>
  <c r="AL212" i="16" s="1"/>
  <c r="AL213" i="16" s="1"/>
  <c r="AL214" i="16" s="1"/>
  <c r="AL215" i="16" s="1"/>
  <c r="AL216" i="16" s="1"/>
  <c r="AL217" i="16" s="1"/>
  <c r="AL218" i="16" s="1"/>
  <c r="AL219" i="16" s="1"/>
  <c r="AL220" i="16" s="1"/>
  <c r="AL221" i="16" s="1"/>
  <c r="AL222" i="16" s="1"/>
  <c r="AL223" i="16" s="1"/>
  <c r="AL224" i="16" s="1"/>
  <c r="AL225" i="16" s="1"/>
  <c r="AL226" i="16" s="1"/>
  <c r="AL227" i="16" s="1"/>
  <c r="AL228" i="16" s="1"/>
  <c r="AL229" i="16" s="1"/>
  <c r="AL230" i="16" s="1"/>
  <c r="AL231" i="16" s="1"/>
  <c r="AL232" i="16" s="1"/>
  <c r="AL233" i="16" s="1"/>
  <c r="AL234" i="16" s="1"/>
  <c r="AL235" i="16" s="1"/>
  <c r="AL236" i="16" s="1"/>
  <c r="AL237" i="16" s="1"/>
  <c r="AL238" i="16" s="1"/>
  <c r="AL239" i="16" s="1"/>
  <c r="AL240" i="16" s="1"/>
  <c r="AL241" i="16" s="1"/>
  <c r="AL242" i="16" s="1"/>
  <c r="AL243" i="16" s="1"/>
  <c r="AL244" i="16" s="1"/>
  <c r="AL245" i="16" s="1"/>
  <c r="AL246" i="16" s="1"/>
  <c r="AL247" i="16" s="1"/>
  <c r="AL248" i="16" s="1"/>
  <c r="AL249" i="16" s="1"/>
  <c r="AL250" i="16" s="1"/>
  <c r="AL251" i="16" s="1"/>
  <c r="AL252" i="16" s="1"/>
  <c r="AL253" i="16" s="1"/>
  <c r="AL254" i="16" s="1"/>
  <c r="AL255" i="16" s="1"/>
  <c r="AL256" i="16" s="1"/>
  <c r="AL257" i="16" s="1"/>
  <c r="AL258" i="16" s="1"/>
  <c r="AL259" i="16" s="1"/>
  <c r="AL260" i="16" s="1"/>
  <c r="AL261" i="16" s="1"/>
  <c r="AL262" i="16" s="1"/>
  <c r="AL263" i="16" s="1"/>
  <c r="AL264" i="16" s="1"/>
  <c r="AL265" i="16" s="1"/>
  <c r="AL266" i="16" s="1"/>
  <c r="AL267" i="16" s="1"/>
  <c r="AL268" i="16" s="1"/>
  <c r="AL269" i="16" s="1"/>
  <c r="AL270" i="16" s="1"/>
  <c r="AL271" i="16" s="1"/>
  <c r="AL272" i="16" s="1"/>
  <c r="AL273" i="16" s="1"/>
  <c r="AL274" i="16" s="1"/>
  <c r="AL275" i="16" s="1"/>
  <c r="AL276" i="16" s="1"/>
  <c r="AL277" i="16" s="1"/>
  <c r="AL278" i="16" s="1"/>
  <c r="AL279" i="16" s="1"/>
  <c r="AL280" i="16" s="1"/>
  <c r="AL281" i="16" s="1"/>
  <c r="AL282" i="16" s="1"/>
  <c r="AL283" i="16" s="1"/>
  <c r="AL284" i="16" s="1"/>
  <c r="AL285" i="16" s="1"/>
  <c r="AL286" i="16" s="1"/>
  <c r="AL287" i="16" s="1"/>
  <c r="AL288" i="16" s="1"/>
  <c r="AL289" i="16" s="1"/>
  <c r="AL290" i="16" s="1"/>
  <c r="AL291" i="16" s="1"/>
  <c r="AL292" i="16" s="1"/>
  <c r="AL293" i="16" s="1"/>
  <c r="AL294" i="16" s="1"/>
  <c r="AL295" i="16" s="1"/>
  <c r="AL296" i="16" s="1"/>
  <c r="AL297" i="16" s="1"/>
  <c r="AL298" i="16" s="1"/>
  <c r="AL299" i="16" s="1"/>
  <c r="AL300" i="16" s="1"/>
  <c r="AL301" i="16" s="1"/>
  <c r="AL302" i="16" s="1"/>
  <c r="AL303" i="16" s="1"/>
  <c r="AL304" i="16" s="1"/>
  <c r="AL305" i="16" s="1"/>
  <c r="AL306" i="16" s="1"/>
  <c r="AL307" i="16" s="1"/>
  <c r="AL308" i="16" s="1"/>
  <c r="AN4" i="16"/>
  <c r="AN5" i="16" s="1"/>
  <c r="AN6" i="16" s="1"/>
  <c r="AN7" i="16" s="1"/>
  <c r="AN8" i="16" s="1"/>
  <c r="AN9" i="16" s="1"/>
  <c r="AN10" i="16" s="1"/>
  <c r="AN11" i="16" s="1"/>
  <c r="AN12" i="16" s="1"/>
  <c r="AN13" i="16" s="1"/>
  <c r="AN14" i="16" s="1"/>
  <c r="AN15" i="16" s="1"/>
  <c r="AN16" i="16" s="1"/>
  <c r="AN17" i="16" s="1"/>
  <c r="AN18" i="16" s="1"/>
  <c r="AN19" i="16" s="1"/>
  <c r="AN20" i="16" s="1"/>
  <c r="AN21" i="16" s="1"/>
  <c r="AN22" i="16" s="1"/>
  <c r="AN23" i="16" s="1"/>
  <c r="AN24" i="16" s="1"/>
  <c r="AN25" i="16" s="1"/>
  <c r="AN26" i="16" s="1"/>
  <c r="AN27" i="16" s="1"/>
  <c r="AN28" i="16" s="1"/>
  <c r="AN29" i="16" s="1"/>
  <c r="AN30" i="16" s="1"/>
  <c r="AN31" i="16" s="1"/>
  <c r="AN32" i="16" s="1"/>
  <c r="AN33" i="16" s="1"/>
  <c r="AN34" i="16" s="1"/>
  <c r="AN35" i="16" s="1"/>
  <c r="AN36" i="16" s="1"/>
  <c r="AN37" i="16" s="1"/>
  <c r="AN38" i="16" s="1"/>
  <c r="AN39" i="16" s="1"/>
  <c r="AN40" i="16" s="1"/>
  <c r="AN41" i="16" s="1"/>
  <c r="AN42" i="16" s="1"/>
  <c r="AN43" i="16" s="1"/>
  <c r="AN44" i="16" s="1"/>
  <c r="AN45" i="16" s="1"/>
  <c r="AN46" i="16" s="1"/>
  <c r="AN47" i="16" s="1"/>
  <c r="AN48" i="16" s="1"/>
  <c r="AN49" i="16" s="1"/>
  <c r="AN50" i="16" s="1"/>
  <c r="AN51" i="16" s="1"/>
  <c r="AN52" i="16" s="1"/>
  <c r="AN53" i="16" s="1"/>
  <c r="AN54" i="16" s="1"/>
  <c r="AN55" i="16" s="1"/>
  <c r="AN56" i="16" s="1"/>
  <c r="AN57" i="16" s="1"/>
  <c r="AN58" i="16" s="1"/>
  <c r="AN59" i="16" s="1"/>
  <c r="AN60" i="16" s="1"/>
  <c r="AN61" i="16" s="1"/>
  <c r="AN62" i="16" s="1"/>
  <c r="AN63" i="16" s="1"/>
  <c r="AN64" i="16" s="1"/>
  <c r="AN65" i="16" s="1"/>
  <c r="AN66" i="16" s="1"/>
  <c r="AN67" i="16" s="1"/>
  <c r="AN68" i="16" s="1"/>
  <c r="AN69" i="16" s="1"/>
  <c r="AN70" i="16" s="1"/>
  <c r="AN71" i="16" s="1"/>
  <c r="AN72" i="16" s="1"/>
  <c r="AN73" i="16" s="1"/>
  <c r="AN74" i="16" s="1"/>
  <c r="AN75" i="16" s="1"/>
  <c r="AN76" i="16" s="1"/>
  <c r="AN77" i="16" s="1"/>
  <c r="AN78" i="16" s="1"/>
  <c r="AN79" i="16" s="1"/>
  <c r="AN80" i="16" s="1"/>
  <c r="AN81" i="16" s="1"/>
  <c r="AN82" i="16" s="1"/>
  <c r="AN83" i="16" s="1"/>
  <c r="AN84" i="16" s="1"/>
  <c r="AN85" i="16" s="1"/>
  <c r="AN86" i="16" s="1"/>
  <c r="AN87" i="16" s="1"/>
  <c r="AN88" i="16" s="1"/>
  <c r="AN89" i="16" s="1"/>
  <c r="AN90" i="16" s="1"/>
  <c r="AN91" i="16" s="1"/>
  <c r="AN92" i="16" s="1"/>
  <c r="AN93" i="16" s="1"/>
  <c r="AN94" i="16" s="1"/>
  <c r="AN95" i="16" s="1"/>
  <c r="AN96" i="16" s="1"/>
  <c r="AN97" i="16" s="1"/>
  <c r="AN98" i="16" s="1"/>
  <c r="AN99" i="16" s="1"/>
  <c r="AN100" i="16" s="1"/>
  <c r="AN101" i="16" s="1"/>
  <c r="AN102" i="16" s="1"/>
  <c r="AN103" i="16" s="1"/>
  <c r="AN104" i="16" s="1"/>
  <c r="AN105" i="16" s="1"/>
  <c r="AN106" i="16" s="1"/>
  <c r="AN107" i="16" s="1"/>
  <c r="AN108" i="16" s="1"/>
  <c r="AN109" i="16" s="1"/>
  <c r="AN110" i="16" s="1"/>
  <c r="AN111" i="16" s="1"/>
  <c r="AN112" i="16" s="1"/>
  <c r="AN113" i="16" s="1"/>
  <c r="AN114" i="16" s="1"/>
  <c r="AN115" i="16" s="1"/>
  <c r="AN116" i="16" s="1"/>
  <c r="AN117" i="16" s="1"/>
  <c r="AN118" i="16" s="1"/>
  <c r="AN119" i="16" s="1"/>
  <c r="AN120" i="16" s="1"/>
  <c r="AN121" i="16" s="1"/>
  <c r="AN122" i="16" s="1"/>
  <c r="AN123" i="16" s="1"/>
  <c r="AN124" i="16" s="1"/>
  <c r="AN125" i="16" s="1"/>
  <c r="AN126" i="16" s="1"/>
  <c r="AN127" i="16" s="1"/>
  <c r="AN128" i="16" s="1"/>
  <c r="AN129" i="16" s="1"/>
  <c r="AN130" i="16" s="1"/>
  <c r="AN131" i="16" s="1"/>
  <c r="AN132" i="16" s="1"/>
  <c r="AN133" i="16" s="1"/>
  <c r="AN134" i="16" s="1"/>
  <c r="AN135" i="16" s="1"/>
  <c r="AN136" i="16" s="1"/>
  <c r="AN137" i="16" s="1"/>
  <c r="AN138" i="16" s="1"/>
  <c r="AN139" i="16" s="1"/>
  <c r="AN140" i="16" s="1"/>
  <c r="AN141" i="16" s="1"/>
  <c r="AN142" i="16" s="1"/>
  <c r="AN143" i="16" s="1"/>
  <c r="AN144" i="16" s="1"/>
  <c r="AN145" i="16" s="1"/>
  <c r="AN146" i="16" s="1"/>
  <c r="AN147" i="16" s="1"/>
  <c r="AN148" i="16" s="1"/>
  <c r="AN149" i="16" s="1"/>
  <c r="AN150" i="16" s="1"/>
  <c r="AN151" i="16" s="1"/>
  <c r="AN152" i="16" s="1"/>
  <c r="AN153" i="16" s="1"/>
  <c r="AN154" i="16" s="1"/>
  <c r="AN155" i="16" s="1"/>
  <c r="AN156" i="16" s="1"/>
  <c r="AN157" i="16" s="1"/>
  <c r="AN158" i="16" s="1"/>
  <c r="AN159" i="16" s="1"/>
  <c r="AN160" i="16" s="1"/>
  <c r="AN161" i="16" s="1"/>
  <c r="AN162" i="16" s="1"/>
  <c r="AN163" i="16" s="1"/>
  <c r="AN164" i="16" s="1"/>
  <c r="AN165" i="16" s="1"/>
  <c r="AN166" i="16" s="1"/>
  <c r="AN167" i="16" s="1"/>
  <c r="AN168" i="16" s="1"/>
  <c r="AN169" i="16" s="1"/>
  <c r="AN170" i="16" s="1"/>
  <c r="AN171" i="16" s="1"/>
  <c r="AN172" i="16" s="1"/>
  <c r="AN173" i="16" s="1"/>
  <c r="AN174" i="16" s="1"/>
  <c r="AN175" i="16" s="1"/>
  <c r="AN176" i="16" s="1"/>
  <c r="AN177" i="16" s="1"/>
  <c r="AN178" i="16" s="1"/>
  <c r="AN179" i="16" s="1"/>
  <c r="AN180" i="16" s="1"/>
  <c r="AN181" i="16" s="1"/>
  <c r="AN182" i="16" s="1"/>
  <c r="AN183" i="16" s="1"/>
  <c r="AN184" i="16" s="1"/>
  <c r="AN185" i="16" s="1"/>
  <c r="AN186" i="16" s="1"/>
  <c r="AN187" i="16" s="1"/>
  <c r="AN188" i="16" s="1"/>
  <c r="AN189" i="16" s="1"/>
  <c r="AN190" i="16" s="1"/>
  <c r="AN191" i="16" s="1"/>
  <c r="AN192" i="16" s="1"/>
  <c r="AN193" i="16" s="1"/>
  <c r="AN194" i="16" s="1"/>
  <c r="AN195" i="16" s="1"/>
  <c r="AN196" i="16" s="1"/>
  <c r="AN197" i="16" s="1"/>
  <c r="AN198" i="16" s="1"/>
  <c r="AN199" i="16" s="1"/>
  <c r="AN200" i="16" s="1"/>
  <c r="AN201" i="16" s="1"/>
  <c r="AN202" i="16" s="1"/>
  <c r="AN203" i="16" s="1"/>
  <c r="AN204" i="16" s="1"/>
  <c r="AN205" i="16" s="1"/>
  <c r="AN206" i="16" s="1"/>
  <c r="AN207" i="16" s="1"/>
  <c r="AN208" i="16" s="1"/>
  <c r="AN209" i="16" s="1"/>
  <c r="AN210" i="16" s="1"/>
  <c r="AN211" i="16" s="1"/>
  <c r="AN212" i="16" s="1"/>
  <c r="AN213" i="16" s="1"/>
  <c r="AN214" i="16" s="1"/>
  <c r="AN215" i="16" s="1"/>
  <c r="AN216" i="16" s="1"/>
  <c r="AN217" i="16" s="1"/>
  <c r="AN218" i="16" s="1"/>
  <c r="AN219" i="16" s="1"/>
  <c r="AN220" i="16" s="1"/>
  <c r="AN221" i="16" s="1"/>
  <c r="AN222" i="16" s="1"/>
  <c r="AN223" i="16" s="1"/>
  <c r="AN224" i="16" s="1"/>
  <c r="AN225" i="16" s="1"/>
  <c r="AN226" i="16" s="1"/>
  <c r="AN227" i="16" s="1"/>
  <c r="AN228" i="16" s="1"/>
  <c r="AN229" i="16" s="1"/>
  <c r="AN230" i="16" s="1"/>
  <c r="AN231" i="16" s="1"/>
  <c r="AN232" i="16" s="1"/>
  <c r="AN233" i="16" s="1"/>
  <c r="AN234" i="16" s="1"/>
  <c r="AN235" i="16" s="1"/>
  <c r="AN236" i="16" s="1"/>
  <c r="AN237" i="16" s="1"/>
  <c r="AN238" i="16" s="1"/>
  <c r="AN239" i="16" s="1"/>
  <c r="AN240" i="16" s="1"/>
  <c r="AN241" i="16" s="1"/>
  <c r="AN242" i="16" s="1"/>
  <c r="AN243" i="16" s="1"/>
  <c r="AN244" i="16" s="1"/>
  <c r="AN245" i="16" s="1"/>
  <c r="AN246" i="16" s="1"/>
  <c r="AN247" i="16" s="1"/>
  <c r="AN248" i="16" s="1"/>
  <c r="AN249" i="16" s="1"/>
  <c r="AN250" i="16" s="1"/>
  <c r="AN251" i="16" s="1"/>
  <c r="AN252" i="16" s="1"/>
  <c r="AN253" i="16" s="1"/>
  <c r="AN254" i="16" s="1"/>
  <c r="AN255" i="16" s="1"/>
  <c r="AN256" i="16" s="1"/>
  <c r="AN257" i="16" s="1"/>
  <c r="AN258" i="16" s="1"/>
  <c r="AN259" i="16" s="1"/>
  <c r="AN260" i="16" s="1"/>
  <c r="AN261" i="16" s="1"/>
  <c r="AN262" i="16" s="1"/>
  <c r="AN263" i="16" s="1"/>
  <c r="AN264" i="16" s="1"/>
  <c r="AN265" i="16" s="1"/>
  <c r="AN266" i="16" s="1"/>
  <c r="AN267" i="16" s="1"/>
  <c r="AN268" i="16" s="1"/>
  <c r="AN269" i="16" s="1"/>
  <c r="AN270" i="16" s="1"/>
  <c r="AN271" i="16" s="1"/>
  <c r="AN272" i="16" s="1"/>
  <c r="AN273" i="16" s="1"/>
  <c r="AN274" i="16" s="1"/>
  <c r="AN275" i="16" s="1"/>
  <c r="AN276" i="16" s="1"/>
  <c r="AN277" i="16" s="1"/>
  <c r="AN278" i="16" s="1"/>
  <c r="AN279" i="16" s="1"/>
  <c r="AN280" i="16" s="1"/>
  <c r="AN281" i="16" s="1"/>
  <c r="AN282" i="16" s="1"/>
  <c r="AN283" i="16" s="1"/>
  <c r="AN284" i="16" s="1"/>
  <c r="AN285" i="16" s="1"/>
  <c r="AN286" i="16" s="1"/>
  <c r="AN287" i="16" s="1"/>
  <c r="AN288" i="16" s="1"/>
  <c r="AN289" i="16" s="1"/>
  <c r="AN290" i="16" s="1"/>
  <c r="AN291" i="16" s="1"/>
  <c r="AN292" i="16" s="1"/>
  <c r="AN293" i="16" s="1"/>
  <c r="AN294" i="16" s="1"/>
  <c r="AN295" i="16" s="1"/>
  <c r="AN296" i="16" s="1"/>
  <c r="AN297" i="16" s="1"/>
  <c r="AN298" i="16" s="1"/>
  <c r="AN299" i="16" s="1"/>
  <c r="AN300" i="16" s="1"/>
  <c r="AN301" i="16" s="1"/>
  <c r="AN302" i="16" s="1"/>
  <c r="AN303" i="16" s="1"/>
  <c r="AN304" i="16" s="1"/>
  <c r="AN305" i="16" s="1"/>
  <c r="AN306" i="16" s="1"/>
  <c r="AN307" i="16" s="1"/>
  <c r="AN308" i="16" s="1"/>
  <c r="D10" i="12"/>
  <c r="D11" i="12"/>
  <c r="D7" i="12"/>
  <c r="I13" i="12"/>
  <c r="I14" i="12" s="1"/>
  <c r="AU4" i="16"/>
  <c r="AU5" i="16" s="1"/>
  <c r="AU6" i="16" s="1"/>
  <c r="AU7" i="16" s="1"/>
  <c r="AU8" i="16" s="1"/>
  <c r="AU9" i="16" s="1"/>
  <c r="AU10" i="16" s="1"/>
  <c r="AU11" i="16" s="1"/>
  <c r="AU12" i="16" s="1"/>
  <c r="AU13" i="16" s="1"/>
  <c r="AU14" i="16" s="1"/>
  <c r="AU15" i="16" s="1"/>
  <c r="AU16" i="16" s="1"/>
  <c r="AU17" i="16" s="1"/>
  <c r="AU18" i="16" s="1"/>
  <c r="AU19" i="16" s="1"/>
  <c r="AU20" i="16" s="1"/>
  <c r="AU21" i="16" s="1"/>
  <c r="AU22" i="16" s="1"/>
  <c r="AU23" i="16" s="1"/>
  <c r="AU24" i="16" s="1"/>
  <c r="AU25" i="16" s="1"/>
  <c r="AU26" i="16" s="1"/>
  <c r="AU27" i="16" s="1"/>
  <c r="AU28" i="16" s="1"/>
  <c r="AU29" i="16" s="1"/>
  <c r="AU30" i="16" s="1"/>
  <c r="AU31" i="16" s="1"/>
  <c r="AU32" i="16" s="1"/>
  <c r="AU33" i="16" s="1"/>
  <c r="AU34" i="16" s="1"/>
  <c r="AU35" i="16" s="1"/>
  <c r="AU36" i="16" s="1"/>
  <c r="AU37" i="16" s="1"/>
  <c r="AU38" i="16" s="1"/>
  <c r="AU39" i="16" s="1"/>
  <c r="AU40" i="16" s="1"/>
  <c r="AU41" i="16" s="1"/>
  <c r="AU42" i="16" s="1"/>
  <c r="AU43" i="16" s="1"/>
  <c r="AU44" i="16" s="1"/>
  <c r="AU45" i="16" s="1"/>
  <c r="AU46" i="16" s="1"/>
  <c r="AU47" i="16" s="1"/>
  <c r="AU48" i="16" s="1"/>
  <c r="AU49" i="16" s="1"/>
  <c r="AU50" i="16" s="1"/>
  <c r="AU51" i="16" s="1"/>
  <c r="AU52" i="16" s="1"/>
  <c r="AU53" i="16" s="1"/>
  <c r="AU54" i="16" s="1"/>
  <c r="AU55" i="16" s="1"/>
  <c r="AU56" i="16" s="1"/>
  <c r="AU57" i="16" s="1"/>
  <c r="AU58" i="16" s="1"/>
  <c r="AU59" i="16" s="1"/>
  <c r="AU60" i="16" s="1"/>
  <c r="AU61" i="16" s="1"/>
  <c r="AU62" i="16" s="1"/>
  <c r="AU63" i="16" s="1"/>
  <c r="AU64" i="16" s="1"/>
  <c r="AU65" i="16" s="1"/>
  <c r="AU66" i="16" s="1"/>
  <c r="AU67" i="16" s="1"/>
  <c r="AU68" i="16" s="1"/>
  <c r="AU69" i="16" s="1"/>
  <c r="AU70" i="16" s="1"/>
  <c r="AU71" i="16" s="1"/>
  <c r="AU72" i="16" s="1"/>
  <c r="AU73" i="16" s="1"/>
  <c r="AU74" i="16" s="1"/>
  <c r="AU75" i="16" s="1"/>
  <c r="AU76" i="16" s="1"/>
  <c r="AU77" i="16" s="1"/>
  <c r="AU78" i="16" s="1"/>
  <c r="AU79" i="16" s="1"/>
  <c r="AU80" i="16" s="1"/>
  <c r="AU81" i="16" s="1"/>
  <c r="AU82" i="16" s="1"/>
  <c r="AU83" i="16" s="1"/>
  <c r="AU84" i="16" s="1"/>
  <c r="AU85" i="16" s="1"/>
  <c r="AU86" i="16" s="1"/>
  <c r="AU87" i="16" s="1"/>
  <c r="AU88" i="16" s="1"/>
  <c r="AU89" i="16" s="1"/>
  <c r="AU90" i="16" s="1"/>
  <c r="AU91" i="16" s="1"/>
  <c r="AU92" i="16" s="1"/>
  <c r="AU93" i="16" s="1"/>
  <c r="AU94" i="16" s="1"/>
  <c r="AU95" i="16" s="1"/>
  <c r="AU96" i="16" s="1"/>
  <c r="AU97" i="16" s="1"/>
  <c r="AU98" i="16" s="1"/>
  <c r="AU99" i="16" s="1"/>
  <c r="AU100" i="16" s="1"/>
  <c r="AU101" i="16" s="1"/>
  <c r="AU102" i="16" s="1"/>
  <c r="AU103" i="16" s="1"/>
  <c r="AU104" i="16" s="1"/>
  <c r="AU105" i="16" s="1"/>
  <c r="AU106" i="16" s="1"/>
  <c r="AU107" i="16" s="1"/>
  <c r="AU108" i="16" s="1"/>
  <c r="AU109" i="16" s="1"/>
  <c r="AU110" i="16" s="1"/>
  <c r="AU111" i="16" s="1"/>
  <c r="AU112" i="16" s="1"/>
  <c r="AU113" i="16" s="1"/>
  <c r="AU114" i="16" s="1"/>
  <c r="AU115" i="16" s="1"/>
  <c r="AU116" i="16" s="1"/>
  <c r="AU117" i="16" s="1"/>
  <c r="AU118" i="16" s="1"/>
  <c r="AU119" i="16" s="1"/>
  <c r="AU120" i="16" s="1"/>
  <c r="AU121" i="16" s="1"/>
  <c r="AU122" i="16" s="1"/>
  <c r="AU123" i="16" s="1"/>
  <c r="AU124" i="16" s="1"/>
  <c r="AU125" i="16" s="1"/>
  <c r="AU126" i="16" s="1"/>
  <c r="AU127" i="16" s="1"/>
  <c r="AU128" i="16" s="1"/>
  <c r="AU129" i="16" s="1"/>
  <c r="AU130" i="16" s="1"/>
  <c r="AU131" i="16" s="1"/>
  <c r="AU132" i="16" s="1"/>
  <c r="AU133" i="16" s="1"/>
  <c r="AU134" i="16" s="1"/>
  <c r="AU135" i="16" s="1"/>
  <c r="AU136" i="16" s="1"/>
  <c r="AU137" i="16" s="1"/>
  <c r="AU138" i="16" s="1"/>
  <c r="AU139" i="16" s="1"/>
  <c r="AU140" i="16" s="1"/>
  <c r="AU141" i="16" s="1"/>
  <c r="AU142" i="16" s="1"/>
  <c r="AU143" i="16" s="1"/>
  <c r="AU144" i="16" s="1"/>
  <c r="AU145" i="16" s="1"/>
  <c r="AU146" i="16" s="1"/>
  <c r="AU147" i="16" s="1"/>
  <c r="AU148" i="16" s="1"/>
  <c r="AU149" i="16" s="1"/>
  <c r="AU150" i="16" s="1"/>
  <c r="AU151" i="16" s="1"/>
  <c r="AU152" i="16" s="1"/>
  <c r="AU153" i="16" s="1"/>
  <c r="AU154" i="16" s="1"/>
  <c r="AU155" i="16" s="1"/>
  <c r="AU156" i="16" s="1"/>
  <c r="AU157" i="16" s="1"/>
  <c r="AU158" i="16" s="1"/>
  <c r="AU159" i="16" s="1"/>
  <c r="AU160" i="16" s="1"/>
  <c r="AU161" i="16" s="1"/>
  <c r="AU162" i="16" s="1"/>
  <c r="AU163" i="16" s="1"/>
  <c r="AU164" i="16" s="1"/>
  <c r="AU165" i="16" s="1"/>
  <c r="AU166" i="16" s="1"/>
  <c r="AU167" i="16" s="1"/>
  <c r="AU168" i="16" s="1"/>
  <c r="AU169" i="16" s="1"/>
  <c r="AU170" i="16" s="1"/>
  <c r="AU171" i="16" s="1"/>
  <c r="AU172" i="16" s="1"/>
  <c r="AU173" i="16" s="1"/>
  <c r="AU174" i="16" s="1"/>
  <c r="AU175" i="16" s="1"/>
  <c r="AU176" i="16" s="1"/>
  <c r="AU177" i="16" s="1"/>
  <c r="AU178" i="16" s="1"/>
  <c r="AU179" i="16" s="1"/>
  <c r="AU180" i="16" s="1"/>
  <c r="AU181" i="16" s="1"/>
  <c r="AU182" i="16" s="1"/>
  <c r="AU183" i="16" s="1"/>
  <c r="AU184" i="16" s="1"/>
  <c r="AU185" i="16" s="1"/>
  <c r="AU186" i="16" s="1"/>
  <c r="AU187" i="16" s="1"/>
  <c r="AU188" i="16" s="1"/>
  <c r="AU189" i="16" s="1"/>
  <c r="AU190" i="16" s="1"/>
  <c r="AU191" i="16" s="1"/>
  <c r="AU192" i="16" s="1"/>
  <c r="AU193" i="16" s="1"/>
  <c r="AU194" i="16" s="1"/>
  <c r="AU195" i="16" s="1"/>
  <c r="AU196" i="16" s="1"/>
  <c r="AU197" i="16" s="1"/>
  <c r="AU198" i="16" s="1"/>
  <c r="AU199" i="16" s="1"/>
  <c r="AU200" i="16" s="1"/>
  <c r="AU201" i="16" s="1"/>
  <c r="AU202" i="16" s="1"/>
  <c r="AU203" i="16" s="1"/>
  <c r="AU204" i="16" s="1"/>
  <c r="AU205" i="16" s="1"/>
  <c r="AU206" i="16" s="1"/>
  <c r="AU207" i="16" s="1"/>
  <c r="AU208" i="16" s="1"/>
  <c r="AU209" i="16" s="1"/>
  <c r="AU210" i="16" s="1"/>
  <c r="AU211" i="16" s="1"/>
  <c r="AU212" i="16" s="1"/>
  <c r="AU213" i="16" s="1"/>
  <c r="AU214" i="16" s="1"/>
  <c r="AU215" i="16" s="1"/>
  <c r="AU216" i="16" s="1"/>
  <c r="AU217" i="16" s="1"/>
  <c r="AU218" i="16" s="1"/>
  <c r="AU219" i="16" s="1"/>
  <c r="AU220" i="16" s="1"/>
  <c r="AU221" i="16" s="1"/>
  <c r="AU222" i="16" s="1"/>
  <c r="AU223" i="16" s="1"/>
  <c r="AU224" i="16" s="1"/>
  <c r="AU225" i="16" s="1"/>
  <c r="AU226" i="16" s="1"/>
  <c r="AU227" i="16" s="1"/>
  <c r="AU228" i="16" s="1"/>
  <c r="AU229" i="16" s="1"/>
  <c r="AU230" i="16" s="1"/>
  <c r="AU231" i="16" s="1"/>
  <c r="AU232" i="16" s="1"/>
  <c r="AU233" i="16" s="1"/>
  <c r="AU234" i="16" s="1"/>
  <c r="AU235" i="16" s="1"/>
  <c r="AU236" i="16" s="1"/>
  <c r="AU237" i="16" s="1"/>
  <c r="AU238" i="16" s="1"/>
  <c r="AU239" i="16" s="1"/>
  <c r="AU240" i="16" s="1"/>
  <c r="AU241" i="16" s="1"/>
  <c r="AU242" i="16" s="1"/>
  <c r="AU243" i="16" s="1"/>
  <c r="AU244" i="16" s="1"/>
  <c r="AU245" i="16" s="1"/>
  <c r="AU246" i="16" s="1"/>
  <c r="AU247" i="16" s="1"/>
  <c r="AU248" i="16" s="1"/>
  <c r="AU249" i="16" s="1"/>
  <c r="AU250" i="16" s="1"/>
  <c r="AU251" i="16" s="1"/>
  <c r="AU252" i="16" s="1"/>
  <c r="AU253" i="16" s="1"/>
  <c r="AU254" i="16" s="1"/>
  <c r="AU255" i="16" s="1"/>
  <c r="AU256" i="16" s="1"/>
  <c r="AU257" i="16" s="1"/>
  <c r="AU258" i="16" s="1"/>
  <c r="AU259" i="16" s="1"/>
  <c r="AU260" i="16" s="1"/>
  <c r="AU261" i="16" s="1"/>
  <c r="AU262" i="16" s="1"/>
  <c r="AU263" i="16" s="1"/>
  <c r="AU264" i="16" s="1"/>
  <c r="AU265" i="16" s="1"/>
  <c r="AU266" i="16" s="1"/>
  <c r="AU267" i="16" s="1"/>
  <c r="AU268" i="16" s="1"/>
  <c r="AU269" i="16" s="1"/>
  <c r="AU270" i="16" s="1"/>
  <c r="AU271" i="16" s="1"/>
  <c r="AU272" i="16" s="1"/>
  <c r="AU273" i="16" s="1"/>
  <c r="AU274" i="16" s="1"/>
  <c r="AU275" i="16" s="1"/>
  <c r="AU276" i="16" s="1"/>
  <c r="AU277" i="16" s="1"/>
  <c r="AU278" i="16" s="1"/>
  <c r="AU279" i="16" s="1"/>
  <c r="AU280" i="16" s="1"/>
  <c r="AU281" i="16" s="1"/>
  <c r="AU282" i="16" s="1"/>
  <c r="AU283" i="16" s="1"/>
  <c r="AU284" i="16" s="1"/>
  <c r="AU285" i="16" s="1"/>
  <c r="AU286" i="16" s="1"/>
  <c r="AU287" i="16" s="1"/>
  <c r="AU288" i="16" s="1"/>
  <c r="AU289" i="16" s="1"/>
  <c r="AU290" i="16" s="1"/>
  <c r="AU291" i="16" s="1"/>
  <c r="AU292" i="16" s="1"/>
  <c r="AU293" i="16" s="1"/>
  <c r="AU294" i="16" s="1"/>
  <c r="AU295" i="16" s="1"/>
  <c r="AU296" i="16" s="1"/>
  <c r="AU297" i="16" s="1"/>
  <c r="AU298" i="16" s="1"/>
  <c r="AU299" i="16" s="1"/>
  <c r="AU300" i="16" s="1"/>
  <c r="AU301" i="16" s="1"/>
  <c r="AU302" i="16" s="1"/>
  <c r="AU303" i="16" s="1"/>
  <c r="AU304" i="16" s="1"/>
  <c r="AU305" i="16" s="1"/>
  <c r="AU306" i="16" s="1"/>
  <c r="AU307" i="16" s="1"/>
  <c r="AU308" i="16" s="1"/>
  <c r="C10" i="15"/>
  <c r="C7" i="15"/>
  <c r="D10" i="15"/>
  <c r="D7" i="15"/>
  <c r="E10" i="14"/>
  <c r="E7" i="14"/>
  <c r="C7" i="14"/>
  <c r="C10" i="14"/>
  <c r="BA275" i="18"/>
  <c r="BA239" i="18"/>
  <c r="BA125" i="18"/>
  <c r="BA27" i="18"/>
  <c r="BA220" i="18"/>
  <c r="BA206" i="18"/>
  <c r="BA34" i="18"/>
  <c r="BA8" i="18"/>
  <c r="BA241" i="18"/>
  <c r="BA47" i="18"/>
  <c r="AY223" i="18"/>
  <c r="AY177" i="18"/>
  <c r="BA242" i="18"/>
  <c r="BA112" i="18"/>
  <c r="BA14" i="18"/>
  <c r="AY182" i="18"/>
  <c r="BA265" i="18"/>
  <c r="BA83" i="18"/>
  <c r="AY195" i="18"/>
  <c r="AY136" i="18"/>
  <c r="AY100" i="18"/>
  <c r="AY68" i="18"/>
  <c r="AY26" i="18"/>
  <c r="BA168" i="18"/>
  <c r="AY210" i="18"/>
  <c r="AY258" i="18"/>
  <c r="AY125" i="18"/>
  <c r="AY93" i="18"/>
  <c r="AY37" i="18"/>
  <c r="AY29" i="18"/>
  <c r="BA123" i="18"/>
  <c r="AY237" i="18"/>
  <c r="AY74" i="18"/>
  <c r="AY24" i="18"/>
  <c r="BA124" i="18"/>
  <c r="AY160" i="18"/>
  <c r="AY107" i="18"/>
  <c r="AY9" i="18"/>
  <c r="AY115" i="18"/>
  <c r="BA44" i="18"/>
  <c r="AY71" i="18"/>
  <c r="BA207" i="18"/>
  <c r="AY214" i="18"/>
  <c r="AY3" i="18"/>
  <c r="AY142" i="18"/>
  <c r="E10" i="15"/>
  <c r="E7" i="15"/>
  <c r="C11" i="12"/>
  <c r="C12" i="12"/>
  <c r="E12" i="12"/>
  <c r="E7" i="12"/>
  <c r="AS4" i="16"/>
  <c r="AS5" i="16" s="1"/>
  <c r="AS6" i="16" s="1"/>
  <c r="AS7" i="16" s="1"/>
  <c r="AS8" i="16" s="1"/>
  <c r="AS9" i="16" s="1"/>
  <c r="AS10" i="16" s="1"/>
  <c r="AS11" i="16" s="1"/>
  <c r="AS12" i="16" s="1"/>
  <c r="AS13" i="16" s="1"/>
  <c r="AS14" i="16" s="1"/>
  <c r="AS15" i="16" s="1"/>
  <c r="AS16" i="16" s="1"/>
  <c r="AS17" i="16" s="1"/>
  <c r="AS18" i="16" s="1"/>
  <c r="AS19" i="16" s="1"/>
  <c r="AS20" i="16" s="1"/>
  <c r="AS21" i="16" s="1"/>
  <c r="AS22" i="16" s="1"/>
  <c r="AS23" i="16" s="1"/>
  <c r="AS24" i="16" s="1"/>
  <c r="AS25" i="16" s="1"/>
  <c r="AS26" i="16" s="1"/>
  <c r="AS27" i="16" s="1"/>
  <c r="AS28" i="16" s="1"/>
  <c r="AS29" i="16" s="1"/>
  <c r="AS30" i="16" s="1"/>
  <c r="AS31" i="16" s="1"/>
  <c r="AS32" i="16" s="1"/>
  <c r="AS33" i="16" s="1"/>
  <c r="AS34" i="16" s="1"/>
  <c r="AS35" i="16" s="1"/>
  <c r="AS36" i="16" s="1"/>
  <c r="AS37" i="16" s="1"/>
  <c r="AS38" i="16" s="1"/>
  <c r="AS39" i="16" s="1"/>
  <c r="AS40" i="16" s="1"/>
  <c r="AS41" i="16" s="1"/>
  <c r="AS42" i="16" s="1"/>
  <c r="AS43" i="16" s="1"/>
  <c r="AS44" i="16" s="1"/>
  <c r="AS45" i="16" s="1"/>
  <c r="AS46" i="16" s="1"/>
  <c r="AS47" i="16" s="1"/>
  <c r="AS48" i="16" s="1"/>
  <c r="AS49" i="16" s="1"/>
  <c r="AS50" i="16" s="1"/>
  <c r="AS51" i="16" s="1"/>
  <c r="AS52" i="16" s="1"/>
  <c r="AS53" i="16" s="1"/>
  <c r="AS54" i="16" s="1"/>
  <c r="AS55" i="16" s="1"/>
  <c r="AS56" i="16" s="1"/>
  <c r="AS57" i="16" s="1"/>
  <c r="AS58" i="16" s="1"/>
  <c r="AS59" i="16" s="1"/>
  <c r="AS60" i="16" s="1"/>
  <c r="AS61" i="16" s="1"/>
  <c r="AS62" i="16" s="1"/>
  <c r="AS63" i="16" s="1"/>
  <c r="AS64" i="16" s="1"/>
  <c r="AS65" i="16" s="1"/>
  <c r="AS66" i="16" s="1"/>
  <c r="AS67" i="16" s="1"/>
  <c r="AS68" i="16" s="1"/>
  <c r="AS69" i="16" s="1"/>
  <c r="AS70" i="16" s="1"/>
  <c r="AS71" i="16" s="1"/>
  <c r="AS72" i="16" s="1"/>
  <c r="AS73" i="16" s="1"/>
  <c r="AS74" i="16" s="1"/>
  <c r="AS75" i="16" s="1"/>
  <c r="AS76" i="16" s="1"/>
  <c r="AS77" i="16" s="1"/>
  <c r="AS78" i="16" s="1"/>
  <c r="AS79" i="16" s="1"/>
  <c r="AS80" i="16" s="1"/>
  <c r="AS81" i="16" s="1"/>
  <c r="AS82" i="16" s="1"/>
  <c r="AS83" i="16" s="1"/>
  <c r="AS84" i="16" s="1"/>
  <c r="AS85" i="16" s="1"/>
  <c r="AS86" i="16" s="1"/>
  <c r="AS87" i="16" s="1"/>
  <c r="AS88" i="16" s="1"/>
  <c r="AS89" i="16" s="1"/>
  <c r="AS90" i="16" s="1"/>
  <c r="AS91" i="16" s="1"/>
  <c r="AS92" i="16" s="1"/>
  <c r="AS93" i="16" s="1"/>
  <c r="AS94" i="16" s="1"/>
  <c r="AS95" i="16" s="1"/>
  <c r="AS96" i="16" s="1"/>
  <c r="AS97" i="16" s="1"/>
  <c r="AS98" i="16" s="1"/>
  <c r="AS99" i="16" s="1"/>
  <c r="AS100" i="16" s="1"/>
  <c r="AS101" i="16" s="1"/>
  <c r="AS102" i="16" s="1"/>
  <c r="AS103" i="16" s="1"/>
  <c r="AS104" i="16" s="1"/>
  <c r="AS105" i="16" s="1"/>
  <c r="AS106" i="16" s="1"/>
  <c r="AS107" i="16" s="1"/>
  <c r="AS108" i="16" s="1"/>
  <c r="AS109" i="16" s="1"/>
  <c r="AS110" i="16" s="1"/>
  <c r="AS111" i="16" s="1"/>
  <c r="AS112" i="16" s="1"/>
  <c r="AS113" i="16" s="1"/>
  <c r="AS114" i="16" s="1"/>
  <c r="AS115" i="16" s="1"/>
  <c r="AS116" i="16" s="1"/>
  <c r="AS117" i="16" s="1"/>
  <c r="AS118" i="16" s="1"/>
  <c r="AS119" i="16" s="1"/>
  <c r="AS120" i="16" s="1"/>
  <c r="AS121" i="16" s="1"/>
  <c r="AS122" i="16" s="1"/>
  <c r="AS123" i="16" s="1"/>
  <c r="AS124" i="16" s="1"/>
  <c r="AS125" i="16" s="1"/>
  <c r="AS126" i="16" s="1"/>
  <c r="AS127" i="16" s="1"/>
  <c r="AS128" i="16" s="1"/>
  <c r="AS129" i="16" s="1"/>
  <c r="AS130" i="16" s="1"/>
  <c r="AS131" i="16" s="1"/>
  <c r="AS132" i="16" s="1"/>
  <c r="AS133" i="16" s="1"/>
  <c r="AS134" i="16" s="1"/>
  <c r="AS135" i="16" s="1"/>
  <c r="AS136" i="16" s="1"/>
  <c r="AS137" i="16" s="1"/>
  <c r="AS138" i="16" s="1"/>
  <c r="AS139" i="16" s="1"/>
  <c r="AS140" i="16" s="1"/>
  <c r="AS141" i="16" s="1"/>
  <c r="AS142" i="16" s="1"/>
  <c r="AS143" i="16" s="1"/>
  <c r="AS144" i="16" s="1"/>
  <c r="AS145" i="16" s="1"/>
  <c r="AS146" i="16" s="1"/>
  <c r="AS147" i="16" s="1"/>
  <c r="AS148" i="16" s="1"/>
  <c r="AS149" i="16" s="1"/>
  <c r="AS150" i="16" s="1"/>
  <c r="AS151" i="16" s="1"/>
  <c r="AS152" i="16" s="1"/>
  <c r="AS153" i="16" s="1"/>
  <c r="AS154" i="16" s="1"/>
  <c r="AS155" i="16" s="1"/>
  <c r="AS156" i="16" s="1"/>
  <c r="AS157" i="16" s="1"/>
  <c r="AS158" i="16" s="1"/>
  <c r="AS159" i="16" s="1"/>
  <c r="AS160" i="16" s="1"/>
  <c r="AS161" i="16" s="1"/>
  <c r="AS162" i="16" s="1"/>
  <c r="AS163" i="16" s="1"/>
  <c r="AS164" i="16" s="1"/>
  <c r="AS165" i="16" s="1"/>
  <c r="AS166" i="16" s="1"/>
  <c r="AS167" i="16" s="1"/>
  <c r="AS168" i="16" s="1"/>
  <c r="AS169" i="16" s="1"/>
  <c r="AS170" i="16" s="1"/>
  <c r="AS171" i="16" s="1"/>
  <c r="AS172" i="16" s="1"/>
  <c r="AS173" i="16" s="1"/>
  <c r="AS174" i="16" s="1"/>
  <c r="AS175" i="16" s="1"/>
  <c r="AS176" i="16" s="1"/>
  <c r="AS177" i="16" s="1"/>
  <c r="AS178" i="16" s="1"/>
  <c r="AS179" i="16" s="1"/>
  <c r="AS180" i="16" s="1"/>
  <c r="AS181" i="16" s="1"/>
  <c r="AS182" i="16" s="1"/>
  <c r="AS183" i="16" s="1"/>
  <c r="AS184" i="16" s="1"/>
  <c r="AS185" i="16" s="1"/>
  <c r="AS186" i="16" s="1"/>
  <c r="AS187" i="16" s="1"/>
  <c r="AS188" i="16" s="1"/>
  <c r="AS189" i="16" s="1"/>
  <c r="AS190" i="16" s="1"/>
  <c r="AS191" i="16" s="1"/>
  <c r="AS192" i="16" s="1"/>
  <c r="AS193" i="16" s="1"/>
  <c r="AS194" i="16" s="1"/>
  <c r="AS195" i="16" s="1"/>
  <c r="AS196" i="16" s="1"/>
  <c r="AS197" i="16" s="1"/>
  <c r="AS198" i="16" s="1"/>
  <c r="AS199" i="16" s="1"/>
  <c r="AS200" i="16" s="1"/>
  <c r="AS201" i="16" s="1"/>
  <c r="AS202" i="16" s="1"/>
  <c r="AS203" i="16" s="1"/>
  <c r="AS204" i="16" s="1"/>
  <c r="AS205" i="16" s="1"/>
  <c r="AS206" i="16" s="1"/>
  <c r="AS207" i="16" s="1"/>
  <c r="AS208" i="16" s="1"/>
  <c r="AS209" i="16" s="1"/>
  <c r="AS210" i="16" s="1"/>
  <c r="AS211" i="16" s="1"/>
  <c r="AS212" i="16" s="1"/>
  <c r="AS213" i="16" s="1"/>
  <c r="AS214" i="16" s="1"/>
  <c r="AS215" i="16" s="1"/>
  <c r="AS216" i="16" s="1"/>
  <c r="AS217" i="16" s="1"/>
  <c r="AS218" i="16" s="1"/>
  <c r="AS219" i="16" s="1"/>
  <c r="AS220" i="16" s="1"/>
  <c r="AS221" i="16" s="1"/>
  <c r="AS222" i="16" s="1"/>
  <c r="AS223" i="16" s="1"/>
  <c r="AS224" i="16" s="1"/>
  <c r="AS225" i="16" s="1"/>
  <c r="AS226" i="16" s="1"/>
  <c r="AS227" i="16" s="1"/>
  <c r="AS228" i="16" s="1"/>
  <c r="AS229" i="16" s="1"/>
  <c r="AS230" i="16" s="1"/>
  <c r="AS231" i="16" s="1"/>
  <c r="AS232" i="16" s="1"/>
  <c r="AS233" i="16" s="1"/>
  <c r="AS234" i="16" s="1"/>
  <c r="AS235" i="16" s="1"/>
  <c r="AS236" i="16" s="1"/>
  <c r="AS237" i="16" s="1"/>
  <c r="AS238" i="16" s="1"/>
  <c r="AS239" i="16" s="1"/>
  <c r="AS240" i="16" s="1"/>
  <c r="AS241" i="16" s="1"/>
  <c r="AS242" i="16" s="1"/>
  <c r="AS243" i="16" s="1"/>
  <c r="AS244" i="16" s="1"/>
  <c r="AS245" i="16" s="1"/>
  <c r="AS246" i="16" s="1"/>
  <c r="AS247" i="16" s="1"/>
  <c r="AS248" i="16" s="1"/>
  <c r="AS249" i="16" s="1"/>
  <c r="AS250" i="16" s="1"/>
  <c r="AS251" i="16" s="1"/>
  <c r="AS252" i="16" s="1"/>
  <c r="AS253" i="16" s="1"/>
  <c r="AS254" i="16" s="1"/>
  <c r="AS255" i="16" s="1"/>
  <c r="AS256" i="16" s="1"/>
  <c r="AS257" i="16" s="1"/>
  <c r="AS258" i="16" s="1"/>
  <c r="AS259" i="16" s="1"/>
  <c r="AS260" i="16" s="1"/>
  <c r="AS261" i="16" s="1"/>
  <c r="AS262" i="16" s="1"/>
  <c r="AS263" i="16" s="1"/>
  <c r="AS264" i="16" s="1"/>
  <c r="AS265" i="16" s="1"/>
  <c r="AS266" i="16" s="1"/>
  <c r="AS267" i="16" s="1"/>
  <c r="AS268" i="16" s="1"/>
  <c r="AS269" i="16" s="1"/>
  <c r="AS270" i="16" s="1"/>
  <c r="AS271" i="16" s="1"/>
  <c r="AS272" i="16" s="1"/>
  <c r="AS273" i="16" s="1"/>
  <c r="AS274" i="16" s="1"/>
  <c r="AS275" i="16" s="1"/>
  <c r="AS276" i="16" s="1"/>
  <c r="AS277" i="16" s="1"/>
  <c r="AS278" i="16" s="1"/>
  <c r="AS279" i="16" s="1"/>
  <c r="AS280" i="16" s="1"/>
  <c r="AS281" i="16" s="1"/>
  <c r="AS282" i="16" s="1"/>
  <c r="AS283" i="16" s="1"/>
  <c r="AS284" i="16" s="1"/>
  <c r="AS285" i="16" s="1"/>
  <c r="AS286" i="16" s="1"/>
  <c r="AS287" i="16" s="1"/>
  <c r="AS288" i="16" s="1"/>
  <c r="AS289" i="16" s="1"/>
  <c r="AS290" i="16" s="1"/>
  <c r="AS291" i="16" s="1"/>
  <c r="AS292" i="16" s="1"/>
  <c r="AS293" i="16" s="1"/>
  <c r="AS294" i="16" s="1"/>
  <c r="AS295" i="16" s="1"/>
  <c r="AS296" i="16" s="1"/>
  <c r="AS297" i="16" s="1"/>
  <c r="AS298" i="16" s="1"/>
  <c r="AS299" i="16" s="1"/>
  <c r="AS300" i="16" s="1"/>
  <c r="AS301" i="16" s="1"/>
  <c r="AS302" i="16" s="1"/>
  <c r="AS303" i="16" s="1"/>
  <c r="AS304" i="16" s="1"/>
  <c r="AS305" i="16" s="1"/>
  <c r="AS306" i="16" s="1"/>
  <c r="AS307" i="16" s="1"/>
  <c r="AS308" i="16" s="1"/>
  <c r="G5" i="15"/>
  <c r="G5" i="14"/>
  <c r="N18" i="10"/>
  <c r="AA16" i="10" s="1"/>
  <c r="K18" i="10" s="1"/>
  <c r="C76" i="10"/>
  <c r="E16" i="15"/>
  <c r="E16" i="14"/>
  <c r="E16" i="12"/>
  <c r="H5" i="15"/>
  <c r="H5" i="14"/>
  <c r="N19" i="10"/>
  <c r="AA18" i="10" s="1"/>
  <c r="K19" i="10" s="1"/>
  <c r="C77" i="10"/>
  <c r="F5" i="15"/>
  <c r="F5" i="14"/>
  <c r="C75" i="10"/>
  <c r="N17" i="10"/>
  <c r="AA14" i="10" s="1"/>
  <c r="K17" i="10" s="1"/>
  <c r="D7" i="14"/>
  <c r="D10" i="14"/>
  <c r="C10" i="12"/>
  <c r="C7" i="12"/>
  <c r="B10" i="12"/>
  <c r="B7" i="12"/>
  <c r="L17" i="20" l="1"/>
  <c r="L16" i="20"/>
  <c r="C61" i="19"/>
  <c r="P17" i="20"/>
  <c r="S16" i="21"/>
  <c r="L10" i="21"/>
  <c r="K53" i="19" s="1"/>
  <c r="T11" i="21"/>
  <c r="T14" i="21" s="1"/>
  <c r="S17" i="20"/>
  <c r="L55" i="19"/>
  <c r="F55" i="19"/>
  <c r="C26" i="21"/>
  <c r="N11" i="21"/>
  <c r="R11" i="21"/>
  <c r="L11" i="21" s="1"/>
  <c r="K54" i="19" s="1"/>
  <c r="O11" i="21"/>
  <c r="O14" i="21" s="1"/>
  <c r="P11" i="21"/>
  <c r="Q11" i="21"/>
  <c r="Q16" i="21"/>
  <c r="L56" i="19"/>
  <c r="F56" i="19"/>
  <c r="O16" i="21"/>
  <c r="N17" i="22"/>
  <c r="N16" i="22"/>
  <c r="T14" i="20"/>
  <c r="T17" i="20"/>
  <c r="N16" i="21"/>
  <c r="F53" i="19"/>
  <c r="L53" i="19"/>
  <c r="R16" i="21"/>
  <c r="L15" i="21"/>
  <c r="K55" i="19" s="1"/>
  <c r="O17" i="22"/>
  <c r="L15" i="22"/>
  <c r="E55" i="19" s="1"/>
  <c r="R16" i="22"/>
  <c r="M16" i="22"/>
  <c r="M17" i="22"/>
  <c r="L17" i="22" s="1"/>
  <c r="R14" i="20"/>
  <c r="L14" i="20" s="1"/>
  <c r="L11" i="20"/>
  <c r="M16" i="21"/>
  <c r="M17" i="21"/>
  <c r="P16" i="21"/>
  <c r="AY143" i="18"/>
  <c r="AY126" i="18"/>
  <c r="AY70" i="18"/>
  <c r="AY123" i="18"/>
  <c r="AY90" i="18"/>
  <c r="AY19" i="18"/>
  <c r="AY133" i="18"/>
  <c r="BA132" i="18"/>
  <c r="AY108" i="18"/>
  <c r="BA17" i="18"/>
  <c r="AY228" i="18"/>
  <c r="AY201" i="18"/>
  <c r="BA179" i="18"/>
  <c r="BA130" i="18"/>
  <c r="BA77" i="18"/>
  <c r="AY12" i="18"/>
  <c r="AY103" i="18"/>
  <c r="BA175" i="18"/>
  <c r="BA108" i="18"/>
  <c r="AY191" i="18"/>
  <c r="AY45" i="18"/>
  <c r="AY180" i="18"/>
  <c r="BA282" i="18"/>
  <c r="AY76" i="18"/>
  <c r="BA151" i="18"/>
  <c r="BA80" i="18"/>
  <c r="AY247" i="18"/>
  <c r="BA261" i="18"/>
  <c r="BA252" i="18"/>
  <c r="BA161" i="18"/>
  <c r="AY305" i="18"/>
  <c r="AY276" i="18"/>
  <c r="AY47" i="18"/>
  <c r="BA208" i="18"/>
  <c r="AY20" i="18"/>
  <c r="AY91" i="18"/>
  <c r="AY58" i="18"/>
  <c r="BA159" i="18"/>
  <c r="AY77" i="18"/>
  <c r="BA68" i="18"/>
  <c r="AY52" i="18"/>
  <c r="AY155" i="18"/>
  <c r="AY158" i="18"/>
  <c r="BA294" i="18"/>
  <c r="BA79" i="18"/>
  <c r="BA90" i="18"/>
  <c r="BA61" i="18"/>
  <c r="AY270" i="18"/>
  <c r="AY308" i="18"/>
  <c r="BA92" i="18"/>
  <c r="AY94" i="18"/>
  <c r="BA10" i="18"/>
  <c r="AY167" i="18"/>
  <c r="AY87" i="18"/>
  <c r="BA140" i="18"/>
  <c r="AY134" i="18"/>
  <c r="BA221" i="18"/>
  <c r="AY99" i="18"/>
  <c r="AY208" i="18"/>
  <c r="BA76" i="18"/>
  <c r="AY16" i="18"/>
  <c r="AY82" i="18"/>
  <c r="AY175" i="18"/>
  <c r="BA191" i="18"/>
  <c r="AY15" i="18"/>
  <c r="AY41" i="18"/>
  <c r="AY89" i="18"/>
  <c r="AY129" i="18"/>
  <c r="AY172" i="18"/>
  <c r="BA18" i="18"/>
  <c r="BA116" i="18"/>
  <c r="BA266" i="18"/>
  <c r="AY64" i="18"/>
  <c r="AY104" i="18"/>
  <c r="AY140" i="18"/>
  <c r="AY163" i="18"/>
  <c r="BA99" i="18"/>
  <c r="BA281" i="18"/>
  <c r="AY162" i="18"/>
  <c r="BA22" i="18"/>
  <c r="BA120" i="18"/>
  <c r="BA302" i="18"/>
  <c r="AY181" i="18"/>
  <c r="AY227" i="18"/>
  <c r="BA87" i="18"/>
  <c r="BA249" i="18"/>
  <c r="BA12" i="18"/>
  <c r="BA94" i="18"/>
  <c r="BA110" i="18"/>
  <c r="BA244" i="18"/>
  <c r="BA19" i="18"/>
  <c r="BA109" i="18"/>
  <c r="BA153" i="18"/>
  <c r="BA267" i="18"/>
  <c r="AY262" i="18"/>
  <c r="AY263" i="18"/>
  <c r="AY260" i="18"/>
  <c r="AY292" i="18"/>
  <c r="AY290" i="18"/>
  <c r="AY301" i="18"/>
  <c r="AY265" i="18"/>
  <c r="BA283" i="18"/>
  <c r="BA215" i="18"/>
  <c r="BA247" i="18"/>
  <c r="BA169" i="18"/>
  <c r="BA201" i="18"/>
  <c r="BA133" i="18"/>
  <c r="BA85" i="18"/>
  <c r="BA37" i="18"/>
  <c r="BA29" i="18"/>
  <c r="BA264" i="18"/>
  <c r="BA296" i="18"/>
  <c r="BA228" i="18"/>
  <c r="BA150" i="18"/>
  <c r="BA182" i="18"/>
  <c r="BA114" i="18"/>
  <c r="BA146" i="18"/>
  <c r="BA98" i="18"/>
  <c r="BA50" i="18"/>
  <c r="BA16" i="18"/>
  <c r="BA293" i="18"/>
  <c r="BA257" i="18"/>
  <c r="BA111" i="18"/>
  <c r="BA95" i="18"/>
  <c r="BA13" i="18"/>
  <c r="AY231" i="18"/>
  <c r="AY153" i="18"/>
  <c r="AY185" i="18"/>
  <c r="AY117" i="18"/>
  <c r="BA210" i="18"/>
  <c r="BA164" i="18"/>
  <c r="BA128" i="18"/>
  <c r="BA32" i="18"/>
  <c r="AY212" i="18"/>
  <c r="AY244" i="18"/>
  <c r="AY166" i="18"/>
  <c r="AY198" i="18"/>
  <c r="BA297" i="18"/>
  <c r="BA199" i="18"/>
  <c r="BA35" i="18"/>
  <c r="AY233" i="18"/>
  <c r="AY171" i="18"/>
  <c r="AY119" i="18"/>
  <c r="AY144" i="18"/>
  <c r="AY88" i="18"/>
  <c r="AY32" i="18"/>
  <c r="AY56" i="18"/>
  <c r="AY14" i="18"/>
  <c r="BA298" i="18"/>
  <c r="BA184" i="18"/>
  <c r="BA100" i="18"/>
  <c r="AY218" i="18"/>
  <c r="AY156" i="18"/>
  <c r="AY204" i="18"/>
  <c r="AY137" i="18"/>
  <c r="AY81" i="18"/>
  <c r="AY105" i="18"/>
  <c r="AY49" i="18"/>
  <c r="AY7" i="18"/>
  <c r="BA273" i="18"/>
  <c r="BA75" i="18"/>
  <c r="AY253" i="18"/>
  <c r="AY130" i="18"/>
  <c r="AY98" i="18"/>
  <c r="AY66" i="18"/>
  <c r="BA238" i="18"/>
  <c r="BA60" i="18"/>
  <c r="AY176" i="18"/>
  <c r="AY147" i="18"/>
  <c r="AY35" i="18"/>
  <c r="AY17" i="18"/>
  <c r="AY229" i="18"/>
  <c r="AY86" i="18"/>
  <c r="BA222" i="18"/>
  <c r="AY184" i="18"/>
  <c r="AY39" i="18"/>
  <c r="BA9" i="18"/>
  <c r="AY62" i="18"/>
  <c r="AY168" i="18"/>
  <c r="BA253" i="18"/>
  <c r="AY95" i="18"/>
  <c r="AY264" i="18"/>
  <c r="AY296" i="18"/>
  <c r="AY298" i="18"/>
  <c r="AY259" i="18"/>
  <c r="AY281" i="18"/>
  <c r="BA291" i="18"/>
  <c r="BA223" i="18"/>
  <c r="BA255" i="18"/>
  <c r="BA177" i="18"/>
  <c r="BA149" i="18"/>
  <c r="BA141" i="18"/>
  <c r="BA93" i="18"/>
  <c r="BA45" i="18"/>
  <c r="BA11" i="18"/>
  <c r="BA272" i="18"/>
  <c r="BA304" i="18"/>
  <c r="BA236" i="18"/>
  <c r="BA158" i="18"/>
  <c r="BA190" i="18"/>
  <c r="BA122" i="18"/>
  <c r="BA74" i="18"/>
  <c r="BA106" i="18"/>
  <c r="BA58" i="18"/>
  <c r="BA24" i="18"/>
  <c r="BA259" i="18"/>
  <c r="BA163" i="18"/>
  <c r="BA127" i="18"/>
  <c r="BA31" i="18"/>
  <c r="BA3" i="18"/>
  <c r="AY239" i="18"/>
  <c r="AY161" i="18"/>
  <c r="AY193" i="18"/>
  <c r="BA262" i="18"/>
  <c r="BA226" i="18"/>
  <c r="BA180" i="18"/>
  <c r="BA144" i="18"/>
  <c r="BA48" i="18"/>
  <c r="AY220" i="18"/>
  <c r="AY252" i="18"/>
  <c r="AY174" i="18"/>
  <c r="AY206" i="18"/>
  <c r="BA229" i="18"/>
  <c r="BA115" i="18"/>
  <c r="BA51" i="18"/>
  <c r="AY241" i="18"/>
  <c r="AY179" i="18"/>
  <c r="AY124" i="18"/>
  <c r="AY148" i="18"/>
  <c r="AY92" i="18"/>
  <c r="AY36" i="18"/>
  <c r="AY60" i="18"/>
  <c r="AY18" i="18"/>
  <c r="BA214" i="18"/>
  <c r="BA200" i="18"/>
  <c r="BA36" i="18"/>
  <c r="AY226" i="18"/>
  <c r="AY164" i="18"/>
  <c r="AY112" i="18"/>
  <c r="AY141" i="18"/>
  <c r="AY85" i="18"/>
  <c r="AY69" i="18"/>
  <c r="AY53" i="18"/>
  <c r="AY11" i="18"/>
  <c r="BA305" i="18"/>
  <c r="BA107" i="18"/>
  <c r="AY159" i="18"/>
  <c r="AY138" i="18"/>
  <c r="AY106" i="18"/>
  <c r="AY8" i="18"/>
  <c r="BA160" i="18"/>
  <c r="BA26" i="18"/>
  <c r="AY192" i="18"/>
  <c r="AY75" i="18"/>
  <c r="AY43" i="18"/>
  <c r="AY25" i="18"/>
  <c r="AY151" i="18"/>
  <c r="AY102" i="18"/>
  <c r="BA176" i="18"/>
  <c r="AY116" i="18"/>
  <c r="AY55" i="18"/>
  <c r="AY213" i="18"/>
  <c r="AY28" i="18"/>
  <c r="AY127" i="18"/>
  <c r="AY199" i="18"/>
  <c r="AY13" i="18"/>
  <c r="AY271" i="18"/>
  <c r="AY268" i="18"/>
  <c r="AY300" i="18"/>
  <c r="AY306" i="18"/>
  <c r="AY273" i="18"/>
  <c r="AY297" i="18"/>
  <c r="BA263" i="18"/>
  <c r="BA295" i="18"/>
  <c r="BA227" i="18"/>
  <c r="BA209" i="18"/>
  <c r="BA181" i="18"/>
  <c r="BA113" i="18"/>
  <c r="BA145" i="18"/>
  <c r="BA97" i="18"/>
  <c r="BA49" i="18"/>
  <c r="BA15" i="18"/>
  <c r="BA276" i="18"/>
  <c r="BA308" i="18"/>
  <c r="BA240" i="18"/>
  <c r="BA162" i="18"/>
  <c r="BA194" i="18"/>
  <c r="BA126" i="18"/>
  <c r="BA78" i="18"/>
  <c r="BA30" i="18"/>
  <c r="BA62" i="18"/>
  <c r="BA28" i="18"/>
  <c r="BA217" i="18"/>
  <c r="BA171" i="18"/>
  <c r="BA135" i="18"/>
  <c r="BA39" i="18"/>
  <c r="AY211" i="18"/>
  <c r="AY243" i="18"/>
  <c r="AY165" i="18"/>
  <c r="AY197" i="18"/>
  <c r="BA270" i="18"/>
  <c r="BA234" i="18"/>
  <c r="BA188" i="18"/>
  <c r="BA72" i="18"/>
  <c r="BA56" i="18"/>
  <c r="AY224" i="18"/>
  <c r="AY256" i="18"/>
  <c r="AY178" i="18"/>
  <c r="AY110" i="18"/>
  <c r="BA245" i="18"/>
  <c r="BA131" i="18"/>
  <c r="BA67" i="18"/>
  <c r="AY249" i="18"/>
  <c r="AY187" i="18"/>
  <c r="AY128" i="18"/>
  <c r="AY72" i="18"/>
  <c r="AY299" i="18"/>
  <c r="AY284" i="18"/>
  <c r="AY274" i="18"/>
  <c r="AY285" i="18"/>
  <c r="AY278" i="18"/>
  <c r="BA279" i="18"/>
  <c r="BA211" i="18"/>
  <c r="BA243" i="18"/>
  <c r="BA165" i="18"/>
  <c r="BA197" i="18"/>
  <c r="BA129" i="18"/>
  <c r="BA81" i="18"/>
  <c r="BA33" i="18"/>
  <c r="BA65" i="18"/>
  <c r="BA260" i="18"/>
  <c r="BA292" i="18"/>
  <c r="BA224" i="18"/>
  <c r="BA256" i="18"/>
  <c r="BA178" i="18"/>
  <c r="AY46" i="18"/>
  <c r="BA91" i="18"/>
  <c r="AY63" i="18"/>
  <c r="BA290" i="18"/>
  <c r="BA289" i="18"/>
  <c r="AY135" i="18"/>
  <c r="AY4" i="18"/>
  <c r="AY183" i="18"/>
  <c r="AY67" i="18"/>
  <c r="AY83" i="18"/>
  <c r="AY254" i="18"/>
  <c r="BA192" i="18"/>
  <c r="AY50" i="18"/>
  <c r="AY146" i="18"/>
  <c r="AY221" i="18"/>
  <c r="BA237" i="18"/>
  <c r="AY65" i="18"/>
  <c r="AY33" i="18"/>
  <c r="AY73" i="18"/>
  <c r="AY120" i="18"/>
  <c r="AY250" i="18"/>
  <c r="BA52" i="18"/>
  <c r="BA152" i="18"/>
  <c r="AY22" i="18"/>
  <c r="AY48" i="18"/>
  <c r="AY96" i="18"/>
  <c r="AY132" i="18"/>
  <c r="AY257" i="18"/>
  <c r="BA147" i="18"/>
  <c r="AY114" i="18"/>
  <c r="AY150" i="18"/>
  <c r="BA64" i="18"/>
  <c r="BA196" i="18"/>
  <c r="BA278" i="18"/>
  <c r="AY169" i="18"/>
  <c r="AY215" i="18"/>
  <c r="BA143" i="18"/>
  <c r="BA225" i="18"/>
  <c r="BA66" i="18"/>
  <c r="BA82" i="18"/>
  <c r="BA198" i="18"/>
  <c r="BA212" i="18"/>
  <c r="BA53" i="18"/>
  <c r="BA117" i="18"/>
  <c r="BA231" i="18"/>
  <c r="AY277" i="18"/>
  <c r="AY295" i="18"/>
  <c r="AY246" i="18"/>
  <c r="AY200" i="18"/>
  <c r="AY31" i="18"/>
  <c r="AY30" i="18"/>
  <c r="AY21" i="18"/>
  <c r="AY152" i="18"/>
  <c r="AY54" i="18"/>
  <c r="BA43" i="18"/>
  <c r="AY59" i="18"/>
  <c r="AY139" i="18"/>
  <c r="AY238" i="18"/>
  <c r="BA306" i="18"/>
  <c r="AY42" i="18"/>
  <c r="AY122" i="18"/>
  <c r="BA25" i="18"/>
  <c r="AY27" i="18"/>
  <c r="AY61" i="18"/>
  <c r="AY101" i="18"/>
  <c r="AY109" i="18"/>
  <c r="AY196" i="18"/>
  <c r="AY242" i="18"/>
  <c r="BA84" i="18"/>
  <c r="BA246" i="18"/>
  <c r="AY10" i="18"/>
  <c r="AY44" i="18"/>
  <c r="AY84" i="18"/>
  <c r="AY111" i="18"/>
  <c r="AY225" i="18"/>
  <c r="BA183" i="18"/>
  <c r="AY194" i="18"/>
  <c r="AY240" i="18"/>
  <c r="BA104" i="18"/>
  <c r="BA156" i="18"/>
  <c r="AY113" i="18"/>
  <c r="AY209" i="18"/>
  <c r="BA5" i="18"/>
  <c r="BA203" i="18"/>
  <c r="BA285" i="18"/>
  <c r="BA46" i="18"/>
  <c r="BA142" i="18"/>
  <c r="BA174" i="18"/>
  <c r="BA288" i="18"/>
  <c r="BA69" i="18"/>
  <c r="BA193" i="18"/>
  <c r="BA307" i="18"/>
  <c r="AY269" i="18"/>
  <c r="AY279" i="18"/>
  <c r="AY245" i="18"/>
  <c r="BA254" i="18"/>
  <c r="AY79" i="18"/>
  <c r="AY78" i="18"/>
  <c r="AY5" i="18"/>
  <c r="AY230" i="18"/>
  <c r="AY38" i="18"/>
  <c r="BA139" i="18"/>
  <c r="AY51" i="18"/>
  <c r="AY131" i="18"/>
  <c r="AY222" i="18"/>
  <c r="BA274" i="18"/>
  <c r="AY34" i="18"/>
  <c r="AY207" i="18"/>
  <c r="BA59" i="18"/>
  <c r="AY23" i="18"/>
  <c r="AY57" i="18"/>
  <c r="AY97" i="18"/>
  <c r="AY145" i="18"/>
  <c r="AY188" i="18"/>
  <c r="AY234" i="18"/>
  <c r="BA148" i="18"/>
  <c r="BA230" i="18"/>
  <c r="AY6" i="18"/>
  <c r="AY40" i="18"/>
  <c r="AY80" i="18"/>
  <c r="AY203" i="18"/>
  <c r="AY217" i="18"/>
  <c r="BA167" i="18"/>
  <c r="AY190" i="18"/>
  <c r="AY236" i="18"/>
  <c r="BA96" i="18"/>
  <c r="BA258" i="18"/>
  <c r="AY149" i="18"/>
  <c r="AY255" i="18"/>
  <c r="BA63" i="18"/>
  <c r="BA195" i="18"/>
  <c r="BA277" i="18"/>
  <c r="BA42" i="18"/>
  <c r="BA138" i="18"/>
  <c r="BA166" i="18"/>
  <c r="BA280" i="18"/>
  <c r="BA101" i="18"/>
  <c r="BA185" i="18"/>
  <c r="BA299" i="18"/>
  <c r="AY286" i="18"/>
  <c r="AY266" i="18"/>
  <c r="BA213" i="18"/>
  <c r="AY118" i="18"/>
  <c r="AY202" i="18"/>
  <c r="AY186" i="18"/>
  <c r="AY170" i="18"/>
  <c r="AY154" i="18"/>
  <c r="AY248" i="18"/>
  <c r="AY232" i="18"/>
  <c r="AY216" i="18"/>
  <c r="BA6" i="18"/>
  <c r="BA40" i="18"/>
  <c r="BA88" i="18"/>
  <c r="BA136" i="18"/>
  <c r="BA204" i="18"/>
  <c r="BA172" i="18"/>
  <c r="BA250" i="18"/>
  <c r="BA218" i="18"/>
  <c r="BA286" i="18"/>
  <c r="AY121" i="18"/>
  <c r="AY205" i="18"/>
  <c r="AY189" i="18"/>
  <c r="AY173" i="18"/>
  <c r="AY157" i="18"/>
  <c r="AY251" i="18"/>
  <c r="AY235" i="18"/>
  <c r="AY219" i="18"/>
  <c r="BA21" i="18"/>
  <c r="BA55" i="18"/>
  <c r="BA103" i="18"/>
  <c r="BA71" i="18"/>
  <c r="BA119" i="18"/>
  <c r="BA187" i="18"/>
  <c r="BA155" i="18"/>
  <c r="BA233" i="18"/>
  <c r="BA301" i="18"/>
  <c r="BA269" i="18"/>
  <c r="BA20" i="18"/>
  <c r="BA4" i="18"/>
  <c r="BA54" i="18"/>
  <c r="BA38" i="18"/>
  <c r="BA102" i="18"/>
  <c r="BA86" i="18"/>
  <c r="BA70" i="18"/>
  <c r="BA134" i="18"/>
  <c r="BA118" i="18"/>
  <c r="BA202" i="18"/>
  <c r="BA186" i="18"/>
  <c r="BA170" i="18"/>
  <c r="BA154" i="18"/>
  <c r="BA248" i="18"/>
  <c r="BA232" i="18"/>
  <c r="BA216" i="18"/>
  <c r="BA300" i="18"/>
  <c r="BA284" i="18"/>
  <c r="BA268" i="18"/>
  <c r="BA23" i="18"/>
  <c r="BA7" i="18"/>
  <c r="BA57" i="18"/>
  <c r="BA41" i="18"/>
  <c r="BA105" i="18"/>
  <c r="BA89" i="18"/>
  <c r="BA73" i="18"/>
  <c r="BA137" i="18"/>
  <c r="BA121" i="18"/>
  <c r="BA205" i="18"/>
  <c r="BA189" i="18"/>
  <c r="BA173" i="18"/>
  <c r="BA157" i="18"/>
  <c r="BA251" i="18"/>
  <c r="BA235" i="18"/>
  <c r="BA219" i="18"/>
  <c r="BA303" i="18"/>
  <c r="BA287" i="18"/>
  <c r="BA271" i="18"/>
  <c r="AY302" i="18"/>
  <c r="AY294" i="18"/>
  <c r="AY289" i="18"/>
  <c r="AY293" i="18"/>
  <c r="AY261" i="18"/>
  <c r="AY282" i="18"/>
  <c r="AY304" i="18"/>
  <c r="AY288" i="18"/>
  <c r="AY272" i="18"/>
  <c r="AY307" i="18"/>
  <c r="AY275" i="18"/>
  <c r="AY291" i="18"/>
  <c r="AY303" i="18"/>
  <c r="AY287" i="18"/>
  <c r="L16" i="21"/>
  <c r="L13" i="21"/>
  <c r="S17" i="21"/>
  <c r="S14" i="21"/>
  <c r="AY283" i="18"/>
  <c r="AY267" i="18"/>
  <c r="H7" i="12"/>
  <c r="E57" i="19"/>
  <c r="C16" i="12"/>
  <c r="K186" i="18" s="1"/>
  <c r="H12" i="12"/>
  <c r="G11" i="12"/>
  <c r="F11" i="12"/>
  <c r="G7" i="12"/>
  <c r="F12" i="12"/>
  <c r="Y16" i="10"/>
  <c r="I18" i="10" s="1"/>
  <c r="Y14" i="10"/>
  <c r="I17" i="10" s="1"/>
  <c r="Y10" i="10"/>
  <c r="Y18" i="10"/>
  <c r="H16" i="12" s="1"/>
  <c r="I14" i="10"/>
  <c r="C16" i="14"/>
  <c r="G12" i="12"/>
  <c r="H11" i="12"/>
  <c r="W263" i="18"/>
  <c r="W267" i="18"/>
  <c r="W271" i="18"/>
  <c r="W275" i="18"/>
  <c r="W279" i="18"/>
  <c r="W283" i="18"/>
  <c r="W287" i="18"/>
  <c r="W291" i="18"/>
  <c r="W295" i="18"/>
  <c r="W299" i="18"/>
  <c r="W303" i="18"/>
  <c r="W307" i="18"/>
  <c r="W260" i="18"/>
  <c r="W264" i="18"/>
  <c r="W268" i="18"/>
  <c r="W272" i="18"/>
  <c r="W276" i="18"/>
  <c r="W280" i="18"/>
  <c r="W284" i="18"/>
  <c r="W288" i="18"/>
  <c r="W292" i="18"/>
  <c r="W296" i="18"/>
  <c r="W300" i="18"/>
  <c r="W304" i="18"/>
  <c r="W308" i="18"/>
  <c r="W266" i="18"/>
  <c r="W274" i="18"/>
  <c r="W282" i="18"/>
  <c r="W290" i="18"/>
  <c r="W298" i="18"/>
  <c r="W306" i="18"/>
  <c r="W261" i="18"/>
  <c r="W269" i="18"/>
  <c r="W277" i="18"/>
  <c r="W285" i="18"/>
  <c r="W293" i="18"/>
  <c r="W301" i="18"/>
  <c r="W259" i="18"/>
  <c r="W265" i="18"/>
  <c r="W281" i="18"/>
  <c r="W297" i="18"/>
  <c r="W270" i="18"/>
  <c r="W286" i="18"/>
  <c r="W302" i="18"/>
  <c r="W273" i="18"/>
  <c r="W289" i="18"/>
  <c r="W305" i="18"/>
  <c r="W262" i="18"/>
  <c r="W278" i="18"/>
  <c r="W294" i="18"/>
  <c r="F7" i="12"/>
  <c r="I18" i="12"/>
  <c r="I19" i="12" s="1"/>
  <c r="I25" i="12" s="1"/>
  <c r="I17" i="15"/>
  <c r="C13" i="12"/>
  <c r="C14" i="12" s="1"/>
  <c r="AZ4" i="18"/>
  <c r="AZ5" i="18" s="1"/>
  <c r="AZ6" i="18" s="1"/>
  <c r="AZ7" i="18" s="1"/>
  <c r="AZ8" i="18" s="1"/>
  <c r="AZ9" i="18" s="1"/>
  <c r="D17" i="12"/>
  <c r="D20" i="12" s="1"/>
  <c r="D24" i="12" s="1"/>
  <c r="Y263" i="18"/>
  <c r="Y267" i="18"/>
  <c r="Y271" i="18"/>
  <c r="Y275" i="18"/>
  <c r="Y279" i="18"/>
  <c r="Y283" i="18"/>
  <c r="Y287" i="18"/>
  <c r="Y291" i="18"/>
  <c r="Y295" i="18"/>
  <c r="Y299" i="18"/>
  <c r="Y303" i="18"/>
  <c r="Y307" i="18"/>
  <c r="Y211" i="18"/>
  <c r="Y215" i="18"/>
  <c r="Y219" i="18"/>
  <c r="Y223" i="18"/>
  <c r="Y227" i="18"/>
  <c r="Y231" i="18"/>
  <c r="Y235" i="18"/>
  <c r="Y239" i="18"/>
  <c r="Y243" i="18"/>
  <c r="Y247" i="18"/>
  <c r="Y251" i="18"/>
  <c r="Y255" i="18"/>
  <c r="Y209" i="18"/>
  <c r="Y153" i="18"/>
  <c r="Y157" i="18"/>
  <c r="Y161" i="18"/>
  <c r="Y165" i="18"/>
  <c r="Y169" i="18"/>
  <c r="Y173" i="18"/>
  <c r="Y177" i="18"/>
  <c r="Y181" i="18"/>
  <c r="Y185" i="18"/>
  <c r="Y189" i="18"/>
  <c r="Y193" i="18"/>
  <c r="Y197" i="18"/>
  <c r="Y201" i="18"/>
  <c r="Y205" i="18"/>
  <c r="Y149" i="18"/>
  <c r="Y113" i="18"/>
  <c r="Y117" i="18"/>
  <c r="Y121" i="18"/>
  <c r="Y125" i="18"/>
  <c r="Y129" i="18"/>
  <c r="Y133" i="18"/>
  <c r="Y137" i="18"/>
  <c r="Y141" i="18"/>
  <c r="Y145" i="18"/>
  <c r="Y109" i="18"/>
  <c r="Y73" i="18"/>
  <c r="Y77" i="18"/>
  <c r="Y81" i="18"/>
  <c r="Y85" i="18"/>
  <c r="Y89" i="18"/>
  <c r="Y93" i="18"/>
  <c r="Y97" i="18"/>
  <c r="Y101" i="18"/>
  <c r="Y105" i="18"/>
  <c r="Y69" i="18"/>
  <c r="Y33" i="18"/>
  <c r="Y37" i="18"/>
  <c r="Y41" i="18"/>
  <c r="Y45" i="18"/>
  <c r="Y49" i="18"/>
  <c r="Y53" i="18"/>
  <c r="Y57" i="18"/>
  <c r="Y61" i="18"/>
  <c r="Y65" i="18"/>
  <c r="Y29" i="18"/>
  <c r="Y7" i="18"/>
  <c r="Y11" i="18"/>
  <c r="Y15" i="18"/>
  <c r="Y19" i="18"/>
  <c r="Y23" i="18"/>
  <c r="Y27" i="18"/>
  <c r="W213" i="18"/>
  <c r="W217" i="18"/>
  <c r="W221" i="18"/>
  <c r="W225" i="18"/>
  <c r="W229" i="18"/>
  <c r="W233" i="18"/>
  <c r="W237" i="18"/>
  <c r="W241" i="18"/>
  <c r="W245" i="18"/>
  <c r="W249" i="18"/>
  <c r="W253" i="18"/>
  <c r="W257" i="18"/>
  <c r="W151" i="18"/>
  <c r="W155" i="18"/>
  <c r="W159" i="18"/>
  <c r="W163" i="18"/>
  <c r="W167" i="18"/>
  <c r="W171" i="18"/>
  <c r="W175" i="18"/>
  <c r="W179" i="18"/>
  <c r="W183" i="18"/>
  <c r="W187" i="18"/>
  <c r="W191" i="18"/>
  <c r="W195" i="18"/>
  <c r="W199" i="18"/>
  <c r="W203" i="18"/>
  <c r="W207" i="18"/>
  <c r="W111" i="18"/>
  <c r="W115" i="18"/>
  <c r="W119" i="18"/>
  <c r="W123" i="18"/>
  <c r="W127" i="18"/>
  <c r="W131" i="18"/>
  <c r="W135" i="18"/>
  <c r="W139" i="18"/>
  <c r="W143" i="18"/>
  <c r="W147" i="18"/>
  <c r="W71" i="18"/>
  <c r="W75" i="18"/>
  <c r="W79" i="18"/>
  <c r="W83" i="18"/>
  <c r="W87" i="18"/>
  <c r="W91" i="18"/>
  <c r="W95" i="18"/>
  <c r="W99" i="18"/>
  <c r="W103" i="18"/>
  <c r="W107" i="18"/>
  <c r="W5" i="18"/>
  <c r="Y260" i="18"/>
  <c r="Y264" i="18"/>
  <c r="Y268" i="18"/>
  <c r="Y272" i="18"/>
  <c r="Y276" i="18"/>
  <c r="Y280" i="18"/>
  <c r="Y284" i="18"/>
  <c r="Y288" i="18"/>
  <c r="Y292" i="18"/>
  <c r="Y296" i="18"/>
  <c r="Y300" i="18"/>
  <c r="Y304" i="18"/>
  <c r="Y308" i="18"/>
  <c r="Y212" i="18"/>
  <c r="Y216" i="18"/>
  <c r="Y220" i="18"/>
  <c r="Y224" i="18"/>
  <c r="Y228" i="18"/>
  <c r="Y232" i="18"/>
  <c r="Y236" i="18"/>
  <c r="Y240" i="18"/>
  <c r="Y244" i="18"/>
  <c r="Y248" i="18"/>
  <c r="Y252" i="18"/>
  <c r="Y256" i="18"/>
  <c r="Y150" i="18"/>
  <c r="Y154" i="18"/>
  <c r="Y158" i="18"/>
  <c r="Y162" i="18"/>
  <c r="Y166" i="18"/>
  <c r="Y170" i="18"/>
  <c r="Y174" i="18"/>
  <c r="Y178" i="18"/>
  <c r="Y182" i="18"/>
  <c r="Y186" i="18"/>
  <c r="Y190" i="18"/>
  <c r="Y194" i="18"/>
  <c r="Y198" i="18"/>
  <c r="Y202" i="18"/>
  <c r="Y206" i="18"/>
  <c r="Y110" i="18"/>
  <c r="Y114" i="18"/>
  <c r="Y118" i="18"/>
  <c r="Y122" i="18"/>
  <c r="Y126" i="18"/>
  <c r="Y130" i="18"/>
  <c r="Y134" i="18"/>
  <c r="Y138" i="18"/>
  <c r="Y142" i="18"/>
  <c r="Y146" i="18"/>
  <c r="Y70" i="18"/>
  <c r="Y74" i="18"/>
  <c r="Y78" i="18"/>
  <c r="Y82" i="18"/>
  <c r="Y86" i="18"/>
  <c r="Y90" i="18"/>
  <c r="Y94" i="18"/>
  <c r="Y98" i="18"/>
  <c r="Y102" i="18"/>
  <c r="Y106" i="18"/>
  <c r="Y30" i="18"/>
  <c r="Y34" i="18"/>
  <c r="Y38" i="18"/>
  <c r="Y42" i="18"/>
  <c r="Y46" i="18"/>
  <c r="Y50" i="18"/>
  <c r="Y54" i="18"/>
  <c r="Y58" i="18"/>
  <c r="Y62" i="18"/>
  <c r="Y66" i="18"/>
  <c r="Y4" i="18"/>
  <c r="Y8" i="18"/>
  <c r="Y12" i="18"/>
  <c r="Y16" i="18"/>
  <c r="Y20" i="18"/>
  <c r="Y24" i="18"/>
  <c r="Y28" i="18"/>
  <c r="W210" i="18"/>
  <c r="W214" i="18"/>
  <c r="W218" i="18"/>
  <c r="W222" i="18"/>
  <c r="W226" i="18"/>
  <c r="W230" i="18"/>
  <c r="W234" i="18"/>
  <c r="W238" i="18"/>
  <c r="W242" i="18"/>
  <c r="W246" i="18"/>
  <c r="W250" i="18"/>
  <c r="W254" i="18"/>
  <c r="W258" i="18"/>
  <c r="W152" i="18"/>
  <c r="W156" i="18"/>
  <c r="W160" i="18"/>
  <c r="W164" i="18"/>
  <c r="W168" i="18"/>
  <c r="W172" i="18"/>
  <c r="W176" i="18"/>
  <c r="W180" i="18"/>
  <c r="W184" i="18"/>
  <c r="W188" i="18"/>
  <c r="W192" i="18"/>
  <c r="W196" i="18"/>
  <c r="W200" i="18"/>
  <c r="W204" i="18"/>
  <c r="W208" i="18"/>
  <c r="W112" i="18"/>
  <c r="W116" i="18"/>
  <c r="W120" i="18"/>
  <c r="W124" i="18"/>
  <c r="W128" i="18"/>
  <c r="W132" i="18"/>
  <c r="W136" i="18"/>
  <c r="W140" i="18"/>
  <c r="W144" i="18"/>
  <c r="W148" i="18"/>
  <c r="W72" i="18"/>
  <c r="W76" i="18"/>
  <c r="W80" i="18"/>
  <c r="W84" i="18"/>
  <c r="W88" i="18"/>
  <c r="W92" i="18"/>
  <c r="W96" i="18"/>
  <c r="W100" i="18"/>
  <c r="W104" i="18"/>
  <c r="W108" i="18"/>
  <c r="Y261" i="18"/>
  <c r="Y269" i="18"/>
  <c r="Y277" i="18"/>
  <c r="Y285" i="18"/>
  <c r="Y293" i="18"/>
  <c r="Y301" i="18"/>
  <c r="Y259" i="18"/>
  <c r="Y217" i="18"/>
  <c r="Y225" i="18"/>
  <c r="Y233" i="18"/>
  <c r="Y241" i="18"/>
  <c r="Y249" i="18"/>
  <c r="Y257" i="18"/>
  <c r="Y155" i="18"/>
  <c r="Y163" i="18"/>
  <c r="Y171" i="18"/>
  <c r="Y179" i="18"/>
  <c r="Y187" i="18"/>
  <c r="Y195" i="18"/>
  <c r="Y203" i="18"/>
  <c r="Y111" i="18"/>
  <c r="Y119" i="18"/>
  <c r="Y127" i="18"/>
  <c r="Y135" i="18"/>
  <c r="Y143" i="18"/>
  <c r="Y71" i="18"/>
  <c r="Y79" i="18"/>
  <c r="Y87" i="18"/>
  <c r="Y95" i="18"/>
  <c r="Y103" i="18"/>
  <c r="Y31" i="18"/>
  <c r="Y39" i="18"/>
  <c r="Y47" i="18"/>
  <c r="Y55" i="18"/>
  <c r="Y63" i="18"/>
  <c r="Y5" i="18"/>
  <c r="Y13" i="18"/>
  <c r="Y21" i="18"/>
  <c r="Y3" i="18"/>
  <c r="W215" i="18"/>
  <c r="W223" i="18"/>
  <c r="W231" i="18"/>
  <c r="W239" i="18"/>
  <c r="W247" i="18"/>
  <c r="W255" i="18"/>
  <c r="W153" i="18"/>
  <c r="W161" i="18"/>
  <c r="W169" i="18"/>
  <c r="W177" i="18"/>
  <c r="W185" i="18"/>
  <c r="W193" i="18"/>
  <c r="W201" i="18"/>
  <c r="W149" i="18"/>
  <c r="W117" i="18"/>
  <c r="W125" i="18"/>
  <c r="W133" i="18"/>
  <c r="W141" i="18"/>
  <c r="W109" i="18"/>
  <c r="W77" i="18"/>
  <c r="W85" i="18"/>
  <c r="W93" i="18"/>
  <c r="W101" i="18"/>
  <c r="W69" i="18"/>
  <c r="W8" i="18"/>
  <c r="W12" i="18"/>
  <c r="W16" i="18"/>
  <c r="W20" i="18"/>
  <c r="W24" i="18"/>
  <c r="W28" i="18"/>
  <c r="Y262" i="18"/>
  <c r="Y270" i="18"/>
  <c r="Y278" i="18"/>
  <c r="Y286" i="18"/>
  <c r="Y294" i="18"/>
  <c r="Y302" i="18"/>
  <c r="Y210" i="18"/>
  <c r="Y218" i="18"/>
  <c r="Y226" i="18"/>
  <c r="Y234" i="18"/>
  <c r="Y242" i="18"/>
  <c r="Y250" i="18"/>
  <c r="Y258" i="18"/>
  <c r="Y156" i="18"/>
  <c r="Y164" i="18"/>
  <c r="Y172" i="18"/>
  <c r="Y180" i="18"/>
  <c r="Y188" i="18"/>
  <c r="Y196" i="18"/>
  <c r="Y204" i="18"/>
  <c r="Y112" i="18"/>
  <c r="Y120" i="18"/>
  <c r="Y128" i="18"/>
  <c r="Y136" i="18"/>
  <c r="Y144" i="18"/>
  <c r="Y72" i="18"/>
  <c r="Y80" i="18"/>
  <c r="Y88" i="18"/>
  <c r="Y96" i="18"/>
  <c r="Y104" i="18"/>
  <c r="Y32" i="18"/>
  <c r="Y40" i="18"/>
  <c r="Y48" i="18"/>
  <c r="Y56" i="18"/>
  <c r="Y64" i="18"/>
  <c r="Y6" i="18"/>
  <c r="Y14" i="18"/>
  <c r="Y22" i="18"/>
  <c r="W216" i="18"/>
  <c r="W224" i="18"/>
  <c r="W232" i="18"/>
  <c r="W240" i="18"/>
  <c r="W248" i="18"/>
  <c r="W256" i="18"/>
  <c r="W154" i="18"/>
  <c r="W162" i="18"/>
  <c r="W170" i="18"/>
  <c r="W178" i="18"/>
  <c r="W186" i="18"/>
  <c r="W194" i="18"/>
  <c r="W202" i="18"/>
  <c r="W110" i="18"/>
  <c r="W118" i="18"/>
  <c r="W126" i="18"/>
  <c r="W134" i="18"/>
  <c r="W142" i="18"/>
  <c r="W70" i="18"/>
  <c r="W78" i="18"/>
  <c r="W86" i="18"/>
  <c r="W94" i="18"/>
  <c r="W102" i="18"/>
  <c r="W4" i="18"/>
  <c r="W9" i="18"/>
  <c r="W13" i="18"/>
  <c r="W17" i="18"/>
  <c r="W21" i="18"/>
  <c r="W25" i="18"/>
  <c r="W3" i="18"/>
  <c r="Y273" i="18"/>
  <c r="Y289" i="18"/>
  <c r="Y305" i="18"/>
  <c r="Y221" i="18"/>
  <c r="Y237" i="18"/>
  <c r="Y253" i="18"/>
  <c r="Y159" i="18"/>
  <c r="Y175" i="18"/>
  <c r="Y191" i="18"/>
  <c r="Y207" i="18"/>
  <c r="Y123" i="18"/>
  <c r="Y139" i="18"/>
  <c r="Y75" i="18"/>
  <c r="Y91" i="18"/>
  <c r="Y107" i="18"/>
  <c r="Y43" i="18"/>
  <c r="Y59" i="18"/>
  <c r="Y9" i="18"/>
  <c r="Y25" i="18"/>
  <c r="W219" i="18"/>
  <c r="W235" i="18"/>
  <c r="W251" i="18"/>
  <c r="W157" i="18"/>
  <c r="W173" i="18"/>
  <c r="W189" i="18"/>
  <c r="W205" i="18"/>
  <c r="W121" i="18"/>
  <c r="W137" i="18"/>
  <c r="W73" i="18"/>
  <c r="W89" i="18"/>
  <c r="W105" i="18"/>
  <c r="W6" i="18"/>
  <c r="W14" i="18"/>
  <c r="W22" i="18"/>
  <c r="Y281" i="18"/>
  <c r="Y298" i="18"/>
  <c r="Y222" i="18"/>
  <c r="Y245" i="18"/>
  <c r="Y152" i="18"/>
  <c r="Y176" i="18"/>
  <c r="Y199" i="18"/>
  <c r="Y116" i="18"/>
  <c r="Y140" i="18"/>
  <c r="Y83" i="18"/>
  <c r="Y100" i="18"/>
  <c r="Y44" i="18"/>
  <c r="Y67" i="18"/>
  <c r="Y18" i="18"/>
  <c r="W212" i="18"/>
  <c r="W236" i="18"/>
  <c r="W209" i="18"/>
  <c r="W166" i="18"/>
  <c r="W190" i="18"/>
  <c r="W113" i="18"/>
  <c r="W130" i="18"/>
  <c r="W74" i="18"/>
  <c r="W97" i="18"/>
  <c r="W10" i="18"/>
  <c r="W19" i="18"/>
  <c r="Y265" i="18"/>
  <c r="Y282" i="18"/>
  <c r="Y306" i="18"/>
  <c r="Y229" i="18"/>
  <c r="Y246" i="18"/>
  <c r="Y160" i="18"/>
  <c r="Y183" i="18"/>
  <c r="Y200" i="18"/>
  <c r="Y124" i="18"/>
  <c r="Y147" i="18"/>
  <c r="Y84" i="18"/>
  <c r="Y108" i="18"/>
  <c r="Y51" i="18"/>
  <c r="Y68" i="18"/>
  <c r="Y26" i="18"/>
  <c r="W220" i="18"/>
  <c r="W243" i="18"/>
  <c r="W150" i="18"/>
  <c r="W174" i="18"/>
  <c r="W197" i="18"/>
  <c r="W114" i="18"/>
  <c r="W138" i="18"/>
  <c r="W81" i="18"/>
  <c r="W98" i="18"/>
  <c r="W11" i="18"/>
  <c r="W23" i="18"/>
  <c r="Y266" i="18"/>
  <c r="Y213" i="18"/>
  <c r="Y254" i="18"/>
  <c r="Y184" i="18"/>
  <c r="Y131" i="18"/>
  <c r="Y92" i="18"/>
  <c r="Y52" i="18"/>
  <c r="W244" i="18"/>
  <c r="W181" i="18"/>
  <c r="W122" i="18"/>
  <c r="W82" i="18"/>
  <c r="W15" i="18"/>
  <c r="Y290" i="18"/>
  <c r="Y167" i="18"/>
  <c r="Y35" i="18"/>
  <c r="W158" i="18"/>
  <c r="W145" i="18"/>
  <c r="W26" i="18"/>
  <c r="Y274" i="18"/>
  <c r="Y214" i="18"/>
  <c r="Y151" i="18"/>
  <c r="Y192" i="18"/>
  <c r="Y132" i="18"/>
  <c r="Y99" i="18"/>
  <c r="Y60" i="18"/>
  <c r="W211" i="18"/>
  <c r="W252" i="18"/>
  <c r="W182" i="18"/>
  <c r="W129" i="18"/>
  <c r="W90" i="18"/>
  <c r="W18" i="18"/>
  <c r="Y230" i="18"/>
  <c r="Y208" i="18"/>
  <c r="Y148" i="18"/>
  <c r="Y10" i="18"/>
  <c r="W227" i="18"/>
  <c r="W198" i="18"/>
  <c r="W106" i="18"/>
  <c r="Y115" i="18"/>
  <c r="W146" i="18"/>
  <c r="Y17" i="18"/>
  <c r="Y297" i="18"/>
  <c r="Y76" i="18"/>
  <c r="W228" i="18"/>
  <c r="Y238" i="18"/>
  <c r="Y36" i="18"/>
  <c r="W165" i="18"/>
  <c r="W7" i="18"/>
  <c r="Y168" i="18"/>
  <c r="W206" i="18"/>
  <c r="W27" i="18"/>
  <c r="G16" i="15"/>
  <c r="G16" i="14"/>
  <c r="F10" i="14"/>
  <c r="F7" i="14"/>
  <c r="G10" i="14"/>
  <c r="G7" i="14"/>
  <c r="BB4" i="18"/>
  <c r="BB5" i="18" s="1"/>
  <c r="BB6" i="18" s="1"/>
  <c r="BB7" i="18" s="1"/>
  <c r="BB8" i="18" s="1"/>
  <c r="BB9" i="18" s="1"/>
  <c r="BB10" i="18" s="1"/>
  <c r="BB11" i="18" s="1"/>
  <c r="BB12" i="18" s="1"/>
  <c r="BB13" i="18" s="1"/>
  <c r="BB14" i="18" s="1"/>
  <c r="BB15" i="18" s="1"/>
  <c r="BB16" i="18" s="1"/>
  <c r="BB17" i="18" s="1"/>
  <c r="BB18" i="18" s="1"/>
  <c r="BB19" i="18" s="1"/>
  <c r="BB20" i="18" s="1"/>
  <c r="BB21" i="18" s="1"/>
  <c r="BB22" i="18" s="1"/>
  <c r="F10" i="15"/>
  <c r="F7" i="15"/>
  <c r="H10" i="14"/>
  <c r="H7" i="14"/>
  <c r="G10" i="15"/>
  <c r="G7" i="15"/>
  <c r="C17" i="12"/>
  <c r="C17" i="15" s="1"/>
  <c r="H7" i="15"/>
  <c r="H10" i="15"/>
  <c r="L16" i="22" l="1"/>
  <c r="E56" i="19" s="1"/>
  <c r="T17" i="21"/>
  <c r="P17" i="21"/>
  <c r="P14" i="21"/>
  <c r="F54" i="19"/>
  <c r="L54" i="19"/>
  <c r="F57" i="19"/>
  <c r="L57" i="19"/>
  <c r="O17" i="21"/>
  <c r="R17" i="21"/>
  <c r="L17" i="21" s="1"/>
  <c r="R14" i="21"/>
  <c r="L14" i="21" s="1"/>
  <c r="Q14" i="21"/>
  <c r="Q17" i="21"/>
  <c r="N17" i="21"/>
  <c r="N14" i="21"/>
  <c r="AZ10" i="18"/>
  <c r="AZ11" i="18" s="1"/>
  <c r="AZ12" i="18" s="1"/>
  <c r="AZ13" i="18" s="1"/>
  <c r="AZ14" i="18" s="1"/>
  <c r="AZ15" i="18" s="1"/>
  <c r="AZ16" i="18" s="1"/>
  <c r="AZ17" i="18" s="1"/>
  <c r="AZ18" i="18" s="1"/>
  <c r="AZ19" i="18" s="1"/>
  <c r="AZ20" i="18" s="1"/>
  <c r="AZ21" i="18" s="1"/>
  <c r="AZ22" i="18" s="1"/>
  <c r="AZ23" i="18" s="1"/>
  <c r="AZ24" i="18" s="1"/>
  <c r="AZ25" i="18" s="1"/>
  <c r="AZ26" i="18" s="1"/>
  <c r="AZ27" i="18" s="1"/>
  <c r="AZ28" i="18" s="1"/>
  <c r="AZ29" i="18" s="1"/>
  <c r="AZ30" i="18" s="1"/>
  <c r="AZ31" i="18" s="1"/>
  <c r="AZ32" i="18" s="1"/>
  <c r="AZ33" i="18" s="1"/>
  <c r="AZ34" i="18" s="1"/>
  <c r="AZ35" i="18" s="1"/>
  <c r="AZ36" i="18" s="1"/>
  <c r="AZ37" i="18" s="1"/>
  <c r="AZ38" i="18" s="1"/>
  <c r="AZ39" i="18" s="1"/>
  <c r="AZ40" i="18" s="1"/>
  <c r="AZ41" i="18" s="1"/>
  <c r="AZ42" i="18" s="1"/>
  <c r="AZ43" i="18" s="1"/>
  <c r="AZ44" i="18" s="1"/>
  <c r="AZ45" i="18" s="1"/>
  <c r="AZ46" i="18" s="1"/>
  <c r="AZ47" i="18" s="1"/>
  <c r="AZ48" i="18" s="1"/>
  <c r="AZ49" i="18" s="1"/>
  <c r="AZ50" i="18" s="1"/>
  <c r="AZ51" i="18" s="1"/>
  <c r="AZ52" i="18" s="1"/>
  <c r="AZ53" i="18" s="1"/>
  <c r="AZ54" i="18" s="1"/>
  <c r="AZ55" i="18" s="1"/>
  <c r="AZ56" i="18" s="1"/>
  <c r="AZ57" i="18" s="1"/>
  <c r="AZ58" i="18" s="1"/>
  <c r="AZ59" i="18" s="1"/>
  <c r="AZ60" i="18" s="1"/>
  <c r="AZ61" i="18" s="1"/>
  <c r="AZ62" i="18" s="1"/>
  <c r="AZ63" i="18" s="1"/>
  <c r="AZ64" i="18" s="1"/>
  <c r="AZ65" i="18" s="1"/>
  <c r="AZ66" i="18" s="1"/>
  <c r="AZ67" i="18" s="1"/>
  <c r="AZ68" i="18" s="1"/>
  <c r="AZ69" i="18" s="1"/>
  <c r="AZ70" i="18" s="1"/>
  <c r="AZ71" i="18" s="1"/>
  <c r="AZ72" i="18" s="1"/>
  <c r="AZ73" i="18" s="1"/>
  <c r="AZ74" i="18" s="1"/>
  <c r="AZ75" i="18" s="1"/>
  <c r="AZ76" i="18" s="1"/>
  <c r="AZ77" i="18" s="1"/>
  <c r="AZ78" i="18" s="1"/>
  <c r="AZ79" i="18" s="1"/>
  <c r="AZ80" i="18" s="1"/>
  <c r="AZ81" i="18" s="1"/>
  <c r="AZ82" i="18" s="1"/>
  <c r="AZ83" i="18" s="1"/>
  <c r="AZ84" i="18" s="1"/>
  <c r="AZ85" i="18" s="1"/>
  <c r="AZ86" i="18" s="1"/>
  <c r="AZ87" i="18" s="1"/>
  <c r="AZ88" i="18" s="1"/>
  <c r="AZ89" i="18" s="1"/>
  <c r="AZ90" i="18" s="1"/>
  <c r="AZ91" i="18" s="1"/>
  <c r="AZ92" i="18" s="1"/>
  <c r="AZ93" i="18" s="1"/>
  <c r="AZ94" i="18" s="1"/>
  <c r="AZ95" i="18" s="1"/>
  <c r="AZ96" i="18" s="1"/>
  <c r="AZ97" i="18" s="1"/>
  <c r="AZ98" i="18" s="1"/>
  <c r="AZ99" i="18" s="1"/>
  <c r="AZ100" i="18" s="1"/>
  <c r="AZ101" i="18" s="1"/>
  <c r="AZ102" i="18" s="1"/>
  <c r="AZ103" i="18" s="1"/>
  <c r="AZ104" i="18" s="1"/>
  <c r="AZ105" i="18" s="1"/>
  <c r="AZ106" i="18" s="1"/>
  <c r="AZ107" i="18" s="1"/>
  <c r="AZ108" i="18" s="1"/>
  <c r="AZ109" i="18" s="1"/>
  <c r="AZ110" i="18" s="1"/>
  <c r="AZ111" i="18" s="1"/>
  <c r="AZ112" i="18" s="1"/>
  <c r="AZ113" i="18" s="1"/>
  <c r="AZ114" i="18" s="1"/>
  <c r="AZ115" i="18" s="1"/>
  <c r="AZ116" i="18" s="1"/>
  <c r="AZ117" i="18" s="1"/>
  <c r="AZ118" i="18" s="1"/>
  <c r="AZ119" i="18" s="1"/>
  <c r="AZ120" i="18" s="1"/>
  <c r="AZ121" i="18" s="1"/>
  <c r="AZ122" i="18" s="1"/>
  <c r="AZ123" i="18" s="1"/>
  <c r="AZ124" i="18" s="1"/>
  <c r="AZ125" i="18" s="1"/>
  <c r="AZ126" i="18" s="1"/>
  <c r="AZ127" i="18" s="1"/>
  <c r="AZ128" i="18" s="1"/>
  <c r="AZ129" i="18" s="1"/>
  <c r="AZ130" i="18" s="1"/>
  <c r="AZ131" i="18" s="1"/>
  <c r="AZ132" i="18" s="1"/>
  <c r="AZ133" i="18" s="1"/>
  <c r="AZ134" i="18" s="1"/>
  <c r="AZ135" i="18" s="1"/>
  <c r="AZ136" i="18" s="1"/>
  <c r="AZ137" i="18" s="1"/>
  <c r="AZ138" i="18" s="1"/>
  <c r="AZ139" i="18" s="1"/>
  <c r="AZ140" i="18" s="1"/>
  <c r="AZ141" i="18" s="1"/>
  <c r="AZ142" i="18" s="1"/>
  <c r="AZ143" i="18" s="1"/>
  <c r="AZ144" i="18" s="1"/>
  <c r="AZ145" i="18" s="1"/>
  <c r="AZ146" i="18" s="1"/>
  <c r="AZ147" i="18" s="1"/>
  <c r="AZ148" i="18" s="1"/>
  <c r="AZ149" i="18" s="1"/>
  <c r="AZ150" i="18" s="1"/>
  <c r="AZ151" i="18" s="1"/>
  <c r="AZ152" i="18" s="1"/>
  <c r="AZ153" i="18" s="1"/>
  <c r="AZ154" i="18" s="1"/>
  <c r="AZ155" i="18" s="1"/>
  <c r="AZ156" i="18" s="1"/>
  <c r="AZ157" i="18" s="1"/>
  <c r="AZ158" i="18" s="1"/>
  <c r="AZ159" i="18" s="1"/>
  <c r="AZ160" i="18" s="1"/>
  <c r="AZ161" i="18" s="1"/>
  <c r="AZ162" i="18" s="1"/>
  <c r="AZ163" i="18" s="1"/>
  <c r="AZ164" i="18" s="1"/>
  <c r="AZ165" i="18" s="1"/>
  <c r="AZ166" i="18" s="1"/>
  <c r="AZ167" i="18" s="1"/>
  <c r="AZ168" i="18" s="1"/>
  <c r="AZ169" i="18" s="1"/>
  <c r="AZ170" i="18" s="1"/>
  <c r="AZ171" i="18" s="1"/>
  <c r="AZ172" i="18" s="1"/>
  <c r="AZ173" i="18" s="1"/>
  <c r="AZ174" i="18" s="1"/>
  <c r="AZ175" i="18" s="1"/>
  <c r="AZ176" i="18" s="1"/>
  <c r="AZ177" i="18" s="1"/>
  <c r="AZ178" i="18" s="1"/>
  <c r="AZ179" i="18" s="1"/>
  <c r="AZ180" i="18" s="1"/>
  <c r="AZ181" i="18" s="1"/>
  <c r="AZ182" i="18" s="1"/>
  <c r="AZ183" i="18" s="1"/>
  <c r="AZ184" i="18" s="1"/>
  <c r="AZ185" i="18" s="1"/>
  <c r="AZ186" i="18" s="1"/>
  <c r="AZ187" i="18" s="1"/>
  <c r="AZ188" i="18" s="1"/>
  <c r="AZ189" i="18" s="1"/>
  <c r="AZ190" i="18" s="1"/>
  <c r="AZ191" i="18" s="1"/>
  <c r="AZ192" i="18" s="1"/>
  <c r="AZ193" i="18" s="1"/>
  <c r="AZ194" i="18" s="1"/>
  <c r="AZ195" i="18" s="1"/>
  <c r="AZ196" i="18" s="1"/>
  <c r="AZ197" i="18" s="1"/>
  <c r="AZ198" i="18" s="1"/>
  <c r="AZ199" i="18" s="1"/>
  <c r="AZ200" i="18" s="1"/>
  <c r="AZ201" i="18" s="1"/>
  <c r="AZ202" i="18" s="1"/>
  <c r="AZ203" i="18" s="1"/>
  <c r="AZ204" i="18" s="1"/>
  <c r="AZ205" i="18" s="1"/>
  <c r="AZ206" i="18" s="1"/>
  <c r="AZ207" i="18" s="1"/>
  <c r="AZ208" i="18" s="1"/>
  <c r="AZ209" i="18" s="1"/>
  <c r="AZ210" i="18" s="1"/>
  <c r="AZ211" i="18" s="1"/>
  <c r="AZ212" i="18" s="1"/>
  <c r="AZ213" i="18" s="1"/>
  <c r="AZ214" i="18" s="1"/>
  <c r="AZ215" i="18" s="1"/>
  <c r="AZ216" i="18" s="1"/>
  <c r="AZ217" i="18" s="1"/>
  <c r="AZ218" i="18" s="1"/>
  <c r="AZ219" i="18" s="1"/>
  <c r="AZ220" i="18" s="1"/>
  <c r="AZ221" i="18" s="1"/>
  <c r="AZ222" i="18" s="1"/>
  <c r="AZ223" i="18" s="1"/>
  <c r="AZ224" i="18" s="1"/>
  <c r="AZ225" i="18" s="1"/>
  <c r="AZ226" i="18" s="1"/>
  <c r="AZ227" i="18" s="1"/>
  <c r="AZ228" i="18" s="1"/>
  <c r="AZ229" i="18" s="1"/>
  <c r="AZ230" i="18" s="1"/>
  <c r="AZ231" i="18" s="1"/>
  <c r="AZ232" i="18" s="1"/>
  <c r="AZ233" i="18" s="1"/>
  <c r="AZ234" i="18" s="1"/>
  <c r="AZ235" i="18" s="1"/>
  <c r="AZ236" i="18" s="1"/>
  <c r="AZ237" i="18" s="1"/>
  <c r="AZ238" i="18" s="1"/>
  <c r="AZ239" i="18" s="1"/>
  <c r="AZ240" i="18" s="1"/>
  <c r="AZ241" i="18" s="1"/>
  <c r="AZ242" i="18" s="1"/>
  <c r="AZ243" i="18" s="1"/>
  <c r="AZ244" i="18" s="1"/>
  <c r="AZ245" i="18" s="1"/>
  <c r="AZ246" i="18" s="1"/>
  <c r="AZ247" i="18" s="1"/>
  <c r="AZ248" i="18" s="1"/>
  <c r="AZ249" i="18" s="1"/>
  <c r="AZ250" i="18" s="1"/>
  <c r="AZ251" i="18" s="1"/>
  <c r="AZ252" i="18" s="1"/>
  <c r="AZ253" i="18" s="1"/>
  <c r="AZ254" i="18" s="1"/>
  <c r="AZ255" i="18" s="1"/>
  <c r="AZ256" i="18" s="1"/>
  <c r="AZ257" i="18" s="1"/>
  <c r="AZ258" i="18" s="1"/>
  <c r="AZ259" i="18" s="1"/>
  <c r="AZ260" i="18" s="1"/>
  <c r="AZ261" i="18" s="1"/>
  <c r="AZ262" i="18" s="1"/>
  <c r="AZ263" i="18" s="1"/>
  <c r="AZ264" i="18" s="1"/>
  <c r="AZ265" i="18" s="1"/>
  <c r="AZ266" i="18" s="1"/>
  <c r="AZ267" i="18" s="1"/>
  <c r="AZ268" i="18" s="1"/>
  <c r="AZ269" i="18" s="1"/>
  <c r="AZ270" i="18" s="1"/>
  <c r="AZ271" i="18" s="1"/>
  <c r="AZ272" i="18" s="1"/>
  <c r="AZ273" i="18" s="1"/>
  <c r="AZ274" i="18" s="1"/>
  <c r="AZ275" i="18" s="1"/>
  <c r="AZ276" i="18" s="1"/>
  <c r="AZ277" i="18" s="1"/>
  <c r="AZ278" i="18" s="1"/>
  <c r="AZ279" i="18" s="1"/>
  <c r="AZ280" i="18" s="1"/>
  <c r="AZ281" i="18" s="1"/>
  <c r="AZ282" i="18" s="1"/>
  <c r="AZ283" i="18" s="1"/>
  <c r="AZ284" i="18" s="1"/>
  <c r="AZ285" i="18" s="1"/>
  <c r="AZ286" i="18" s="1"/>
  <c r="AZ287" i="18" s="1"/>
  <c r="AZ288" i="18" s="1"/>
  <c r="AZ289" i="18" s="1"/>
  <c r="AZ290" i="18" s="1"/>
  <c r="AZ291" i="18" s="1"/>
  <c r="AZ292" i="18" s="1"/>
  <c r="AZ293" i="18" s="1"/>
  <c r="AZ294" i="18" s="1"/>
  <c r="AZ295" i="18" s="1"/>
  <c r="AZ296" i="18" s="1"/>
  <c r="AZ297" i="18" s="1"/>
  <c r="AZ298" i="18" s="1"/>
  <c r="AZ299" i="18" s="1"/>
  <c r="AZ300" i="18" s="1"/>
  <c r="AZ301" i="18" s="1"/>
  <c r="AZ302" i="18" s="1"/>
  <c r="AZ303" i="18" s="1"/>
  <c r="AZ304" i="18" s="1"/>
  <c r="AZ305" i="18" s="1"/>
  <c r="AZ306" i="18" s="1"/>
  <c r="AZ307" i="18" s="1"/>
  <c r="AZ308" i="18" s="1"/>
  <c r="I11" i="14" s="1"/>
  <c r="BB23" i="18"/>
  <c r="BB24" i="18" s="1"/>
  <c r="BB25" i="18" s="1"/>
  <c r="BB26" i="18" s="1"/>
  <c r="BB27" i="18" s="1"/>
  <c r="BB28" i="18" s="1"/>
  <c r="BB29" i="18" s="1"/>
  <c r="BB30" i="18" s="1"/>
  <c r="BB31" i="18" s="1"/>
  <c r="BB32" i="18" s="1"/>
  <c r="BB33" i="18" s="1"/>
  <c r="BB34" i="18" s="1"/>
  <c r="BB35" i="18" s="1"/>
  <c r="BB36" i="18" s="1"/>
  <c r="BB37" i="18" s="1"/>
  <c r="BB38" i="18" s="1"/>
  <c r="BB39" i="18" s="1"/>
  <c r="BB40" i="18" s="1"/>
  <c r="BB41" i="18" s="1"/>
  <c r="BB42" i="18" s="1"/>
  <c r="BB43" i="18" s="1"/>
  <c r="BB44" i="18" s="1"/>
  <c r="BB45" i="18" s="1"/>
  <c r="BB46" i="18" s="1"/>
  <c r="BB47" i="18" s="1"/>
  <c r="BB48" i="18" s="1"/>
  <c r="BB49" i="18" s="1"/>
  <c r="BB50" i="18" s="1"/>
  <c r="BB51" i="18" s="1"/>
  <c r="BB52" i="18" s="1"/>
  <c r="BB53" i="18" s="1"/>
  <c r="BB54" i="18" s="1"/>
  <c r="BB55" i="18" s="1"/>
  <c r="BB56" i="18" s="1"/>
  <c r="BB57" i="18" s="1"/>
  <c r="BB58" i="18" s="1"/>
  <c r="BB59" i="18" s="1"/>
  <c r="BB60" i="18" s="1"/>
  <c r="BB61" i="18" s="1"/>
  <c r="BB62" i="18" s="1"/>
  <c r="BB63" i="18" s="1"/>
  <c r="BB64" i="18" s="1"/>
  <c r="BB65" i="18" s="1"/>
  <c r="BB66" i="18" s="1"/>
  <c r="BB67" i="18" s="1"/>
  <c r="BB68" i="18" s="1"/>
  <c r="BB69" i="18" s="1"/>
  <c r="BB70" i="18" s="1"/>
  <c r="BB71" i="18" s="1"/>
  <c r="BB72" i="18" s="1"/>
  <c r="BB73" i="18" s="1"/>
  <c r="BB74" i="18" s="1"/>
  <c r="BB75" i="18" s="1"/>
  <c r="BB76" i="18" s="1"/>
  <c r="BB77" i="18" s="1"/>
  <c r="BB78" i="18" s="1"/>
  <c r="BB79" i="18" s="1"/>
  <c r="BB80" i="18" s="1"/>
  <c r="BB81" i="18" s="1"/>
  <c r="BB82" i="18" s="1"/>
  <c r="BB83" i="18" s="1"/>
  <c r="BB84" i="18" s="1"/>
  <c r="BB85" i="18" s="1"/>
  <c r="BB86" i="18" s="1"/>
  <c r="BB87" i="18" s="1"/>
  <c r="BB88" i="18" s="1"/>
  <c r="BB89" i="18" s="1"/>
  <c r="BB90" i="18" s="1"/>
  <c r="BB91" i="18" s="1"/>
  <c r="BB92" i="18" s="1"/>
  <c r="BB93" i="18" s="1"/>
  <c r="BB94" i="18" s="1"/>
  <c r="BB95" i="18" s="1"/>
  <c r="BB96" i="18" s="1"/>
  <c r="BB97" i="18" s="1"/>
  <c r="BB98" i="18" s="1"/>
  <c r="BB99" i="18" s="1"/>
  <c r="BB100" i="18" s="1"/>
  <c r="BB101" i="18" s="1"/>
  <c r="BB102" i="18" s="1"/>
  <c r="BB103" i="18" s="1"/>
  <c r="BB104" i="18" s="1"/>
  <c r="BB105" i="18" s="1"/>
  <c r="BB106" i="18" s="1"/>
  <c r="BB107" i="18" s="1"/>
  <c r="BB108" i="18" s="1"/>
  <c r="BB109" i="18" s="1"/>
  <c r="BB110" i="18" s="1"/>
  <c r="BB111" i="18" s="1"/>
  <c r="BB112" i="18" s="1"/>
  <c r="BB113" i="18" s="1"/>
  <c r="BB114" i="18" s="1"/>
  <c r="BB115" i="18" s="1"/>
  <c r="BB116" i="18" s="1"/>
  <c r="BB117" i="18" s="1"/>
  <c r="BB118" i="18" s="1"/>
  <c r="BB119" i="18" s="1"/>
  <c r="BB120" i="18" s="1"/>
  <c r="BB121" i="18" s="1"/>
  <c r="BB122" i="18" s="1"/>
  <c r="BB123" i="18" s="1"/>
  <c r="BB124" i="18" s="1"/>
  <c r="BB125" i="18" s="1"/>
  <c r="BB126" i="18" s="1"/>
  <c r="BB127" i="18" s="1"/>
  <c r="BB128" i="18" s="1"/>
  <c r="BB129" i="18" s="1"/>
  <c r="BB130" i="18" s="1"/>
  <c r="BB131" i="18" s="1"/>
  <c r="BB132" i="18" s="1"/>
  <c r="BB133" i="18" s="1"/>
  <c r="BB134" i="18" s="1"/>
  <c r="BB135" i="18" s="1"/>
  <c r="BB136" i="18" s="1"/>
  <c r="BB137" i="18" s="1"/>
  <c r="BB138" i="18" s="1"/>
  <c r="BB139" i="18" s="1"/>
  <c r="BB140" i="18" s="1"/>
  <c r="BB141" i="18" s="1"/>
  <c r="BB142" i="18" s="1"/>
  <c r="BB143" i="18" s="1"/>
  <c r="BB144" i="18" s="1"/>
  <c r="BB145" i="18" s="1"/>
  <c r="BB146" i="18" s="1"/>
  <c r="BB147" i="18" s="1"/>
  <c r="BB148" i="18" s="1"/>
  <c r="BB149" i="18" s="1"/>
  <c r="BB150" i="18" s="1"/>
  <c r="BB151" i="18" s="1"/>
  <c r="BB152" i="18" s="1"/>
  <c r="BB153" i="18" s="1"/>
  <c r="BB154" i="18" s="1"/>
  <c r="BB155" i="18" s="1"/>
  <c r="BB156" i="18" s="1"/>
  <c r="BB157" i="18" s="1"/>
  <c r="BB158" i="18" s="1"/>
  <c r="BB159" i="18" s="1"/>
  <c r="BB160" i="18" s="1"/>
  <c r="BB161" i="18" s="1"/>
  <c r="BB162" i="18" s="1"/>
  <c r="BB163" i="18" s="1"/>
  <c r="BB164" i="18" s="1"/>
  <c r="BB165" i="18" s="1"/>
  <c r="BB166" i="18" s="1"/>
  <c r="BB167" i="18" s="1"/>
  <c r="BB168" i="18" s="1"/>
  <c r="BB169" i="18" s="1"/>
  <c r="BB170" i="18" s="1"/>
  <c r="BB171" i="18" s="1"/>
  <c r="BB172" i="18" s="1"/>
  <c r="BB173" i="18" s="1"/>
  <c r="BB174" i="18" s="1"/>
  <c r="BB175" i="18" s="1"/>
  <c r="BB176" i="18" s="1"/>
  <c r="BB177" i="18" s="1"/>
  <c r="BB178" i="18" s="1"/>
  <c r="BB179" i="18" s="1"/>
  <c r="BB180" i="18" s="1"/>
  <c r="BB181" i="18" s="1"/>
  <c r="BB182" i="18" s="1"/>
  <c r="BB183" i="18" s="1"/>
  <c r="BB184" i="18" s="1"/>
  <c r="BB185" i="18" s="1"/>
  <c r="BB186" i="18" s="1"/>
  <c r="BB187" i="18" s="1"/>
  <c r="BB188" i="18" s="1"/>
  <c r="BB189" i="18" s="1"/>
  <c r="BB190" i="18" s="1"/>
  <c r="BB191" i="18" s="1"/>
  <c r="BB192" i="18" s="1"/>
  <c r="BB193" i="18" s="1"/>
  <c r="BB194" i="18" s="1"/>
  <c r="BB195" i="18" s="1"/>
  <c r="BB196" i="18" s="1"/>
  <c r="BB197" i="18" s="1"/>
  <c r="BB198" i="18" s="1"/>
  <c r="BB199" i="18" s="1"/>
  <c r="BB200" i="18" s="1"/>
  <c r="BB201" i="18" s="1"/>
  <c r="BB202" i="18" s="1"/>
  <c r="BB203" i="18" s="1"/>
  <c r="BB204" i="18" s="1"/>
  <c r="BB205" i="18" s="1"/>
  <c r="BB206" i="18" s="1"/>
  <c r="BB207" i="18" s="1"/>
  <c r="BB208" i="18" s="1"/>
  <c r="BB209" i="18" s="1"/>
  <c r="BB210" i="18" s="1"/>
  <c r="BB211" i="18" s="1"/>
  <c r="BB212" i="18" s="1"/>
  <c r="BB213" i="18" s="1"/>
  <c r="BB214" i="18" s="1"/>
  <c r="BB215" i="18" s="1"/>
  <c r="BB216" i="18" s="1"/>
  <c r="BB217" i="18" s="1"/>
  <c r="BB218" i="18" s="1"/>
  <c r="BB219" i="18" s="1"/>
  <c r="BB220" i="18" s="1"/>
  <c r="BB221" i="18" s="1"/>
  <c r="BB222" i="18" s="1"/>
  <c r="BB223" i="18" s="1"/>
  <c r="BB224" i="18" s="1"/>
  <c r="BB225" i="18" s="1"/>
  <c r="BB226" i="18" s="1"/>
  <c r="BB227" i="18" s="1"/>
  <c r="BB228" i="18" s="1"/>
  <c r="BB229" i="18" s="1"/>
  <c r="BB230" i="18" s="1"/>
  <c r="BB231" i="18" s="1"/>
  <c r="BB232" i="18" s="1"/>
  <c r="BB233" i="18" s="1"/>
  <c r="BB234" i="18" s="1"/>
  <c r="BB235" i="18" s="1"/>
  <c r="BB236" i="18" s="1"/>
  <c r="BB237" i="18" s="1"/>
  <c r="BB238" i="18" s="1"/>
  <c r="BB239" i="18" s="1"/>
  <c r="BB240" i="18" s="1"/>
  <c r="BB241" i="18" s="1"/>
  <c r="BB242" i="18" s="1"/>
  <c r="BB243" i="18" s="1"/>
  <c r="BB244" i="18" s="1"/>
  <c r="BB245" i="18" s="1"/>
  <c r="BB246" i="18" s="1"/>
  <c r="BB247" i="18" s="1"/>
  <c r="BB248" i="18" s="1"/>
  <c r="BB249" i="18" s="1"/>
  <c r="BB250" i="18" s="1"/>
  <c r="BB251" i="18" s="1"/>
  <c r="BB252" i="18" s="1"/>
  <c r="BB253" i="18" s="1"/>
  <c r="BB254" i="18" s="1"/>
  <c r="BB255" i="18" s="1"/>
  <c r="BB256" i="18" s="1"/>
  <c r="BB257" i="18" s="1"/>
  <c r="BB258" i="18" s="1"/>
  <c r="I32" i="18"/>
  <c r="K273" i="18"/>
  <c r="I79" i="18"/>
  <c r="I296" i="18"/>
  <c r="K220" i="18"/>
  <c r="K253" i="18"/>
  <c r="K80" i="18"/>
  <c r="I209" i="18"/>
  <c r="K237" i="18"/>
  <c r="K56" i="19"/>
  <c r="F16" i="12"/>
  <c r="AD308" i="18" s="1"/>
  <c r="F16" i="14"/>
  <c r="G13" i="12"/>
  <c r="G14" i="12" s="1"/>
  <c r="G17" i="12"/>
  <c r="G17" i="15" s="1"/>
  <c r="F16" i="15"/>
  <c r="F17" i="12"/>
  <c r="F20" i="12" s="1"/>
  <c r="F24" i="12" s="1"/>
  <c r="K258" i="18"/>
  <c r="K155" i="18"/>
  <c r="I123" i="18"/>
  <c r="I39" i="18"/>
  <c r="I254" i="18"/>
  <c r="K245" i="18"/>
  <c r="K227" i="18"/>
  <c r="K162" i="18"/>
  <c r="I228" i="18"/>
  <c r="K146" i="18"/>
  <c r="K193" i="18"/>
  <c r="K145" i="18"/>
  <c r="K54" i="18"/>
  <c r="K178" i="18"/>
  <c r="I201" i="18"/>
  <c r="I5" i="18"/>
  <c r="K217" i="18"/>
  <c r="K119" i="18"/>
  <c r="I245" i="18"/>
  <c r="I58" i="18"/>
  <c r="I262" i="18"/>
  <c r="I107" i="18"/>
  <c r="I21" i="12"/>
  <c r="I241" i="18"/>
  <c r="I142" i="18"/>
  <c r="K230" i="18"/>
  <c r="K221" i="18"/>
  <c r="I165" i="18"/>
  <c r="I234" i="18"/>
  <c r="I100" i="18"/>
  <c r="K98" i="18"/>
  <c r="K267" i="18"/>
  <c r="I194" i="18"/>
  <c r="I239" i="18"/>
  <c r="F13" i="12"/>
  <c r="F14" i="12" s="1"/>
  <c r="K279" i="18"/>
  <c r="K65" i="18"/>
  <c r="I13" i="18"/>
  <c r="I178" i="18"/>
  <c r="K56" i="18"/>
  <c r="K87" i="18"/>
  <c r="K74" i="18"/>
  <c r="I140" i="18"/>
  <c r="K151" i="18"/>
  <c r="K166" i="18"/>
  <c r="I20" i="18"/>
  <c r="I222" i="18"/>
  <c r="K115" i="18"/>
  <c r="I14" i="18"/>
  <c r="K301" i="18"/>
  <c r="K7" i="18"/>
  <c r="I48" i="18"/>
  <c r="I191" i="18"/>
  <c r="K275" i="18"/>
  <c r="K135" i="18"/>
  <c r="K21" i="18"/>
  <c r="K210" i="18"/>
  <c r="K197" i="18"/>
  <c r="I111" i="18"/>
  <c r="K70" i="18"/>
  <c r="I23" i="18"/>
  <c r="I50" i="18"/>
  <c r="K120" i="18"/>
  <c r="K202" i="18"/>
  <c r="I141" i="18"/>
  <c r="K218" i="18"/>
  <c r="I33" i="18"/>
  <c r="K68" i="18"/>
  <c r="K124" i="18"/>
  <c r="I77" i="18"/>
  <c r="K249" i="18"/>
  <c r="K158" i="18"/>
  <c r="K152" i="18"/>
  <c r="I56" i="18"/>
  <c r="K96" i="18"/>
  <c r="I304" i="18"/>
  <c r="K73" i="18"/>
  <c r="I258" i="18"/>
  <c r="K5" i="18"/>
  <c r="K308" i="18"/>
  <c r="I44" i="18"/>
  <c r="K72" i="18"/>
  <c r="I37" i="18"/>
  <c r="K111" i="18"/>
  <c r="I278" i="18"/>
  <c r="I267" i="18"/>
  <c r="I261" i="18"/>
  <c r="I264" i="18"/>
  <c r="I276" i="18"/>
  <c r="I284" i="18"/>
  <c r="K298" i="18"/>
  <c r="K219" i="18"/>
  <c r="K101" i="18"/>
  <c r="I187" i="18"/>
  <c r="K264" i="18"/>
  <c r="K4" i="18"/>
  <c r="K254" i="18"/>
  <c r="K157" i="18"/>
  <c r="K29" i="18"/>
  <c r="I135" i="18"/>
  <c r="K150" i="18"/>
  <c r="I230" i="18"/>
  <c r="I132" i="18"/>
  <c r="I18" i="18"/>
  <c r="K138" i="18"/>
  <c r="I220" i="18"/>
  <c r="I124" i="18"/>
  <c r="I11" i="18"/>
  <c r="K130" i="18"/>
  <c r="I223" i="18"/>
  <c r="K282" i="18"/>
  <c r="K172" i="18"/>
  <c r="K307" i="18"/>
  <c r="K185" i="18"/>
  <c r="K89" i="18"/>
  <c r="K27" i="18"/>
  <c r="I175" i="18"/>
  <c r="I83" i="18"/>
  <c r="I21" i="18"/>
  <c r="K198" i="18"/>
  <c r="K59" i="18"/>
  <c r="I184" i="18"/>
  <c r="I35" i="18"/>
  <c r="K256" i="18"/>
  <c r="K63" i="18"/>
  <c r="I202" i="18"/>
  <c r="I55" i="18"/>
  <c r="K195" i="18"/>
  <c r="K28" i="18"/>
  <c r="I136" i="18"/>
  <c r="K163" i="18"/>
  <c r="K44" i="18"/>
  <c r="I231" i="18"/>
  <c r="I204" i="18"/>
  <c r="K300" i="18"/>
  <c r="I120" i="18"/>
  <c r="K10" i="18"/>
  <c r="K171" i="18"/>
  <c r="I113" i="18"/>
  <c r="K216" i="18"/>
  <c r="I180" i="18"/>
  <c r="K170" i="18"/>
  <c r="I188" i="18"/>
  <c r="K233" i="18"/>
  <c r="I240" i="18"/>
  <c r="I87" i="18"/>
  <c r="K255" i="18"/>
  <c r="K276" i="18"/>
  <c r="K207" i="18"/>
  <c r="K261" i="18"/>
  <c r="I81" i="18"/>
  <c r="K83" i="18"/>
  <c r="I106" i="18"/>
  <c r="I244" i="18"/>
  <c r="K114" i="18"/>
  <c r="I90" i="18"/>
  <c r="K103" i="18"/>
  <c r="I104" i="18"/>
  <c r="K148" i="18"/>
  <c r="I138" i="18"/>
  <c r="K116" i="18"/>
  <c r="I229" i="18"/>
  <c r="I102" i="18"/>
  <c r="K291" i="18"/>
  <c r="I203" i="18"/>
  <c r="K90" i="18"/>
  <c r="K296" i="18"/>
  <c r="I88" i="18"/>
  <c r="K167" i="18"/>
  <c r="I286" i="18"/>
  <c r="I275" i="18"/>
  <c r="I277" i="18"/>
  <c r="I280" i="18"/>
  <c r="I303" i="18"/>
  <c r="I307" i="18"/>
  <c r="K250" i="18"/>
  <c r="K153" i="18"/>
  <c r="K61" i="18"/>
  <c r="I131" i="18"/>
  <c r="K244" i="18"/>
  <c r="I251" i="18"/>
  <c r="K188" i="18"/>
  <c r="K201" i="18"/>
  <c r="I217" i="18"/>
  <c r="I99" i="18"/>
  <c r="K123" i="18"/>
  <c r="I256" i="18"/>
  <c r="I78" i="18"/>
  <c r="K292" i="18"/>
  <c r="K94" i="18"/>
  <c r="I248" i="18"/>
  <c r="I72" i="18"/>
  <c r="K277" i="18"/>
  <c r="K88" i="18"/>
  <c r="I150" i="18"/>
  <c r="K214" i="18"/>
  <c r="K192" i="18"/>
  <c r="K231" i="18"/>
  <c r="K205" i="18"/>
  <c r="K69" i="18"/>
  <c r="I221" i="18"/>
  <c r="I199" i="18"/>
  <c r="I103" i="18"/>
  <c r="K280" i="18"/>
  <c r="K134" i="18"/>
  <c r="K20" i="18"/>
  <c r="I110" i="18"/>
  <c r="I61" i="18"/>
  <c r="K110" i="18"/>
  <c r="I227" i="18"/>
  <c r="I130" i="18"/>
  <c r="I19" i="18"/>
  <c r="K140" i="18"/>
  <c r="I232" i="18"/>
  <c r="I186" i="18"/>
  <c r="I144" i="18"/>
  <c r="I114" i="18"/>
  <c r="K95" i="18"/>
  <c r="I238" i="18"/>
  <c r="I8" i="18"/>
  <c r="I182" i="18"/>
  <c r="K39" i="18"/>
  <c r="K225" i="18"/>
  <c r="I247" i="18"/>
  <c r="I6" i="18"/>
  <c r="I215" i="18"/>
  <c r="K265" i="18"/>
  <c r="I242" i="18"/>
  <c r="I12" i="18"/>
  <c r="K64" i="18"/>
  <c r="I183" i="18"/>
  <c r="K271" i="18"/>
  <c r="I211" i="18"/>
  <c r="I82" i="18"/>
  <c r="I134" i="18"/>
  <c r="I185" i="18"/>
  <c r="K175" i="18"/>
  <c r="I109" i="18"/>
  <c r="K67" i="18"/>
  <c r="K159" i="18"/>
  <c r="I193" i="18"/>
  <c r="K191" i="18"/>
  <c r="I146" i="18"/>
  <c r="K154" i="18"/>
  <c r="I181" i="18"/>
  <c r="K213" i="18"/>
  <c r="I133" i="18"/>
  <c r="I156" i="18"/>
  <c r="K248" i="18"/>
  <c r="K104" i="18"/>
  <c r="I270" i="18"/>
  <c r="I291" i="18"/>
  <c r="I305" i="18"/>
  <c r="K262" i="18"/>
  <c r="K137" i="18"/>
  <c r="I54" i="18"/>
  <c r="K302" i="18"/>
  <c r="K105" i="18"/>
  <c r="K272" i="18"/>
  <c r="I205" i="18"/>
  <c r="K187" i="18"/>
  <c r="I196" i="18"/>
  <c r="K183" i="18"/>
  <c r="I128" i="18"/>
  <c r="K287" i="18"/>
  <c r="K109" i="18"/>
  <c r="I155" i="18"/>
  <c r="I66" i="18"/>
  <c r="K107" i="18"/>
  <c r="I89" i="18"/>
  <c r="K100" i="18"/>
  <c r="I108" i="18"/>
  <c r="K55" i="18"/>
  <c r="I177" i="18"/>
  <c r="I92" i="18"/>
  <c r="K203" i="18"/>
  <c r="I216" i="18"/>
  <c r="I69" i="18"/>
  <c r="I76" i="18"/>
  <c r="I145" i="18"/>
  <c r="I126" i="18"/>
  <c r="K133" i="18"/>
  <c r="I206" i="18"/>
  <c r="I10" i="18"/>
  <c r="I64" i="18"/>
  <c r="K71" i="18"/>
  <c r="K22" i="18"/>
  <c r="K66" i="18"/>
  <c r="K35" i="18"/>
  <c r="I214" i="18"/>
  <c r="I147" i="18"/>
  <c r="K235" i="18"/>
  <c r="K16" i="18"/>
  <c r="I169" i="18"/>
  <c r="K232" i="18"/>
  <c r="K194" i="18"/>
  <c r="K51" i="18"/>
  <c r="I53" i="18"/>
  <c r="I164" i="18"/>
  <c r="K99" i="18"/>
  <c r="K297" i="18"/>
  <c r="I210" i="18"/>
  <c r="I24" i="18"/>
  <c r="I252" i="18"/>
  <c r="I4" i="18"/>
  <c r="I212" i="18"/>
  <c r="K269" i="18"/>
  <c r="K86" i="18"/>
  <c r="I249" i="18"/>
  <c r="K176" i="18"/>
  <c r="K306" i="18"/>
  <c r="K79" i="18"/>
  <c r="K224" i="18"/>
  <c r="I45" i="18"/>
  <c r="I121" i="18"/>
  <c r="I246" i="18"/>
  <c r="K32" i="18"/>
  <c r="K206" i="18"/>
  <c r="K288" i="18"/>
  <c r="I46" i="18"/>
  <c r="I143" i="18"/>
  <c r="I179" i="18"/>
  <c r="I225" i="18"/>
  <c r="K33" i="18"/>
  <c r="K129" i="18"/>
  <c r="K165" i="18"/>
  <c r="K211" i="18"/>
  <c r="K196" i="18"/>
  <c r="K242" i="18"/>
  <c r="K278" i="18"/>
  <c r="K169" i="18"/>
  <c r="I122" i="18"/>
  <c r="K60" i="18"/>
  <c r="K132" i="18"/>
  <c r="I294" i="18"/>
  <c r="I293" i="18"/>
  <c r="I281" i="18"/>
  <c r="K184" i="18"/>
  <c r="I213" i="18"/>
  <c r="K118" i="18"/>
  <c r="K283" i="18"/>
  <c r="I151" i="18"/>
  <c r="K102" i="18"/>
  <c r="I68" i="18"/>
  <c r="K50" i="18"/>
  <c r="I101" i="18"/>
  <c r="K46" i="18"/>
  <c r="K238" i="18"/>
  <c r="K251" i="18"/>
  <c r="K53" i="18"/>
  <c r="I119" i="18"/>
  <c r="K228" i="18"/>
  <c r="I235" i="18"/>
  <c r="I28" i="18"/>
  <c r="I255" i="18"/>
  <c r="K293" i="18"/>
  <c r="I161" i="18"/>
  <c r="K147" i="18"/>
  <c r="K289" i="18"/>
  <c r="I36" i="18"/>
  <c r="K82" i="18"/>
  <c r="K40" i="18"/>
  <c r="K8" i="18"/>
  <c r="K42" i="18"/>
  <c r="K112" i="18"/>
  <c r="K246" i="18"/>
  <c r="K127" i="18"/>
  <c r="I218" i="18"/>
  <c r="I112" i="18"/>
  <c r="K259" i="18"/>
  <c r="K285" i="18"/>
  <c r="I26" i="18"/>
  <c r="I7" i="18"/>
  <c r="K38" i="18"/>
  <c r="I159" i="18"/>
  <c r="K200" i="18"/>
  <c r="I29" i="18"/>
  <c r="K62" i="18"/>
  <c r="I22" i="18"/>
  <c r="I57" i="18"/>
  <c r="K143" i="18"/>
  <c r="I97" i="18"/>
  <c r="I236" i="18"/>
  <c r="K142" i="18"/>
  <c r="I65" i="18"/>
  <c r="K13" i="18"/>
  <c r="I52" i="18"/>
  <c r="K36" i="18"/>
  <c r="I93" i="18"/>
  <c r="K12" i="18"/>
  <c r="I51" i="18"/>
  <c r="K236" i="18"/>
  <c r="K93" i="18"/>
  <c r="K290" i="18"/>
  <c r="K286" i="18"/>
  <c r="K18" i="18"/>
  <c r="K131" i="18"/>
  <c r="K281" i="18"/>
  <c r="I105" i="18"/>
  <c r="I200" i="18"/>
  <c r="I224" i="18"/>
  <c r="K91" i="18"/>
  <c r="K174" i="18"/>
  <c r="I3" i="18"/>
  <c r="I30" i="18"/>
  <c r="I127" i="18"/>
  <c r="I163" i="18"/>
  <c r="K15" i="18"/>
  <c r="K97" i="18"/>
  <c r="K113" i="18"/>
  <c r="K209" i="18"/>
  <c r="K295" i="18"/>
  <c r="K180" i="18"/>
  <c r="K226" i="18"/>
  <c r="K164" i="18"/>
  <c r="K243" i="18"/>
  <c r="K81" i="18"/>
  <c r="I257" i="18"/>
  <c r="I95" i="18"/>
  <c r="K252" i="18"/>
  <c r="K9" i="18"/>
  <c r="I84" i="18"/>
  <c r="K199" i="18"/>
  <c r="K215" i="18"/>
  <c r="I189" i="18"/>
  <c r="I160" i="18"/>
  <c r="I118" i="18"/>
  <c r="I176" i="18"/>
  <c r="K58" i="18"/>
  <c r="I27" i="18"/>
  <c r="K24" i="18"/>
  <c r="I59" i="18"/>
  <c r="K149" i="18"/>
  <c r="I116" i="18"/>
  <c r="I170" i="18"/>
  <c r="K30" i="18"/>
  <c r="K136" i="18"/>
  <c r="K57" i="18"/>
  <c r="I41" i="18"/>
  <c r="K268" i="18"/>
  <c r="K92" i="18"/>
  <c r="K179" i="18"/>
  <c r="I80" i="18"/>
  <c r="I137" i="18"/>
  <c r="I42" i="18"/>
  <c r="K125" i="18"/>
  <c r="I190" i="18"/>
  <c r="I166" i="18"/>
  <c r="I173" i="18"/>
  <c r="K141" i="18"/>
  <c r="I91" i="18"/>
  <c r="I289" i="18"/>
  <c r="I283" i="18"/>
  <c r="K156" i="18"/>
  <c r="I16" i="18"/>
  <c r="K294" i="18"/>
  <c r="K263" i="18"/>
  <c r="K181" i="18"/>
  <c r="K49" i="18"/>
  <c r="I195" i="18"/>
  <c r="I62" i="18"/>
  <c r="K128" i="18"/>
  <c r="I157" i="18"/>
  <c r="I67" i="18"/>
  <c r="K108" i="18"/>
  <c r="K266" i="18"/>
  <c r="K189" i="18"/>
  <c r="I73" i="18"/>
  <c r="I117" i="18"/>
  <c r="I96" i="18"/>
  <c r="I70" i="18"/>
  <c r="K3" i="18"/>
  <c r="K257" i="18"/>
  <c r="I197" i="18"/>
  <c r="K6" i="18"/>
  <c r="K37" i="18"/>
  <c r="I94" i="18"/>
  <c r="I60" i="18"/>
  <c r="I172" i="18"/>
  <c r="I250" i="18"/>
  <c r="I25" i="18"/>
  <c r="K78" i="18"/>
  <c r="K122" i="18"/>
  <c r="I98" i="18"/>
  <c r="I198" i="18"/>
  <c r="I174" i="18"/>
  <c r="I152" i="18"/>
  <c r="I139" i="18"/>
  <c r="K161" i="18"/>
  <c r="K17" i="18"/>
  <c r="K26" i="18"/>
  <c r="K14" i="18"/>
  <c r="K223" i="18"/>
  <c r="I253" i="18"/>
  <c r="I306" i="18"/>
  <c r="I259" i="18"/>
  <c r="K106" i="18"/>
  <c r="H13" i="12"/>
  <c r="H14" i="12" s="1"/>
  <c r="K48" i="18"/>
  <c r="K190" i="18"/>
  <c r="I17" i="18"/>
  <c r="I75" i="18"/>
  <c r="I171" i="18"/>
  <c r="K23" i="18"/>
  <c r="K85" i="18"/>
  <c r="K177" i="18"/>
  <c r="K303" i="18"/>
  <c r="K168" i="18"/>
  <c r="K274" i="18"/>
  <c r="I219" i="18"/>
  <c r="K144" i="18"/>
  <c r="K304" i="18"/>
  <c r="I34" i="18"/>
  <c r="I207" i="18"/>
  <c r="I233" i="18"/>
  <c r="K41" i="18"/>
  <c r="K117" i="18"/>
  <c r="K239" i="18"/>
  <c r="K204" i="18"/>
  <c r="K222" i="18"/>
  <c r="I302" i="18"/>
  <c r="I299" i="18"/>
  <c r="I297" i="18"/>
  <c r="I292" i="18"/>
  <c r="I301" i="18"/>
  <c r="I272" i="18"/>
  <c r="I300" i="18"/>
  <c r="I269" i="18"/>
  <c r="I287" i="18"/>
  <c r="I271" i="18"/>
  <c r="I298" i="18"/>
  <c r="I282" i="18"/>
  <c r="I266" i="18"/>
  <c r="I149" i="18"/>
  <c r="I47" i="18"/>
  <c r="K126" i="18"/>
  <c r="I74" i="18"/>
  <c r="I148" i="18"/>
  <c r="I43" i="18"/>
  <c r="I154" i="18"/>
  <c r="K34" i="18"/>
  <c r="K260" i="18"/>
  <c r="I129" i="18"/>
  <c r="K139" i="18"/>
  <c r="K47" i="18"/>
  <c r="K229" i="18"/>
  <c r="K25" i="18"/>
  <c r="K75" i="18"/>
  <c r="K212" i="18"/>
  <c r="I38" i="18"/>
  <c r="I115" i="18"/>
  <c r="I237" i="18"/>
  <c r="K45" i="18"/>
  <c r="K121" i="18"/>
  <c r="K247" i="18"/>
  <c r="K208" i="18"/>
  <c r="K234" i="18"/>
  <c r="I168" i="18"/>
  <c r="K43" i="18"/>
  <c r="K182" i="18"/>
  <c r="I9" i="18"/>
  <c r="I71" i="18"/>
  <c r="I167" i="18"/>
  <c r="K19" i="18"/>
  <c r="K77" i="18"/>
  <c r="K173" i="18"/>
  <c r="K299" i="18"/>
  <c r="K160" i="18"/>
  <c r="K270" i="18"/>
  <c r="I273" i="18"/>
  <c r="I268" i="18"/>
  <c r="I265" i="18"/>
  <c r="I260" i="18"/>
  <c r="I288" i="18"/>
  <c r="I308" i="18"/>
  <c r="I285" i="18"/>
  <c r="I295" i="18"/>
  <c r="I279" i="18"/>
  <c r="I263" i="18"/>
  <c r="I290" i="18"/>
  <c r="I274" i="18"/>
  <c r="I162" i="18"/>
  <c r="I85" i="18"/>
  <c r="I226" i="18"/>
  <c r="I49" i="18"/>
  <c r="K11" i="18"/>
  <c r="I86" i="18"/>
  <c r="K284" i="18"/>
  <c r="K31" i="18"/>
  <c r="K84" i="18"/>
  <c r="K241" i="18"/>
  <c r="K305" i="18"/>
  <c r="I243" i="18"/>
  <c r="K52" i="18"/>
  <c r="I153" i="18"/>
  <c r="I63" i="18"/>
  <c r="I40" i="18"/>
  <c r="K76" i="18"/>
  <c r="I125" i="18"/>
  <c r="I15" i="18"/>
  <c r="K240" i="18"/>
  <c r="I208" i="18"/>
  <c r="I192" i="18"/>
  <c r="I158" i="18"/>
  <c r="I31" i="18"/>
  <c r="G16" i="12"/>
  <c r="AM212" i="18" s="1"/>
  <c r="I19" i="10"/>
  <c r="H16" i="15"/>
  <c r="H16" i="14"/>
  <c r="I15" i="10"/>
  <c r="D16" i="15"/>
  <c r="D16" i="14"/>
  <c r="D16" i="12"/>
  <c r="H17" i="12"/>
  <c r="H17" i="15" s="1"/>
  <c r="I22" i="12"/>
  <c r="I26" i="12" s="1"/>
  <c r="BB259" i="18"/>
  <c r="BB260" i="18" s="1"/>
  <c r="BB261" i="18" s="1"/>
  <c r="BB262" i="18" s="1"/>
  <c r="BB263" i="18" s="1"/>
  <c r="BB264" i="18" s="1"/>
  <c r="BB265" i="18" s="1"/>
  <c r="BB266" i="18" s="1"/>
  <c r="BB267" i="18" s="1"/>
  <c r="BB268" i="18" s="1"/>
  <c r="BB269" i="18" s="1"/>
  <c r="BB270" i="18" s="1"/>
  <c r="BB271" i="18" s="1"/>
  <c r="BB272" i="18" s="1"/>
  <c r="BB273" i="18" s="1"/>
  <c r="BB274" i="18" s="1"/>
  <c r="BB275" i="18" s="1"/>
  <c r="BB276" i="18" s="1"/>
  <c r="BB277" i="18" s="1"/>
  <c r="BB278" i="18" s="1"/>
  <c r="BB279" i="18" s="1"/>
  <c r="BB280" i="18" s="1"/>
  <c r="BB281" i="18" s="1"/>
  <c r="BB282" i="18" s="1"/>
  <c r="BB283" i="18" s="1"/>
  <c r="BB284" i="18" s="1"/>
  <c r="BB285" i="18" s="1"/>
  <c r="BB286" i="18" s="1"/>
  <c r="BB287" i="18" s="1"/>
  <c r="BB288" i="18" s="1"/>
  <c r="BB289" i="18" s="1"/>
  <c r="BB290" i="18" s="1"/>
  <c r="BB291" i="18" s="1"/>
  <c r="BB292" i="18" s="1"/>
  <c r="BB293" i="18" s="1"/>
  <c r="BB294" i="18" s="1"/>
  <c r="BB295" i="18" s="1"/>
  <c r="BB296" i="18" s="1"/>
  <c r="BB297" i="18" s="1"/>
  <c r="BB298" i="18" s="1"/>
  <c r="BB299" i="18" s="1"/>
  <c r="BB300" i="18" s="1"/>
  <c r="BB301" i="18" s="1"/>
  <c r="BB302" i="18" s="1"/>
  <c r="BB303" i="18" s="1"/>
  <c r="BB304" i="18" s="1"/>
  <c r="BB305" i="18" s="1"/>
  <c r="BB306" i="18" s="1"/>
  <c r="BB307" i="18" s="1"/>
  <c r="BB308" i="18" s="1"/>
  <c r="I12" i="14" s="1"/>
  <c r="AK291" i="18"/>
  <c r="AR261" i="18"/>
  <c r="AR265" i="18"/>
  <c r="AR269" i="18"/>
  <c r="AR273" i="18"/>
  <c r="AR277" i="18"/>
  <c r="AR281" i="18"/>
  <c r="AR285" i="18"/>
  <c r="AR289" i="18"/>
  <c r="AR293" i="18"/>
  <c r="AR297" i="18"/>
  <c r="AR301" i="18"/>
  <c r="AR305" i="18"/>
  <c r="AR259" i="18"/>
  <c r="AR262" i="18"/>
  <c r="AR266" i="18"/>
  <c r="AR270" i="18"/>
  <c r="AR274" i="18"/>
  <c r="AR278" i="18"/>
  <c r="AR282" i="18"/>
  <c r="AR286" i="18"/>
  <c r="AR290" i="18"/>
  <c r="AR294" i="18"/>
  <c r="AR298" i="18"/>
  <c r="AR302" i="18"/>
  <c r="AR306" i="18"/>
  <c r="AR264" i="18"/>
  <c r="AR272" i="18"/>
  <c r="AR280" i="18"/>
  <c r="AR288" i="18"/>
  <c r="AR296" i="18"/>
  <c r="AR304" i="18"/>
  <c r="AR267" i="18"/>
  <c r="AR275" i="18"/>
  <c r="AR283" i="18"/>
  <c r="AR291" i="18"/>
  <c r="AR299" i="18"/>
  <c r="AR307" i="18"/>
  <c r="AR271" i="18"/>
  <c r="AR287" i="18"/>
  <c r="AR303" i="18"/>
  <c r="AR260" i="18"/>
  <c r="AR276" i="18"/>
  <c r="AR292" i="18"/>
  <c r="AR308" i="18"/>
  <c r="AR263" i="18"/>
  <c r="AR279" i="18"/>
  <c r="AR295" i="18"/>
  <c r="AR268" i="18"/>
  <c r="AR284" i="18"/>
  <c r="AR300" i="18"/>
  <c r="D17" i="15"/>
  <c r="C18" i="12"/>
  <c r="C19" i="12" s="1"/>
  <c r="C20" i="12"/>
  <c r="C24" i="12" s="1"/>
  <c r="X4" i="18"/>
  <c r="X5" i="18" s="1"/>
  <c r="X6" i="18" s="1"/>
  <c r="X7" i="18" s="1"/>
  <c r="X8" i="18" s="1"/>
  <c r="X9" i="18" s="1"/>
  <c r="X10" i="18" s="1"/>
  <c r="X11" i="18" s="1"/>
  <c r="X12" i="18" s="1"/>
  <c r="X13" i="18" s="1"/>
  <c r="X14" i="18" s="1"/>
  <c r="X15" i="18" s="1"/>
  <c r="X16" i="18" s="1"/>
  <c r="X17" i="18" s="1"/>
  <c r="X18" i="18" s="1"/>
  <c r="X19" i="18" s="1"/>
  <c r="X20" i="18" s="1"/>
  <c r="X21" i="18" s="1"/>
  <c r="X22" i="18" s="1"/>
  <c r="X23" i="18" s="1"/>
  <c r="X24" i="18" s="1"/>
  <c r="X25" i="18" s="1"/>
  <c r="X26" i="18" s="1"/>
  <c r="X27" i="18" s="1"/>
  <c r="X28" i="18" s="1"/>
  <c r="Z4" i="18"/>
  <c r="Z5" i="18" s="1"/>
  <c r="Z6" i="18" s="1"/>
  <c r="Z7" i="18" s="1"/>
  <c r="Z8" i="18" s="1"/>
  <c r="Z9" i="18" s="1"/>
  <c r="Z10" i="18" s="1"/>
  <c r="Z11" i="18" s="1"/>
  <c r="Z12" i="18" s="1"/>
  <c r="Z13" i="18" s="1"/>
  <c r="Z14" i="18" s="1"/>
  <c r="Z15" i="18" s="1"/>
  <c r="Z16" i="18" s="1"/>
  <c r="Z17" i="18" s="1"/>
  <c r="Z18" i="18" s="1"/>
  <c r="Z19" i="18" s="1"/>
  <c r="Z20" i="18" s="1"/>
  <c r="Z21" i="18" s="1"/>
  <c r="Z22" i="18" s="1"/>
  <c r="Z23" i="18" s="1"/>
  <c r="Z24" i="18" s="1"/>
  <c r="Z25" i="18" s="1"/>
  <c r="Z26" i="18" s="1"/>
  <c r="Z27" i="18" s="1"/>
  <c r="Z28" i="18" s="1"/>
  <c r="Z29" i="18" s="1"/>
  <c r="Z30" i="18" s="1"/>
  <c r="Z31" i="18" s="1"/>
  <c r="Z32" i="18" s="1"/>
  <c r="Z33" i="18" s="1"/>
  <c r="Z34" i="18" s="1"/>
  <c r="Z35" i="18" s="1"/>
  <c r="Z36" i="18" s="1"/>
  <c r="Z37" i="18" s="1"/>
  <c r="Z38" i="18" s="1"/>
  <c r="Z39" i="18" s="1"/>
  <c r="Z40" i="18" s="1"/>
  <c r="Z41" i="18" s="1"/>
  <c r="Z42" i="18" s="1"/>
  <c r="Z43" i="18" s="1"/>
  <c r="Z44" i="18" s="1"/>
  <c r="Z45" i="18" s="1"/>
  <c r="Z46" i="18" s="1"/>
  <c r="Z47" i="18" s="1"/>
  <c r="Z48" i="18" s="1"/>
  <c r="Z49" i="18" s="1"/>
  <c r="Z50" i="18" s="1"/>
  <c r="Z51" i="18" s="1"/>
  <c r="Z52" i="18" s="1"/>
  <c r="Z53" i="18" s="1"/>
  <c r="Z54" i="18" s="1"/>
  <c r="Z55" i="18" s="1"/>
  <c r="Z56" i="18" s="1"/>
  <c r="Z57" i="18" s="1"/>
  <c r="Z58" i="18" s="1"/>
  <c r="Z59" i="18" s="1"/>
  <c r="Z60" i="18" s="1"/>
  <c r="Z61" i="18" s="1"/>
  <c r="Z62" i="18" s="1"/>
  <c r="Z63" i="18" s="1"/>
  <c r="Z64" i="18" s="1"/>
  <c r="Z65" i="18" s="1"/>
  <c r="Z66" i="18" s="1"/>
  <c r="Z67" i="18" s="1"/>
  <c r="Z68" i="18" s="1"/>
  <c r="Z69" i="18" s="1"/>
  <c r="Z70" i="18" s="1"/>
  <c r="Z71" i="18" s="1"/>
  <c r="Z72" i="18" s="1"/>
  <c r="Z73" i="18" s="1"/>
  <c r="Z74" i="18" s="1"/>
  <c r="Z75" i="18" s="1"/>
  <c r="Z76" i="18" s="1"/>
  <c r="Z77" i="18" s="1"/>
  <c r="Z78" i="18" s="1"/>
  <c r="Z79" i="18" s="1"/>
  <c r="Z80" i="18" s="1"/>
  <c r="Z81" i="18" s="1"/>
  <c r="Z82" i="18" s="1"/>
  <c r="Z83" i="18" s="1"/>
  <c r="Z84" i="18" s="1"/>
  <c r="Z85" i="18" s="1"/>
  <c r="Z86" i="18" s="1"/>
  <c r="Z87" i="18" s="1"/>
  <c r="Z88" i="18" s="1"/>
  <c r="Z89" i="18" s="1"/>
  <c r="Z90" i="18" s="1"/>
  <c r="Z91" i="18" s="1"/>
  <c r="Z92" i="18" s="1"/>
  <c r="Z93" i="18" s="1"/>
  <c r="Z94" i="18" s="1"/>
  <c r="Z95" i="18" s="1"/>
  <c r="Z96" i="18" s="1"/>
  <c r="Z97" i="18" s="1"/>
  <c r="Z98" i="18" s="1"/>
  <c r="Z99" i="18" s="1"/>
  <c r="Z100" i="18" s="1"/>
  <c r="Z101" i="18" s="1"/>
  <c r="Z102" i="18" s="1"/>
  <c r="Z103" i="18" s="1"/>
  <c r="Z104" i="18" s="1"/>
  <c r="Z105" i="18" s="1"/>
  <c r="Z106" i="18" s="1"/>
  <c r="Z107" i="18" s="1"/>
  <c r="Z108" i="18" s="1"/>
  <c r="Z109" i="18" s="1"/>
  <c r="Z110" i="18" s="1"/>
  <c r="Z111" i="18" s="1"/>
  <c r="Z112" i="18" s="1"/>
  <c r="Z113" i="18" s="1"/>
  <c r="Z114" i="18" s="1"/>
  <c r="Z115" i="18" s="1"/>
  <c r="Z116" i="18" s="1"/>
  <c r="Z117" i="18" s="1"/>
  <c r="Z118" i="18" s="1"/>
  <c r="Z119" i="18" s="1"/>
  <c r="Z120" i="18" s="1"/>
  <c r="Z121" i="18" s="1"/>
  <c r="Z122" i="18" s="1"/>
  <c r="Z123" i="18" s="1"/>
  <c r="Z124" i="18" s="1"/>
  <c r="Z125" i="18" s="1"/>
  <c r="Z126" i="18" s="1"/>
  <c r="Z127" i="18" s="1"/>
  <c r="Z128" i="18" s="1"/>
  <c r="Z129" i="18" s="1"/>
  <c r="Z130" i="18" s="1"/>
  <c r="Z131" i="18" s="1"/>
  <c r="Z132" i="18" s="1"/>
  <c r="Z133" i="18" s="1"/>
  <c r="Z134" i="18" s="1"/>
  <c r="Z135" i="18" s="1"/>
  <c r="Z136" i="18" s="1"/>
  <c r="Z137" i="18" s="1"/>
  <c r="Z138" i="18" s="1"/>
  <c r="Z139" i="18" s="1"/>
  <c r="Z140" i="18" s="1"/>
  <c r="Z141" i="18" s="1"/>
  <c r="Z142" i="18" s="1"/>
  <c r="Z143" i="18" s="1"/>
  <c r="Z144" i="18" s="1"/>
  <c r="Z145" i="18" s="1"/>
  <c r="Z146" i="18" s="1"/>
  <c r="Z147" i="18" s="1"/>
  <c r="Z148" i="18" s="1"/>
  <c r="Z149" i="18" s="1"/>
  <c r="Z150" i="18" s="1"/>
  <c r="Z151" i="18" s="1"/>
  <c r="Z152" i="18" s="1"/>
  <c r="Z153" i="18" s="1"/>
  <c r="Z154" i="18" s="1"/>
  <c r="Z155" i="18" s="1"/>
  <c r="Z156" i="18" s="1"/>
  <c r="Z157" i="18" s="1"/>
  <c r="Z158" i="18" s="1"/>
  <c r="Z159" i="18" s="1"/>
  <c r="Z160" i="18" s="1"/>
  <c r="Z161" i="18" s="1"/>
  <c r="Z162" i="18" s="1"/>
  <c r="Z163" i="18" s="1"/>
  <c r="Z164" i="18" s="1"/>
  <c r="Z165" i="18" s="1"/>
  <c r="Z166" i="18" s="1"/>
  <c r="Z167" i="18" s="1"/>
  <c r="Z168" i="18" s="1"/>
  <c r="Z169" i="18" s="1"/>
  <c r="Z170" i="18" s="1"/>
  <c r="Z171" i="18" s="1"/>
  <c r="Z172" i="18" s="1"/>
  <c r="Z173" i="18" s="1"/>
  <c r="Z174" i="18" s="1"/>
  <c r="Z175" i="18" s="1"/>
  <c r="Z176" i="18" s="1"/>
  <c r="Z177" i="18" s="1"/>
  <c r="Z178" i="18" s="1"/>
  <c r="Z179" i="18" s="1"/>
  <c r="Z180" i="18" s="1"/>
  <c r="Z181" i="18" s="1"/>
  <c r="Z182" i="18" s="1"/>
  <c r="Z183" i="18" s="1"/>
  <c r="Z184" i="18" s="1"/>
  <c r="Z185" i="18" s="1"/>
  <c r="Z186" i="18" s="1"/>
  <c r="Z187" i="18" s="1"/>
  <c r="Z188" i="18" s="1"/>
  <c r="Z189" i="18" s="1"/>
  <c r="Z190" i="18" s="1"/>
  <c r="Z191" i="18" s="1"/>
  <c r="Z192" i="18" s="1"/>
  <c r="Z193" i="18" s="1"/>
  <c r="Z194" i="18" s="1"/>
  <c r="Z195" i="18" s="1"/>
  <c r="Z196" i="18" s="1"/>
  <c r="Z197" i="18" s="1"/>
  <c r="Z198" i="18" s="1"/>
  <c r="Z199" i="18" s="1"/>
  <c r="Z200" i="18" s="1"/>
  <c r="Z201" i="18" s="1"/>
  <c r="Z202" i="18" s="1"/>
  <c r="Z203" i="18" s="1"/>
  <c r="Z204" i="18" s="1"/>
  <c r="Z205" i="18" s="1"/>
  <c r="Z206" i="18" s="1"/>
  <c r="Z207" i="18" s="1"/>
  <c r="Z208" i="18" s="1"/>
  <c r="Z209" i="18" s="1"/>
  <c r="Z210" i="18" s="1"/>
  <c r="Z211" i="18" s="1"/>
  <c r="Z212" i="18" s="1"/>
  <c r="Z213" i="18" s="1"/>
  <c r="Z214" i="18" s="1"/>
  <c r="Z215" i="18" s="1"/>
  <c r="Z216" i="18" s="1"/>
  <c r="Z217" i="18" s="1"/>
  <c r="Z218" i="18" s="1"/>
  <c r="Z219" i="18" s="1"/>
  <c r="Z220" i="18" s="1"/>
  <c r="Z221" i="18" s="1"/>
  <c r="Z222" i="18" s="1"/>
  <c r="Z223" i="18" s="1"/>
  <c r="Z224" i="18" s="1"/>
  <c r="Z225" i="18" s="1"/>
  <c r="Z226" i="18" s="1"/>
  <c r="Z227" i="18" s="1"/>
  <c r="Z228" i="18" s="1"/>
  <c r="Z229" i="18" s="1"/>
  <c r="Z230" i="18" s="1"/>
  <c r="Z231" i="18" s="1"/>
  <c r="Z232" i="18" s="1"/>
  <c r="Z233" i="18" s="1"/>
  <c r="Z234" i="18" s="1"/>
  <c r="Z235" i="18" s="1"/>
  <c r="Z236" i="18" s="1"/>
  <c r="Z237" i="18" s="1"/>
  <c r="Z238" i="18" s="1"/>
  <c r="Z239" i="18" s="1"/>
  <c r="Z240" i="18" s="1"/>
  <c r="Z241" i="18" s="1"/>
  <c r="Z242" i="18" s="1"/>
  <c r="Z243" i="18" s="1"/>
  <c r="Z244" i="18" s="1"/>
  <c r="Z245" i="18" s="1"/>
  <c r="Z246" i="18" s="1"/>
  <c r="Z247" i="18" s="1"/>
  <c r="Z248" i="18" s="1"/>
  <c r="Z249" i="18" s="1"/>
  <c r="Z250" i="18" s="1"/>
  <c r="Z251" i="18" s="1"/>
  <c r="Z252" i="18" s="1"/>
  <c r="Z253" i="18" s="1"/>
  <c r="Z254" i="18" s="1"/>
  <c r="Z255" i="18" s="1"/>
  <c r="Z256" i="18" s="1"/>
  <c r="Z257" i="18" s="1"/>
  <c r="Z258" i="18" s="1"/>
  <c r="Z259" i="18" s="1"/>
  <c r="Z260" i="18" s="1"/>
  <c r="Z261" i="18" s="1"/>
  <c r="Z262" i="18" s="1"/>
  <c r="Z263" i="18" s="1"/>
  <c r="Z264" i="18" s="1"/>
  <c r="Z265" i="18" s="1"/>
  <c r="Z266" i="18" s="1"/>
  <c r="Z267" i="18" s="1"/>
  <c r="Z268" i="18" s="1"/>
  <c r="Z269" i="18" s="1"/>
  <c r="Z270" i="18" s="1"/>
  <c r="Z271" i="18" s="1"/>
  <c r="Z272" i="18" s="1"/>
  <c r="Z273" i="18" s="1"/>
  <c r="Z274" i="18" s="1"/>
  <c r="Z275" i="18" s="1"/>
  <c r="Z276" i="18" s="1"/>
  <c r="Z277" i="18" s="1"/>
  <c r="Z278" i="18" s="1"/>
  <c r="AF293" i="18"/>
  <c r="AD193" i="18"/>
  <c r="AF64" i="18"/>
  <c r="AF23" i="18"/>
  <c r="AD35" i="18"/>
  <c r="AF304" i="18"/>
  <c r="AF82" i="18"/>
  <c r="AD180" i="18"/>
  <c r="AD44" i="18"/>
  <c r="AF185" i="18"/>
  <c r="AD199" i="18"/>
  <c r="AF268" i="18"/>
  <c r="AF54" i="18"/>
  <c r="AD106" i="18"/>
  <c r="AF45" i="18"/>
  <c r="AF256" i="18"/>
  <c r="AD139" i="18"/>
  <c r="AD54" i="18"/>
  <c r="AD29" i="18"/>
  <c r="AT260" i="18"/>
  <c r="AT264" i="18"/>
  <c r="AT268" i="18"/>
  <c r="AT272" i="18"/>
  <c r="AT276" i="18"/>
  <c r="AT280" i="18"/>
  <c r="AT284" i="18"/>
  <c r="AT288" i="18"/>
  <c r="AT292" i="18"/>
  <c r="AT296" i="18"/>
  <c r="AT300" i="18"/>
  <c r="AT304" i="18"/>
  <c r="AT308" i="18"/>
  <c r="AT212" i="18"/>
  <c r="AT216" i="18"/>
  <c r="AT220" i="18"/>
  <c r="AT224" i="18"/>
  <c r="AT228" i="18"/>
  <c r="AT232" i="18"/>
  <c r="AT236" i="18"/>
  <c r="AT240" i="18"/>
  <c r="AT244" i="18"/>
  <c r="AT248" i="18"/>
  <c r="AT252" i="18"/>
  <c r="AT256" i="18"/>
  <c r="AT150" i="18"/>
  <c r="AT154" i="18"/>
  <c r="AT158" i="18"/>
  <c r="AT162" i="18"/>
  <c r="AT166" i="18"/>
  <c r="AT170" i="18"/>
  <c r="AT174" i="18"/>
  <c r="AT178" i="18"/>
  <c r="AT182" i="18"/>
  <c r="AT186" i="18"/>
  <c r="AT190" i="18"/>
  <c r="AT194" i="18"/>
  <c r="AT198" i="18"/>
  <c r="AT202" i="18"/>
  <c r="AT206" i="18"/>
  <c r="AT110" i="18"/>
  <c r="AT114" i="18"/>
  <c r="AT118" i="18"/>
  <c r="AT122" i="18"/>
  <c r="AT126" i="18"/>
  <c r="AT130" i="18"/>
  <c r="AT134" i="18"/>
  <c r="AT138" i="18"/>
  <c r="AT142" i="18"/>
  <c r="AT146" i="18"/>
  <c r="AT70" i="18"/>
  <c r="AT74" i="18"/>
  <c r="AT78" i="18"/>
  <c r="AT82" i="18"/>
  <c r="AT86" i="18"/>
  <c r="AT90" i="18"/>
  <c r="AT94" i="18"/>
  <c r="AT98" i="18"/>
  <c r="AT102" i="18"/>
  <c r="AT106" i="18"/>
  <c r="AT30" i="18"/>
  <c r="AT34" i="18"/>
  <c r="AT38" i="18"/>
  <c r="AT42" i="18"/>
  <c r="AT46" i="18"/>
  <c r="AT50" i="18"/>
  <c r="AT54" i="18"/>
  <c r="AT58" i="18"/>
  <c r="AT62" i="18"/>
  <c r="AT66" i="18"/>
  <c r="AT4" i="18"/>
  <c r="AT8" i="18"/>
  <c r="AT12" i="18"/>
  <c r="AT16" i="18"/>
  <c r="AT20" i="18"/>
  <c r="AT24" i="18"/>
  <c r="AT28" i="18"/>
  <c r="AR210" i="18"/>
  <c r="AR214" i="18"/>
  <c r="AR218" i="18"/>
  <c r="AR222" i="18"/>
  <c r="AR226" i="18"/>
  <c r="AT261" i="18"/>
  <c r="AT265" i="18"/>
  <c r="AT269" i="18"/>
  <c r="AT273" i="18"/>
  <c r="AT277" i="18"/>
  <c r="AT281" i="18"/>
  <c r="AT285" i="18"/>
  <c r="AT289" i="18"/>
  <c r="AT293" i="18"/>
  <c r="AT297" i="18"/>
  <c r="AT301" i="18"/>
  <c r="AT305" i="18"/>
  <c r="AT259" i="18"/>
  <c r="AT213" i="18"/>
  <c r="AT217" i="18"/>
  <c r="AT221" i="18"/>
  <c r="AT225" i="18"/>
  <c r="AT229" i="18"/>
  <c r="AT233" i="18"/>
  <c r="AT237" i="18"/>
  <c r="AT241" i="18"/>
  <c r="AT245" i="18"/>
  <c r="AT249" i="18"/>
  <c r="AT253" i="18"/>
  <c r="AT257" i="18"/>
  <c r="AT151" i="18"/>
  <c r="AT155" i="18"/>
  <c r="AT159" i="18"/>
  <c r="AT163" i="18"/>
  <c r="AT167" i="18"/>
  <c r="AT171" i="18"/>
  <c r="AT175" i="18"/>
  <c r="AT179" i="18"/>
  <c r="AT183" i="18"/>
  <c r="AT187" i="18"/>
  <c r="AT191" i="18"/>
  <c r="AT195" i="18"/>
  <c r="AT199" i="18"/>
  <c r="AT203" i="18"/>
  <c r="AT207" i="18"/>
  <c r="AT111" i="18"/>
  <c r="AT115" i="18"/>
  <c r="AT119" i="18"/>
  <c r="AT123" i="18"/>
  <c r="AT127" i="18"/>
  <c r="AT131" i="18"/>
  <c r="AT135" i="18"/>
  <c r="AT139" i="18"/>
  <c r="AT143" i="18"/>
  <c r="AT147" i="18"/>
  <c r="AT71" i="18"/>
  <c r="AT75" i="18"/>
  <c r="AT79" i="18"/>
  <c r="AT83" i="18"/>
  <c r="AT87" i="18"/>
  <c r="AT91" i="18"/>
  <c r="AT95" i="18"/>
  <c r="AT99" i="18"/>
  <c r="AT103" i="18"/>
  <c r="AT107" i="18"/>
  <c r="AT31" i="18"/>
  <c r="AT35" i="18"/>
  <c r="AT39" i="18"/>
  <c r="AT43" i="18"/>
  <c r="AT47" i="18"/>
  <c r="AT51" i="18"/>
  <c r="AT55" i="18"/>
  <c r="AT59" i="18"/>
  <c r="AT63" i="18"/>
  <c r="AT67" i="18"/>
  <c r="AT5" i="18"/>
  <c r="AT9" i="18"/>
  <c r="AT13" i="18"/>
  <c r="AT17" i="18"/>
  <c r="AT21" i="18"/>
  <c r="AT25" i="18"/>
  <c r="AT3" i="18"/>
  <c r="AR211" i="18"/>
  <c r="AR215" i="18"/>
  <c r="AR219" i="18"/>
  <c r="AR223" i="18"/>
  <c r="AR227" i="18"/>
  <c r="AT262" i="18"/>
  <c r="AT270" i="18"/>
  <c r="AT278" i="18"/>
  <c r="AT286" i="18"/>
  <c r="AT294" i="18"/>
  <c r="AT302" i="18"/>
  <c r="AT210" i="18"/>
  <c r="AT218" i="18"/>
  <c r="AT226" i="18"/>
  <c r="AT234" i="18"/>
  <c r="AT242" i="18"/>
  <c r="AT250" i="18"/>
  <c r="AT258" i="18"/>
  <c r="AT156" i="18"/>
  <c r="AT164" i="18"/>
  <c r="AT172" i="18"/>
  <c r="AT180" i="18"/>
  <c r="AT188" i="18"/>
  <c r="AT196" i="18"/>
  <c r="AT204" i="18"/>
  <c r="AT112" i="18"/>
  <c r="AT120" i="18"/>
  <c r="AT128" i="18"/>
  <c r="AT136" i="18"/>
  <c r="AT144" i="18"/>
  <c r="AT72" i="18"/>
  <c r="AT80" i="18"/>
  <c r="AT88" i="18"/>
  <c r="AT96" i="18"/>
  <c r="AT104" i="18"/>
  <c r="AT32" i="18"/>
  <c r="AT40" i="18"/>
  <c r="AT48" i="18"/>
  <c r="AT56" i="18"/>
  <c r="AT64" i="18"/>
  <c r="AT6" i="18"/>
  <c r="AT14" i="18"/>
  <c r="AT22" i="18"/>
  <c r="AR216" i="18"/>
  <c r="AR224" i="18"/>
  <c r="AR230" i="18"/>
  <c r="AR234" i="18"/>
  <c r="AR238" i="18"/>
  <c r="AR242" i="18"/>
  <c r="AR246" i="18"/>
  <c r="AR250" i="18"/>
  <c r="AR254" i="18"/>
  <c r="AR258" i="18"/>
  <c r="AR152" i="18"/>
  <c r="AR156" i="18"/>
  <c r="AR160" i="18"/>
  <c r="AR164" i="18"/>
  <c r="AR168" i="18"/>
  <c r="AR172" i="18"/>
  <c r="AR176" i="18"/>
  <c r="AR180" i="18"/>
  <c r="AR184" i="18"/>
  <c r="AR188" i="18"/>
  <c r="AR192" i="18"/>
  <c r="AR196" i="18"/>
  <c r="AR200" i="18"/>
  <c r="AR204" i="18"/>
  <c r="AR208" i="18"/>
  <c r="AR112" i="18"/>
  <c r="AR116" i="18"/>
  <c r="AR120" i="18"/>
  <c r="AR124" i="18"/>
  <c r="AR128" i="18"/>
  <c r="AR132" i="18"/>
  <c r="AR136" i="18"/>
  <c r="AR140" i="18"/>
  <c r="AR144" i="18"/>
  <c r="AR148" i="18"/>
  <c r="AR72" i="18"/>
  <c r="AR76" i="18"/>
  <c r="AR80" i="18"/>
  <c r="AR84" i="18"/>
  <c r="AR88" i="18"/>
  <c r="AR92" i="18"/>
  <c r="AR96" i="18"/>
  <c r="AR100" i="18"/>
  <c r="AR104" i="18"/>
  <c r="AR108" i="18"/>
  <c r="AR32" i="18"/>
  <c r="AR36" i="18"/>
  <c r="AR40" i="18"/>
  <c r="AR44" i="18"/>
  <c r="AR48" i="18"/>
  <c r="AR52" i="18"/>
  <c r="AR56" i="18"/>
  <c r="AR60" i="18"/>
  <c r="AR64" i="18"/>
  <c r="AR68" i="18"/>
  <c r="AR6" i="18"/>
  <c r="AR10" i="18"/>
  <c r="AR14" i="18"/>
  <c r="AR18" i="18"/>
  <c r="AR22" i="18"/>
  <c r="AR26" i="18"/>
  <c r="AT263" i="18"/>
  <c r="AT271" i="18"/>
  <c r="AT279" i="18"/>
  <c r="AT287" i="18"/>
  <c r="AT295" i="18"/>
  <c r="AT303" i="18"/>
  <c r="AT211" i="18"/>
  <c r="AT219" i="18"/>
  <c r="AT227" i="18"/>
  <c r="AT235" i="18"/>
  <c r="AT243" i="18"/>
  <c r="AT251" i="18"/>
  <c r="AT209" i="18"/>
  <c r="AT157" i="18"/>
  <c r="AT165" i="18"/>
  <c r="AT173" i="18"/>
  <c r="AT181" i="18"/>
  <c r="AT189" i="18"/>
  <c r="AT197" i="18"/>
  <c r="AT205" i="18"/>
  <c r="AT113" i="18"/>
  <c r="AT121" i="18"/>
  <c r="AT129" i="18"/>
  <c r="AT137" i="18"/>
  <c r="AT145" i="18"/>
  <c r="AT73" i="18"/>
  <c r="AT81" i="18"/>
  <c r="AT89" i="18"/>
  <c r="AT97" i="18"/>
  <c r="AT105" i="18"/>
  <c r="AT33" i="18"/>
  <c r="AT41" i="18"/>
  <c r="AT49" i="18"/>
  <c r="AT57" i="18"/>
  <c r="AT65" i="18"/>
  <c r="AT7" i="18"/>
  <c r="AT15" i="18"/>
  <c r="AT23" i="18"/>
  <c r="AR217" i="18"/>
  <c r="AR225" i="18"/>
  <c r="AR231" i="18"/>
  <c r="AR235" i="18"/>
  <c r="AR239" i="18"/>
  <c r="AR243" i="18"/>
  <c r="AR247" i="18"/>
  <c r="AR251" i="18"/>
  <c r="AR255" i="18"/>
  <c r="AR209" i="18"/>
  <c r="AR153" i="18"/>
  <c r="AR157" i="18"/>
  <c r="AR161" i="18"/>
  <c r="AR165" i="18"/>
  <c r="AR169" i="18"/>
  <c r="AR173" i="18"/>
  <c r="AR177" i="18"/>
  <c r="AR181" i="18"/>
  <c r="AR185" i="18"/>
  <c r="AR189" i="18"/>
  <c r="AR193" i="18"/>
  <c r="AR197" i="18"/>
  <c r="AR201" i="18"/>
  <c r="AR205" i="18"/>
  <c r="AR149" i="18"/>
  <c r="AR113" i="18"/>
  <c r="AR117" i="18"/>
  <c r="AR121" i="18"/>
  <c r="AR125" i="18"/>
  <c r="AR129" i="18"/>
  <c r="AR133" i="18"/>
  <c r="AR137" i="18"/>
  <c r="AR141" i="18"/>
  <c r="AR145" i="18"/>
  <c r="AR109" i="18"/>
  <c r="AR73" i="18"/>
  <c r="AR77" i="18"/>
  <c r="AR81" i="18"/>
  <c r="AR85" i="18"/>
  <c r="AR89" i="18"/>
  <c r="AR93" i="18"/>
  <c r="AR97" i="18"/>
  <c r="AR101" i="18"/>
  <c r="AR105" i="18"/>
  <c r="AR69" i="18"/>
  <c r="AR33" i="18"/>
  <c r="AR37" i="18"/>
  <c r="AR41" i="18"/>
  <c r="AR45" i="18"/>
  <c r="AR49" i="18"/>
  <c r="AR53" i="18"/>
  <c r="AR57" i="18"/>
  <c r="AR61" i="18"/>
  <c r="AR65" i="18"/>
  <c r="AR29" i="18"/>
  <c r="AR7" i="18"/>
  <c r="AR11" i="18"/>
  <c r="AR15" i="18"/>
  <c r="AR19" i="18"/>
  <c r="AR23" i="18"/>
  <c r="AR27" i="18"/>
  <c r="AT266" i="18"/>
  <c r="AT282" i="18"/>
  <c r="AT298" i="18"/>
  <c r="AT214" i="18"/>
  <c r="AT230" i="18"/>
  <c r="AT246" i="18"/>
  <c r="AT152" i="18"/>
  <c r="AT168" i="18"/>
  <c r="AT184" i="18"/>
  <c r="AT200" i="18"/>
  <c r="AT116" i="18"/>
  <c r="AT132" i="18"/>
  <c r="AT148" i="18"/>
  <c r="AT84" i="18"/>
  <c r="AT100" i="18"/>
  <c r="AT36" i="18"/>
  <c r="AT52" i="18"/>
  <c r="AT68" i="18"/>
  <c r="AT18" i="18"/>
  <c r="AR212" i="18"/>
  <c r="AR228" i="18"/>
  <c r="AR236" i="18"/>
  <c r="AR244" i="18"/>
  <c r="AR252" i="18"/>
  <c r="AR150" i="18"/>
  <c r="AR158" i="18"/>
  <c r="AR166" i="18"/>
  <c r="AR174" i="18"/>
  <c r="AR182" i="18"/>
  <c r="AR190" i="18"/>
  <c r="AR198" i="18"/>
  <c r="AR206" i="18"/>
  <c r="AR114" i="18"/>
  <c r="AR122" i="18"/>
  <c r="AR130" i="18"/>
  <c r="AR138" i="18"/>
  <c r="AR146" i="18"/>
  <c r="AR74" i="18"/>
  <c r="AR82" i="18"/>
  <c r="AR90" i="18"/>
  <c r="AR98" i="18"/>
  <c r="AR106" i="18"/>
  <c r="AR34" i="18"/>
  <c r="AR42" i="18"/>
  <c r="AR50" i="18"/>
  <c r="AR58" i="18"/>
  <c r="AR66" i="18"/>
  <c r="AR8" i="18"/>
  <c r="AR16" i="18"/>
  <c r="AR24" i="18"/>
  <c r="AT267" i="18"/>
  <c r="AT283" i="18"/>
  <c r="AT299" i="18"/>
  <c r="AT215" i="18"/>
  <c r="AT231" i="18"/>
  <c r="AT247" i="18"/>
  <c r="AT153" i="18"/>
  <c r="AT169" i="18"/>
  <c r="AT185" i="18"/>
  <c r="AT201" i="18"/>
  <c r="AT117" i="18"/>
  <c r="AT133" i="18"/>
  <c r="AT109" i="18"/>
  <c r="AT85" i="18"/>
  <c r="AT101" i="18"/>
  <c r="AT37" i="18"/>
  <c r="AT53" i="18"/>
  <c r="AT29" i="18"/>
  <c r="AT19" i="18"/>
  <c r="AR213" i="18"/>
  <c r="AR229" i="18"/>
  <c r="AR237" i="18"/>
  <c r="AR245" i="18"/>
  <c r="AR253" i="18"/>
  <c r="AR151" i="18"/>
  <c r="AR159" i="18"/>
  <c r="AR167" i="18"/>
  <c r="AR175" i="18"/>
  <c r="AR183" i="18"/>
  <c r="AR191" i="18"/>
  <c r="AR199" i="18"/>
  <c r="AR207" i="18"/>
  <c r="AR115" i="18"/>
  <c r="AR123" i="18"/>
  <c r="AR131" i="18"/>
  <c r="AR139" i="18"/>
  <c r="AR147" i="18"/>
  <c r="AR75" i="18"/>
  <c r="AR83" i="18"/>
  <c r="AR91" i="18"/>
  <c r="AR99" i="18"/>
  <c r="AR107" i="18"/>
  <c r="AR35" i="18"/>
  <c r="AR43" i="18"/>
  <c r="AR51" i="18"/>
  <c r="AR59" i="18"/>
  <c r="AR67" i="18"/>
  <c r="AR9" i="18"/>
  <c r="AR17" i="18"/>
  <c r="AR25" i="18"/>
  <c r="AT290" i="18"/>
  <c r="AT222" i="18"/>
  <c r="AT254" i="18"/>
  <c r="AT176" i="18"/>
  <c r="AT208" i="18"/>
  <c r="AT140" i="18"/>
  <c r="AT92" i="18"/>
  <c r="AT44" i="18"/>
  <c r="AT10" i="18"/>
  <c r="AR232" i="18"/>
  <c r="AR248" i="18"/>
  <c r="AR154" i="18"/>
  <c r="AR170" i="18"/>
  <c r="AR186" i="18"/>
  <c r="AR202" i="18"/>
  <c r="AR118" i="18"/>
  <c r="AR134" i="18"/>
  <c r="AR70" i="18"/>
  <c r="AR86" i="18"/>
  <c r="AR102" i="18"/>
  <c r="AR38" i="18"/>
  <c r="AR54" i="18"/>
  <c r="AR4" i="18"/>
  <c r="AR20" i="18"/>
  <c r="AT291" i="18"/>
  <c r="AT223" i="18"/>
  <c r="AT255" i="18"/>
  <c r="AT177" i="18"/>
  <c r="AT149" i="18"/>
  <c r="AT141" i="18"/>
  <c r="AT93" i="18"/>
  <c r="AT45" i="18"/>
  <c r="AT11" i="18"/>
  <c r="AR233" i="18"/>
  <c r="AR249" i="18"/>
  <c r="AR155" i="18"/>
  <c r="AR171" i="18"/>
  <c r="AR187" i="18"/>
  <c r="AR203" i="18"/>
  <c r="AR119" i="18"/>
  <c r="AR135" i="18"/>
  <c r="AR71" i="18"/>
  <c r="AR87" i="18"/>
  <c r="AR103" i="18"/>
  <c r="AR39" i="18"/>
  <c r="AR55" i="18"/>
  <c r="AR5" i="18"/>
  <c r="AR21" i="18"/>
  <c r="AT306" i="18"/>
  <c r="AT160" i="18"/>
  <c r="AT124" i="18"/>
  <c r="AT108" i="18"/>
  <c r="AT26" i="18"/>
  <c r="AR220" i="18"/>
  <c r="AR256" i="18"/>
  <c r="AR178" i="18"/>
  <c r="AR110" i="18"/>
  <c r="AR142" i="18"/>
  <c r="AR94" i="18"/>
  <c r="AR46" i="18"/>
  <c r="AR12" i="18"/>
  <c r="AT307" i="18"/>
  <c r="AT161" i="18"/>
  <c r="AT125" i="18"/>
  <c r="AT69" i="18"/>
  <c r="AT27" i="18"/>
  <c r="AR221" i="18"/>
  <c r="AR257" i="18"/>
  <c r="AR179" i="18"/>
  <c r="AR111" i="18"/>
  <c r="AR143" i="18"/>
  <c r="AR95" i="18"/>
  <c r="AR47" i="18"/>
  <c r="AR13" i="18"/>
  <c r="AT274" i="18"/>
  <c r="AT192" i="18"/>
  <c r="AT60" i="18"/>
  <c r="AR240" i="18"/>
  <c r="AR194" i="18"/>
  <c r="AR78" i="18"/>
  <c r="AR62" i="18"/>
  <c r="AT275" i="18"/>
  <c r="AT193" i="18"/>
  <c r="AT61" i="18"/>
  <c r="AR241" i="18"/>
  <c r="AR195" i="18"/>
  <c r="AR79" i="18"/>
  <c r="AR63" i="18"/>
  <c r="AT238" i="18"/>
  <c r="AR126" i="18"/>
  <c r="AR28" i="18"/>
  <c r="AT239" i="18"/>
  <c r="AR127" i="18"/>
  <c r="AR3" i="18"/>
  <c r="AR162" i="18"/>
  <c r="AT76" i="18"/>
  <c r="AR163" i="18"/>
  <c r="AR30" i="18"/>
  <c r="AT77" i="18"/>
  <c r="AR31" i="18"/>
  <c r="AK221" i="18"/>
  <c r="AK96" i="18"/>
  <c r="K57" i="19" l="1"/>
  <c r="F17" i="15"/>
  <c r="AF30" i="18"/>
  <c r="AD207" i="18"/>
  <c r="AF77" i="18"/>
  <c r="AD27" i="18"/>
  <c r="AF177" i="18"/>
  <c r="AD148" i="18"/>
  <c r="AF70" i="18"/>
  <c r="AD65" i="18"/>
  <c r="AD245" i="18"/>
  <c r="AF215" i="18"/>
  <c r="AD104" i="18"/>
  <c r="AD242" i="18"/>
  <c r="AF122" i="18"/>
  <c r="AF264" i="18"/>
  <c r="AD91" i="18"/>
  <c r="AF181" i="18"/>
  <c r="AF140" i="18"/>
  <c r="AD215" i="18"/>
  <c r="AF126" i="18"/>
  <c r="AF125" i="18"/>
  <c r="AF194" i="18"/>
  <c r="AD160" i="18"/>
  <c r="AD69" i="18"/>
  <c r="AD24" i="18"/>
  <c r="AD184" i="18"/>
  <c r="AF186" i="18"/>
  <c r="AD33" i="18"/>
  <c r="AF29" i="18"/>
  <c r="AD22" i="18"/>
  <c r="AD80" i="18"/>
  <c r="AF24" i="18"/>
  <c r="AF182" i="18"/>
  <c r="AD9" i="18"/>
  <c r="AD143" i="18"/>
  <c r="AD142" i="18"/>
  <c r="AF152" i="18"/>
  <c r="AF99" i="18"/>
  <c r="AD19" i="18"/>
  <c r="AD221" i="18"/>
  <c r="AD4" i="18"/>
  <c r="AF94" i="18"/>
  <c r="AD191" i="18"/>
  <c r="AD58" i="18"/>
  <c r="AD230" i="18"/>
  <c r="AF232" i="18"/>
  <c r="AD81" i="18"/>
  <c r="AF85" i="18"/>
  <c r="AD64" i="18"/>
  <c r="AD120" i="18"/>
  <c r="AF50" i="18"/>
  <c r="AF244" i="18"/>
  <c r="AD55" i="18"/>
  <c r="AD187" i="18"/>
  <c r="AD154" i="18"/>
  <c r="AF278" i="18"/>
  <c r="AF195" i="18"/>
  <c r="AK210" i="18"/>
  <c r="AM84" i="18"/>
  <c r="AM307" i="18"/>
  <c r="AM83" i="18"/>
  <c r="AK222" i="18"/>
  <c r="AD85" i="18"/>
  <c r="AF308" i="18"/>
  <c r="AD76" i="18"/>
  <c r="AD102" i="18"/>
  <c r="AF162" i="18"/>
  <c r="AD62" i="18"/>
  <c r="AF69" i="18"/>
  <c r="AD37" i="18"/>
  <c r="AD254" i="18"/>
  <c r="AF240" i="18"/>
  <c r="AD53" i="18"/>
  <c r="AD192" i="18"/>
  <c r="AF193" i="18"/>
  <c r="AD238" i="18"/>
  <c r="AF142" i="18"/>
  <c r="AF224" i="18"/>
  <c r="AD11" i="18"/>
  <c r="AD93" i="18"/>
  <c r="AD159" i="18"/>
  <c r="AF93" i="18"/>
  <c r="AF255" i="18"/>
  <c r="AD16" i="18"/>
  <c r="AD50" i="18"/>
  <c r="AD98" i="18"/>
  <c r="AD132" i="18"/>
  <c r="AD168" i="18"/>
  <c r="AD214" i="18"/>
  <c r="AF38" i="18"/>
  <c r="AF134" i="18"/>
  <c r="AF170" i="18"/>
  <c r="AF216" i="18"/>
  <c r="AD23" i="18"/>
  <c r="AD57" i="18"/>
  <c r="AD105" i="18"/>
  <c r="AD147" i="18"/>
  <c r="AD183" i="18"/>
  <c r="AD229" i="18"/>
  <c r="AF53" i="18"/>
  <c r="AF109" i="18"/>
  <c r="AF169" i="18"/>
  <c r="AF299" i="18"/>
  <c r="AD14" i="18"/>
  <c r="AD60" i="18"/>
  <c r="AD40" i="18"/>
  <c r="AD96" i="18"/>
  <c r="AD72" i="18"/>
  <c r="AD112" i="18"/>
  <c r="AD164" i="18"/>
  <c r="AD234" i="18"/>
  <c r="AF16" i="18"/>
  <c r="AF34" i="18"/>
  <c r="AF74" i="18"/>
  <c r="AF114" i="18"/>
  <c r="AF166" i="18"/>
  <c r="AF236" i="18"/>
  <c r="AF296" i="18"/>
  <c r="AD25" i="18"/>
  <c r="AD5" i="18"/>
  <c r="AD51" i="18"/>
  <c r="AD107" i="18"/>
  <c r="AD87" i="18"/>
  <c r="AD127" i="18"/>
  <c r="AD163" i="18"/>
  <c r="AF49" i="18"/>
  <c r="AF251" i="18"/>
  <c r="AD118" i="18"/>
  <c r="AD244" i="18"/>
  <c r="AF44" i="18"/>
  <c r="AF116" i="18"/>
  <c r="AF242" i="18"/>
  <c r="AD77" i="18"/>
  <c r="AD169" i="18"/>
  <c r="AF17" i="18"/>
  <c r="AF79" i="18"/>
  <c r="AF171" i="18"/>
  <c r="AF261" i="18"/>
  <c r="AD296" i="18"/>
  <c r="AD176" i="18"/>
  <c r="AD20" i="18"/>
  <c r="AF27" i="18"/>
  <c r="AD124" i="18"/>
  <c r="AD38" i="18"/>
  <c r="AD101" i="18"/>
  <c r="AF161" i="18"/>
  <c r="AD94" i="18"/>
  <c r="AF62" i="18"/>
  <c r="AF276" i="18"/>
  <c r="AD30" i="18"/>
  <c r="AD253" i="18"/>
  <c r="AF239" i="18"/>
  <c r="AF12" i="18"/>
  <c r="AF110" i="18"/>
  <c r="AF292" i="18"/>
  <c r="AD61" i="18"/>
  <c r="AD75" i="18"/>
  <c r="AD237" i="18"/>
  <c r="AF141" i="18"/>
  <c r="AF223" i="18"/>
  <c r="AD8" i="18"/>
  <c r="AD42" i="18"/>
  <c r="AD90" i="18"/>
  <c r="AD116" i="18"/>
  <c r="AD152" i="18"/>
  <c r="AF20" i="18"/>
  <c r="AF102" i="18"/>
  <c r="AF118" i="18"/>
  <c r="AF154" i="18"/>
  <c r="AF300" i="18"/>
  <c r="AD15" i="18"/>
  <c r="AD49" i="18"/>
  <c r="AD97" i="18"/>
  <c r="AD131" i="18"/>
  <c r="AD167" i="18"/>
  <c r="AD213" i="18"/>
  <c r="AF37" i="18"/>
  <c r="AF133" i="18"/>
  <c r="AF153" i="18"/>
  <c r="AF267" i="18"/>
  <c r="AD10" i="18"/>
  <c r="AD56" i="18"/>
  <c r="AD32" i="18"/>
  <c r="AD92" i="18"/>
  <c r="AD144" i="18"/>
  <c r="AD196" i="18"/>
  <c r="AD156" i="18"/>
  <c r="AD226" i="18"/>
  <c r="AF66" i="18"/>
  <c r="AF106" i="18"/>
  <c r="AF146" i="18"/>
  <c r="AF198" i="18"/>
  <c r="AF158" i="18"/>
  <c r="AF228" i="18"/>
  <c r="AF280" i="18"/>
  <c r="AD21" i="18"/>
  <c r="AD67" i="18"/>
  <c r="AD43" i="18"/>
  <c r="AD103" i="18"/>
  <c r="AD83" i="18"/>
  <c r="AD111" i="18"/>
  <c r="AD155" i="18"/>
  <c r="AF89" i="18"/>
  <c r="AF303" i="18"/>
  <c r="AD198" i="18"/>
  <c r="AD224" i="18"/>
  <c r="AF100" i="18"/>
  <c r="AF196" i="18"/>
  <c r="AF222" i="18"/>
  <c r="AD133" i="18"/>
  <c r="AD209" i="18"/>
  <c r="AF63" i="18"/>
  <c r="AF135" i="18"/>
  <c r="AF257" i="18"/>
  <c r="AD261" i="18"/>
  <c r="AD277" i="18"/>
  <c r="AD293" i="18"/>
  <c r="AD259" i="18"/>
  <c r="AD274" i="18"/>
  <c r="AD290" i="18"/>
  <c r="AD306" i="18"/>
  <c r="AD284" i="18"/>
  <c r="AD263" i="18"/>
  <c r="AD295" i="18"/>
  <c r="AD299" i="18"/>
  <c r="AD304" i="18"/>
  <c r="AD264" i="18"/>
  <c r="AF273" i="18"/>
  <c r="AF289" i="18"/>
  <c r="AF305" i="18"/>
  <c r="AF221" i="18"/>
  <c r="AF237" i="18"/>
  <c r="AF253" i="18"/>
  <c r="AF159" i="18"/>
  <c r="AF175" i="18"/>
  <c r="AF191" i="18"/>
  <c r="AF207" i="18"/>
  <c r="AF123" i="18"/>
  <c r="AF139" i="18"/>
  <c r="AF75" i="18"/>
  <c r="AF91" i="18"/>
  <c r="AF107" i="18"/>
  <c r="AF43" i="18"/>
  <c r="AF59" i="18"/>
  <c r="AF9" i="18"/>
  <c r="AF25" i="18"/>
  <c r="AD219" i="18"/>
  <c r="AD235" i="18"/>
  <c r="AD251" i="18"/>
  <c r="AD157" i="18"/>
  <c r="AD173" i="18"/>
  <c r="AD189" i="18"/>
  <c r="AD205" i="18"/>
  <c r="AD121" i="18"/>
  <c r="AD137" i="18"/>
  <c r="AD73" i="18"/>
  <c r="AF270" i="18"/>
  <c r="AF286" i="18"/>
  <c r="AF302" i="18"/>
  <c r="AF218" i="18"/>
  <c r="AF234" i="18"/>
  <c r="AF250" i="18"/>
  <c r="AF156" i="18"/>
  <c r="AF172" i="18"/>
  <c r="AF188" i="18"/>
  <c r="AF204" i="18"/>
  <c r="AF120" i="18"/>
  <c r="AF136" i="18"/>
  <c r="AF72" i="18"/>
  <c r="AF88" i="18"/>
  <c r="AF104" i="18"/>
  <c r="AF40" i="18"/>
  <c r="AF56" i="18"/>
  <c r="AF6" i="18"/>
  <c r="AF22" i="18"/>
  <c r="AD220" i="18"/>
  <c r="AD236" i="18"/>
  <c r="AD252" i="18"/>
  <c r="AD158" i="18"/>
  <c r="AD174" i="18"/>
  <c r="AD190" i="18"/>
  <c r="AD206" i="18"/>
  <c r="AD122" i="18"/>
  <c r="AD138" i="18"/>
  <c r="AD74" i="18"/>
  <c r="AF279" i="18"/>
  <c r="AF211" i="18"/>
  <c r="AF243" i="18"/>
  <c r="AF165" i="18"/>
  <c r="AF197" i="18"/>
  <c r="AF129" i="18"/>
  <c r="AF81" i="18"/>
  <c r="AF33" i="18"/>
  <c r="AF65" i="18"/>
  <c r="AD217" i="18"/>
  <c r="AD249" i="18"/>
  <c r="AD171" i="18"/>
  <c r="AD203" i="18"/>
  <c r="AD135" i="18"/>
  <c r="AD265" i="18"/>
  <c r="AD281" i="18"/>
  <c r="AD297" i="18"/>
  <c r="AD262" i="18"/>
  <c r="AD278" i="18"/>
  <c r="AD294" i="18"/>
  <c r="AD260" i="18"/>
  <c r="AD292" i="18"/>
  <c r="AD271" i="18"/>
  <c r="AD303" i="18"/>
  <c r="AD275" i="18"/>
  <c r="AD291" i="18"/>
  <c r="AD280" i="18"/>
  <c r="AD269" i="18"/>
  <c r="AD285" i="18"/>
  <c r="AD301" i="18"/>
  <c r="AD266" i="18"/>
  <c r="AD282" i="18"/>
  <c r="AD298" i="18"/>
  <c r="AD268" i="18"/>
  <c r="AD300" i="18"/>
  <c r="AD279" i="18"/>
  <c r="AD267" i="18"/>
  <c r="AD272" i="18"/>
  <c r="AD307" i="18"/>
  <c r="AF265" i="18"/>
  <c r="AF281" i="18"/>
  <c r="AF297" i="18"/>
  <c r="AF213" i="18"/>
  <c r="AF229" i="18"/>
  <c r="AF245" i="18"/>
  <c r="AF151" i="18"/>
  <c r="AD273" i="18"/>
  <c r="AD286" i="18"/>
  <c r="AD287" i="18"/>
  <c r="AF269" i="18"/>
  <c r="AF301" i="18"/>
  <c r="AF233" i="18"/>
  <c r="AF155" i="18"/>
  <c r="AF179" i="18"/>
  <c r="AF199" i="18"/>
  <c r="AF119" i="18"/>
  <c r="AF143" i="18"/>
  <c r="AF83" i="18"/>
  <c r="AF103" i="18"/>
  <c r="AF47" i="18"/>
  <c r="AF67" i="18"/>
  <c r="AF21" i="18"/>
  <c r="AD223" i="18"/>
  <c r="AD243" i="18"/>
  <c r="AD153" i="18"/>
  <c r="AD177" i="18"/>
  <c r="AD197" i="18"/>
  <c r="AD117" i="18"/>
  <c r="AD141" i="18"/>
  <c r="AF262" i="18"/>
  <c r="AF282" i="18"/>
  <c r="AF306" i="18"/>
  <c r="AF226" i="18"/>
  <c r="AF246" i="18"/>
  <c r="AF160" i="18"/>
  <c r="AF180" i="18"/>
  <c r="AF200" i="18"/>
  <c r="AF124" i="18"/>
  <c r="AF144" i="18"/>
  <c r="AF84" i="18"/>
  <c r="AF108" i="18"/>
  <c r="AF48" i="18"/>
  <c r="AF68" i="18"/>
  <c r="AF26" i="18"/>
  <c r="AD228" i="18"/>
  <c r="AD248" i="18"/>
  <c r="AD162" i="18"/>
  <c r="AD182" i="18"/>
  <c r="AD202" i="18"/>
  <c r="AD126" i="18"/>
  <c r="AD146" i="18"/>
  <c r="AF271" i="18"/>
  <c r="AF219" i="18"/>
  <c r="AF209" i="18"/>
  <c r="AF189" i="18"/>
  <c r="AF137" i="18"/>
  <c r="AF97" i="18"/>
  <c r="AF57" i="18"/>
  <c r="AD225" i="18"/>
  <c r="AD289" i="18"/>
  <c r="AD302" i="18"/>
  <c r="AD283" i="18"/>
  <c r="AF277" i="18"/>
  <c r="AF259" i="18"/>
  <c r="AF241" i="18"/>
  <c r="AF163" i="18"/>
  <c r="AF183" i="18"/>
  <c r="AF203" i="18"/>
  <c r="AF127" i="18"/>
  <c r="AF147" i="18"/>
  <c r="AF87" i="18"/>
  <c r="AF31" i="18"/>
  <c r="AF51" i="18"/>
  <c r="AF5" i="18"/>
  <c r="AF3" i="18"/>
  <c r="AD227" i="18"/>
  <c r="AD247" i="18"/>
  <c r="AD161" i="18"/>
  <c r="AD181" i="18"/>
  <c r="AD201" i="18"/>
  <c r="AD125" i="18"/>
  <c r="AD145" i="18"/>
  <c r="AF266" i="18"/>
  <c r="AF290" i="18"/>
  <c r="AF210" i="18"/>
  <c r="AF230" i="18"/>
  <c r="AF254" i="18"/>
  <c r="AF164" i="18"/>
  <c r="AF184" i="18"/>
  <c r="AF208" i="18"/>
  <c r="AF128" i="18"/>
  <c r="AF148" i="18"/>
  <c r="AF92" i="18"/>
  <c r="AF32" i="18"/>
  <c r="AF52" i="18"/>
  <c r="AF10" i="18"/>
  <c r="AD212" i="18"/>
  <c r="AD232" i="18"/>
  <c r="AD256" i="18"/>
  <c r="AD166" i="18"/>
  <c r="AD186" i="18"/>
  <c r="AD110" i="18"/>
  <c r="AD130" i="18"/>
  <c r="AD70" i="18"/>
  <c r="AF287" i="18"/>
  <c r="AF227" i="18"/>
  <c r="AF157" i="18"/>
  <c r="AF205" i="18"/>
  <c r="AF145" i="18"/>
  <c r="AF105" i="18"/>
  <c r="AF7" i="18"/>
  <c r="AD233" i="18"/>
  <c r="AD305" i="18"/>
  <c r="AD276" i="18"/>
  <c r="AD288" i="18"/>
  <c r="AF285" i="18"/>
  <c r="AF217" i="18"/>
  <c r="AF249" i="18"/>
  <c r="AF167" i="18"/>
  <c r="AF187" i="18"/>
  <c r="AF111" i="18"/>
  <c r="AF131" i="18"/>
  <c r="AF71" i="18"/>
  <c r="AF95" i="18"/>
  <c r="AF35" i="18"/>
  <c r="AF55" i="18"/>
  <c r="AF13" i="18"/>
  <c r="AD211" i="18"/>
  <c r="AD231" i="18"/>
  <c r="AD255" i="18"/>
  <c r="AD165" i="18"/>
  <c r="AD185" i="18"/>
  <c r="AD149" i="18"/>
  <c r="AD129" i="18"/>
  <c r="AD109" i="18"/>
  <c r="AF274" i="18"/>
  <c r="AF294" i="18"/>
  <c r="AF214" i="18"/>
  <c r="AF238" i="18"/>
  <c r="AF258" i="18"/>
  <c r="AF168" i="18"/>
  <c r="AF192" i="18"/>
  <c r="AF112" i="18"/>
  <c r="AF132" i="18"/>
  <c r="AF76" i="18"/>
  <c r="AF96" i="18"/>
  <c r="AF36" i="18"/>
  <c r="AF60" i="18"/>
  <c r="AF14" i="18"/>
  <c r="AD216" i="18"/>
  <c r="AD240" i="18"/>
  <c r="AD150" i="18"/>
  <c r="AD170" i="18"/>
  <c r="AD194" i="18"/>
  <c r="AD114" i="18"/>
  <c r="AD134" i="18"/>
  <c r="AD78" i="18"/>
  <c r="AF295" i="18"/>
  <c r="AF235" i="18"/>
  <c r="AF173" i="18"/>
  <c r="AF113" i="18"/>
  <c r="AF73" i="18"/>
  <c r="AF41" i="18"/>
  <c r="AF15" i="18"/>
  <c r="AD241" i="18"/>
  <c r="AD179" i="18"/>
  <c r="AD119" i="18"/>
  <c r="AD79" i="18"/>
  <c r="AD95" i="18"/>
  <c r="AD31" i="18"/>
  <c r="AD47" i="18"/>
  <c r="AD63" i="18"/>
  <c r="AD13" i="18"/>
  <c r="AD3" i="18"/>
  <c r="AF288" i="18"/>
  <c r="AF220" i="18"/>
  <c r="AF252" i="18"/>
  <c r="AF174" i="18"/>
  <c r="AF206" i="18"/>
  <c r="AF138" i="18"/>
  <c r="AF90" i="18"/>
  <c r="AF42" i="18"/>
  <c r="AF8" i="18"/>
  <c r="AD218" i="18"/>
  <c r="AD250" i="18"/>
  <c r="AD172" i="18"/>
  <c r="AD204" i="18"/>
  <c r="AD136" i="18"/>
  <c r="AD84" i="18"/>
  <c r="AD100" i="18"/>
  <c r="AD36" i="18"/>
  <c r="AD52" i="18"/>
  <c r="AD68" i="18"/>
  <c r="AD18" i="18"/>
  <c r="AF283" i="18"/>
  <c r="AF247" i="18"/>
  <c r="AF201" i="18"/>
  <c r="AD46" i="18"/>
  <c r="AF28" i="18"/>
  <c r="AF307" i="18"/>
  <c r="AD222" i="18"/>
  <c r="AD175" i="18"/>
  <c r="AD208" i="18"/>
  <c r="AD12" i="18"/>
  <c r="AD140" i="18"/>
  <c r="AF78" i="18"/>
  <c r="AD28" i="18"/>
  <c r="AD86" i="18"/>
  <c r="AF61" i="18"/>
  <c r="AF275" i="18"/>
  <c r="AF46" i="18"/>
  <c r="AF178" i="18"/>
  <c r="AF260" i="18"/>
  <c r="AD45" i="18"/>
  <c r="AD123" i="18"/>
  <c r="AF11" i="18"/>
  <c r="AF149" i="18"/>
  <c r="AF291" i="18"/>
  <c r="AD66" i="18"/>
  <c r="AD34" i="18"/>
  <c r="AD82" i="18"/>
  <c r="AD200" i="18"/>
  <c r="AD246" i="18"/>
  <c r="AF4" i="18"/>
  <c r="AF86" i="18"/>
  <c r="AF202" i="18"/>
  <c r="AF248" i="18"/>
  <c r="AF284" i="18"/>
  <c r="AD7" i="18"/>
  <c r="AD41" i="18"/>
  <c r="AD89" i="18"/>
  <c r="AD115" i="18"/>
  <c r="AD151" i="18"/>
  <c r="AF19" i="18"/>
  <c r="AF101" i="18"/>
  <c r="AF117" i="18"/>
  <c r="AF231" i="18"/>
  <c r="AD26" i="18"/>
  <c r="AD6" i="18"/>
  <c r="AD48" i="18"/>
  <c r="AD108" i="18"/>
  <c r="AD88" i="18"/>
  <c r="AD128" i="18"/>
  <c r="AD188" i="18"/>
  <c r="AD258" i="18"/>
  <c r="AD210" i="18"/>
  <c r="AF58" i="18"/>
  <c r="AF98" i="18"/>
  <c r="AF130" i="18"/>
  <c r="AF190" i="18"/>
  <c r="AF150" i="18"/>
  <c r="AF212" i="18"/>
  <c r="AF272" i="18"/>
  <c r="AD17" i="18"/>
  <c r="AD59" i="18"/>
  <c r="AD39" i="18"/>
  <c r="AD99" i="18"/>
  <c r="AD71" i="18"/>
  <c r="AD195" i="18"/>
  <c r="AD257" i="18"/>
  <c r="AF121" i="18"/>
  <c r="AF263" i="18"/>
  <c r="AD178" i="18"/>
  <c r="AF18" i="18"/>
  <c r="AF80" i="18"/>
  <c r="AF176" i="18"/>
  <c r="AF298" i="18"/>
  <c r="AD113" i="18"/>
  <c r="AD239" i="18"/>
  <c r="AF39" i="18"/>
  <c r="AF115" i="18"/>
  <c r="AF225" i="18"/>
  <c r="AD270" i="18"/>
  <c r="AK31" i="18"/>
  <c r="AM142" i="18"/>
  <c r="AM227" i="18"/>
  <c r="AK180" i="18"/>
  <c r="AM254" i="18"/>
  <c r="AM306" i="18"/>
  <c r="AM283" i="18"/>
  <c r="AK86" i="18"/>
  <c r="AK81" i="18"/>
  <c r="AM269" i="18"/>
  <c r="G20" i="12"/>
  <c r="G24" i="12" s="1"/>
  <c r="AK95" i="18"/>
  <c r="AK233" i="18"/>
  <c r="AM177" i="18"/>
  <c r="AM226" i="18"/>
  <c r="AK225" i="18"/>
  <c r="AK234" i="18"/>
  <c r="AK140" i="18"/>
  <c r="AK139" i="18"/>
  <c r="AK248" i="18"/>
  <c r="AK243" i="18"/>
  <c r="G18" i="12"/>
  <c r="G19" i="12" s="1"/>
  <c r="G21" i="12" s="1"/>
  <c r="F18" i="12"/>
  <c r="F19" i="12" s="1"/>
  <c r="F25" i="12" s="1"/>
  <c r="J4" i="18"/>
  <c r="J5" i="18" s="1"/>
  <c r="J6" i="18" s="1"/>
  <c r="J7" i="18" s="1"/>
  <c r="J8" i="18" s="1"/>
  <c r="J9" i="18" s="1"/>
  <c r="J10" i="18" s="1"/>
  <c r="J11" i="18" s="1"/>
  <c r="J12" i="18" s="1"/>
  <c r="J13" i="18" s="1"/>
  <c r="J14" i="18" s="1"/>
  <c r="J15" i="18" s="1"/>
  <c r="J16" i="18" s="1"/>
  <c r="J17" i="18" s="1"/>
  <c r="J18" i="18" s="1"/>
  <c r="J19" i="18" s="1"/>
  <c r="J20" i="18" s="1"/>
  <c r="J21" i="18" s="1"/>
  <c r="J22" i="18" s="1"/>
  <c r="J23" i="18" s="1"/>
  <c r="J24" i="18" s="1"/>
  <c r="J25" i="18" s="1"/>
  <c r="J26" i="18" s="1"/>
  <c r="J27" i="18" s="1"/>
  <c r="J28" i="18" s="1"/>
  <c r="J29" i="18" s="1"/>
  <c r="J30" i="18" s="1"/>
  <c r="J31" i="18" s="1"/>
  <c r="J32" i="18" s="1"/>
  <c r="J33" i="18" s="1"/>
  <c r="J34" i="18" s="1"/>
  <c r="J35" i="18" s="1"/>
  <c r="J36" i="18" s="1"/>
  <c r="J37" i="18" s="1"/>
  <c r="J38" i="18" s="1"/>
  <c r="J39" i="18" s="1"/>
  <c r="J40" i="18" s="1"/>
  <c r="J41" i="18" s="1"/>
  <c r="J42" i="18" s="1"/>
  <c r="J43" i="18" s="1"/>
  <c r="J44" i="18" s="1"/>
  <c r="J45" i="18" s="1"/>
  <c r="J46" i="18" s="1"/>
  <c r="J47" i="18" s="1"/>
  <c r="J48" i="18" s="1"/>
  <c r="J49" i="18" s="1"/>
  <c r="J50" i="18" s="1"/>
  <c r="J51" i="18" s="1"/>
  <c r="J52" i="18" s="1"/>
  <c r="J53" i="18" s="1"/>
  <c r="J54" i="18" s="1"/>
  <c r="J55" i="18" s="1"/>
  <c r="J56" i="18" s="1"/>
  <c r="J57" i="18" s="1"/>
  <c r="J58" i="18" s="1"/>
  <c r="AM81" i="18"/>
  <c r="AK80" i="18"/>
  <c r="AK241" i="18"/>
  <c r="AM74" i="18"/>
  <c r="AM73" i="18"/>
  <c r="AK176" i="18"/>
  <c r="AM178" i="18"/>
  <c r="AK175" i="18"/>
  <c r="AK4" i="18"/>
  <c r="AM68" i="18"/>
  <c r="AK65" i="18"/>
  <c r="AM67" i="18"/>
  <c r="AM233" i="18"/>
  <c r="AK14" i="18"/>
  <c r="AM166" i="18"/>
  <c r="AM114" i="18"/>
  <c r="AK72" i="18"/>
  <c r="AK71" i="18"/>
  <c r="AK44" i="18"/>
  <c r="AM46" i="18"/>
  <c r="AK43" i="18"/>
  <c r="AM45" i="18"/>
  <c r="AK202" i="18"/>
  <c r="AM200" i="18"/>
  <c r="AK197" i="18"/>
  <c r="AM199" i="18"/>
  <c r="AK267" i="18"/>
  <c r="AK302" i="18"/>
  <c r="AK259" i="18"/>
  <c r="AM272" i="18"/>
  <c r="AM288" i="18"/>
  <c r="AM304" i="18"/>
  <c r="AM220" i="18"/>
  <c r="AM236" i="18"/>
  <c r="AM252" i="18"/>
  <c r="AM261" i="18"/>
  <c r="AM277" i="18"/>
  <c r="AM293" i="18"/>
  <c r="AM259" i="18"/>
  <c r="AM225" i="18"/>
  <c r="AM241" i="18"/>
  <c r="AM257" i="18"/>
  <c r="AM278" i="18"/>
  <c r="AM210" i="18"/>
  <c r="AM242" i="18"/>
  <c r="AM159" i="18"/>
  <c r="AM175" i="18"/>
  <c r="AM191" i="18"/>
  <c r="AM207" i="18"/>
  <c r="AM123" i="18"/>
  <c r="AM139" i="18"/>
  <c r="AM75" i="18"/>
  <c r="AM91" i="18"/>
  <c r="AM107" i="18"/>
  <c r="AM43" i="18"/>
  <c r="AM59" i="18"/>
  <c r="AM9" i="18"/>
  <c r="AM25" i="18"/>
  <c r="AK219" i="18"/>
  <c r="AK235" i="18"/>
  <c r="AK251" i="18"/>
  <c r="AK157" i="18"/>
  <c r="AK173" i="18"/>
  <c r="AK189" i="18"/>
  <c r="AK205" i="18"/>
  <c r="AK121" i="18"/>
  <c r="AK137" i="18"/>
  <c r="AK73" i="18"/>
  <c r="AK89" i="18"/>
  <c r="AK105" i="18"/>
  <c r="AK41" i="18"/>
  <c r="AK57" i="18"/>
  <c r="AK7" i="18"/>
  <c r="AK23" i="18"/>
  <c r="AM279" i="18"/>
  <c r="AM211" i="18"/>
  <c r="AM243" i="18"/>
  <c r="AM160" i="18"/>
  <c r="AM176" i="18"/>
  <c r="AM192" i="18"/>
  <c r="AM208" i="18"/>
  <c r="AM124" i="18"/>
  <c r="AM140" i="18"/>
  <c r="AM76" i="18"/>
  <c r="AM92" i="18"/>
  <c r="AM108" i="18"/>
  <c r="AM44" i="18"/>
  <c r="AM60" i="18"/>
  <c r="AM10" i="18"/>
  <c r="AM26" i="18"/>
  <c r="AK224" i="18"/>
  <c r="AK240" i="18"/>
  <c r="AK256" i="18"/>
  <c r="AK162" i="18"/>
  <c r="AK178" i="18"/>
  <c r="AK194" i="18"/>
  <c r="AK110" i="18"/>
  <c r="AK126" i="18"/>
  <c r="AK142" i="18"/>
  <c r="AK78" i="18"/>
  <c r="AK94" i="18"/>
  <c r="AK30" i="18"/>
  <c r="AK46" i="18"/>
  <c r="AK62" i="18"/>
  <c r="AK12" i="18"/>
  <c r="AK28" i="18"/>
  <c r="AM214" i="18"/>
  <c r="AM161" i="18"/>
  <c r="AM193" i="18"/>
  <c r="AM125" i="18"/>
  <c r="AM77" i="18"/>
  <c r="AM69" i="18"/>
  <c r="AK289" i="18"/>
  <c r="AM260" i="18"/>
  <c r="AM276" i="18"/>
  <c r="AM292" i="18"/>
  <c r="AM308" i="18"/>
  <c r="AM224" i="18"/>
  <c r="AM240" i="18"/>
  <c r="AM256" i="18"/>
  <c r="AM265" i="18"/>
  <c r="AM281" i="18"/>
  <c r="AM297" i="18"/>
  <c r="AM213" i="18"/>
  <c r="AM229" i="18"/>
  <c r="AM245" i="18"/>
  <c r="AM151" i="18"/>
  <c r="AM286" i="18"/>
  <c r="AM218" i="18"/>
  <c r="AM250" i="18"/>
  <c r="AM163" i="18"/>
  <c r="AM179" i="18"/>
  <c r="AM195" i="18"/>
  <c r="AM111" i="18"/>
  <c r="AM127" i="18"/>
  <c r="AM143" i="18"/>
  <c r="AM79" i="18"/>
  <c r="AM95" i="18"/>
  <c r="AM31" i="18"/>
  <c r="AM47" i="18"/>
  <c r="AM63" i="18"/>
  <c r="AM13" i="18"/>
  <c r="AM3" i="18"/>
  <c r="AK223" i="18"/>
  <c r="AK239" i="18"/>
  <c r="AK255" i="18"/>
  <c r="AK161" i="18"/>
  <c r="AK177" i="18"/>
  <c r="AK193" i="18"/>
  <c r="AK149" i="18"/>
  <c r="AK125" i="18"/>
  <c r="AK141" i="18"/>
  <c r="AK77" i="18"/>
  <c r="AK93" i="18"/>
  <c r="AK69" i="18"/>
  <c r="AK45" i="18"/>
  <c r="AK61" i="18"/>
  <c r="AK11" i="18"/>
  <c r="AK27" i="18"/>
  <c r="AM287" i="18"/>
  <c r="AM219" i="18"/>
  <c r="AM251" i="18"/>
  <c r="AM164" i="18"/>
  <c r="AM180" i="18"/>
  <c r="AM196" i="18"/>
  <c r="AM112" i="18"/>
  <c r="AM128" i="18"/>
  <c r="AM144" i="18"/>
  <c r="AM80" i="18"/>
  <c r="AM96" i="18"/>
  <c r="AM32" i="18"/>
  <c r="AM48" i="18"/>
  <c r="AM64" i="18"/>
  <c r="AM14" i="18"/>
  <c r="AK212" i="18"/>
  <c r="AK228" i="18"/>
  <c r="AK244" i="18"/>
  <c r="AK150" i="18"/>
  <c r="AK166" i="18"/>
  <c r="AK182" i="18"/>
  <c r="AK198" i="18"/>
  <c r="AK114" i="18"/>
  <c r="AK130" i="18"/>
  <c r="AK146" i="18"/>
  <c r="AK82" i="18"/>
  <c r="AK98" i="18"/>
  <c r="AK34" i="18"/>
  <c r="AK50" i="18"/>
  <c r="AK66" i="18"/>
  <c r="AK16" i="18"/>
  <c r="AM266" i="18"/>
  <c r="AM230" i="18"/>
  <c r="AM169" i="18"/>
  <c r="AM201" i="18"/>
  <c r="AM133" i="18"/>
  <c r="AM85" i="18"/>
  <c r="AM37" i="18"/>
  <c r="AK285" i="18"/>
  <c r="AK306" i="18"/>
  <c r="AM284" i="18"/>
  <c r="AM216" i="18"/>
  <c r="AM248" i="18"/>
  <c r="AM273" i="18"/>
  <c r="AM305" i="18"/>
  <c r="AM237" i="18"/>
  <c r="AM270" i="18"/>
  <c r="AM234" i="18"/>
  <c r="AM171" i="18"/>
  <c r="AM203" i="18"/>
  <c r="AM135" i="18"/>
  <c r="AM87" i="18"/>
  <c r="AM39" i="18"/>
  <c r="AM5" i="18"/>
  <c r="AK215" i="18"/>
  <c r="AK247" i="18"/>
  <c r="AK169" i="18"/>
  <c r="AK201" i="18"/>
  <c r="AK133" i="18"/>
  <c r="AK85" i="18"/>
  <c r="AK37" i="18"/>
  <c r="AK29" i="18"/>
  <c r="AM271" i="18"/>
  <c r="AM235" i="18"/>
  <c r="AM172" i="18"/>
  <c r="AM204" i="18"/>
  <c r="AM136" i="18"/>
  <c r="AM88" i="18"/>
  <c r="AM40" i="18"/>
  <c r="AM6" i="18"/>
  <c r="AK220" i="18"/>
  <c r="AK252" i="18"/>
  <c r="AK174" i="18"/>
  <c r="AK206" i="18"/>
  <c r="AK138" i="18"/>
  <c r="AK90" i="18"/>
  <c r="AK42" i="18"/>
  <c r="AK8" i="18"/>
  <c r="AM298" i="18"/>
  <c r="AM185" i="18"/>
  <c r="AM109" i="18"/>
  <c r="AM53" i="18"/>
  <c r="AM19" i="18"/>
  <c r="AK229" i="18"/>
  <c r="AK151" i="18"/>
  <c r="AK183" i="18"/>
  <c r="AK115" i="18"/>
  <c r="AK147" i="18"/>
  <c r="AK99" i="18"/>
  <c r="AK51" i="18"/>
  <c r="AK17" i="18"/>
  <c r="AM299" i="18"/>
  <c r="AM153" i="18"/>
  <c r="AM186" i="18"/>
  <c r="AM118" i="18"/>
  <c r="AM70" i="18"/>
  <c r="AM102" i="18"/>
  <c r="AM54" i="18"/>
  <c r="AM20" i="18"/>
  <c r="AK230" i="18"/>
  <c r="AK152" i="18"/>
  <c r="AK184" i="18"/>
  <c r="AK116" i="18"/>
  <c r="AK148" i="18"/>
  <c r="AK100" i="18"/>
  <c r="AK52" i="18"/>
  <c r="AK18" i="18"/>
  <c r="AM238" i="18"/>
  <c r="AM205" i="18"/>
  <c r="AM89" i="18"/>
  <c r="AM7" i="18"/>
  <c r="AK249" i="18"/>
  <c r="AK203" i="18"/>
  <c r="AK87" i="18"/>
  <c r="AK5" i="18"/>
  <c r="AM239" i="18"/>
  <c r="AM206" i="18"/>
  <c r="AM90" i="18"/>
  <c r="AM8" i="18"/>
  <c r="AK250" i="18"/>
  <c r="AK204" i="18"/>
  <c r="AK88" i="18"/>
  <c r="AK6" i="18"/>
  <c r="AM181" i="18"/>
  <c r="AM49" i="18"/>
  <c r="AK195" i="18"/>
  <c r="AK63" i="18"/>
  <c r="AM182" i="18"/>
  <c r="AM50" i="18"/>
  <c r="AK164" i="18"/>
  <c r="AK32" i="18"/>
  <c r="AM33" i="18"/>
  <c r="AM264" i="18"/>
  <c r="AM296" i="18"/>
  <c r="AM228" i="18"/>
  <c r="AM150" i="18"/>
  <c r="AM285" i="18"/>
  <c r="AM217" i="18"/>
  <c r="AM249" i="18"/>
  <c r="AM294" i="18"/>
  <c r="AM258" i="18"/>
  <c r="AM183" i="18"/>
  <c r="AM115" i="18"/>
  <c r="AM147" i="18"/>
  <c r="AM99" i="18"/>
  <c r="AM51" i="18"/>
  <c r="AM17" i="18"/>
  <c r="AK227" i="18"/>
  <c r="AK209" i="18"/>
  <c r="AK181" i="18"/>
  <c r="AK113" i="18"/>
  <c r="AK145" i="18"/>
  <c r="AK97" i="18"/>
  <c r="AK49" i="18"/>
  <c r="AK15" i="18"/>
  <c r="AM295" i="18"/>
  <c r="AM209" i="18"/>
  <c r="AM184" i="18"/>
  <c r="AM116" i="18"/>
  <c r="AM148" i="18"/>
  <c r="AM100" i="18"/>
  <c r="AM52" i="18"/>
  <c r="AM18" i="18"/>
  <c r="AK232" i="18"/>
  <c r="AK154" i="18"/>
  <c r="AK186" i="18"/>
  <c r="AK118" i="18"/>
  <c r="AK70" i="18"/>
  <c r="AK102" i="18"/>
  <c r="AK54" i="18"/>
  <c r="AK20" i="18"/>
  <c r="AM246" i="18"/>
  <c r="AM149" i="18"/>
  <c r="AM93" i="18"/>
  <c r="AM61" i="18"/>
  <c r="AM27" i="18"/>
  <c r="AK237" i="18"/>
  <c r="AK159" i="18"/>
  <c r="AK191" i="18"/>
  <c r="AK123" i="18"/>
  <c r="AK75" i="18"/>
  <c r="AK107" i="18"/>
  <c r="AK59" i="18"/>
  <c r="AK25" i="18"/>
  <c r="AM215" i="18"/>
  <c r="AM162" i="18"/>
  <c r="AM194" i="18"/>
  <c r="AM126" i="18"/>
  <c r="AM78" i="18"/>
  <c r="AM30" i="18"/>
  <c r="AM62" i="18"/>
  <c r="AM28" i="18"/>
  <c r="AK238" i="18"/>
  <c r="AK160" i="18"/>
  <c r="AK192" i="18"/>
  <c r="AK124" i="18"/>
  <c r="AK76" i="18"/>
  <c r="AK108" i="18"/>
  <c r="AK60" i="18"/>
  <c r="AK26" i="18"/>
  <c r="AM157" i="18"/>
  <c r="AM121" i="18"/>
  <c r="AM105" i="18"/>
  <c r="AM23" i="18"/>
  <c r="AK155" i="18"/>
  <c r="AK119" i="18"/>
  <c r="AK103" i="18"/>
  <c r="AK21" i="18"/>
  <c r="AM158" i="18"/>
  <c r="AM122" i="18"/>
  <c r="AM106" i="18"/>
  <c r="AM24" i="18"/>
  <c r="AK156" i="18"/>
  <c r="AK120" i="18"/>
  <c r="AK104" i="18"/>
  <c r="AK22" i="18"/>
  <c r="AM113" i="18"/>
  <c r="AK258" i="18"/>
  <c r="AM65" i="18"/>
  <c r="AK47" i="18"/>
  <c r="AM129" i="18"/>
  <c r="AM255" i="18"/>
  <c r="AM15" i="18"/>
  <c r="AK218" i="18"/>
  <c r="AM275" i="18"/>
  <c r="AK135" i="18"/>
  <c r="AM274" i="18"/>
  <c r="AK132" i="18"/>
  <c r="AK214" i="18"/>
  <c r="AM170" i="18"/>
  <c r="AK35" i="18"/>
  <c r="AK167" i="18"/>
  <c r="AM152" i="18"/>
  <c r="AK74" i="18"/>
  <c r="AK236" i="18"/>
  <c r="AM188" i="18"/>
  <c r="AK53" i="18"/>
  <c r="AK185" i="18"/>
  <c r="AM55" i="18"/>
  <c r="AM302" i="18"/>
  <c r="AM154" i="18"/>
  <c r="AK112" i="18"/>
  <c r="AK226" i="18"/>
  <c r="AK128" i="18"/>
  <c r="AK79" i="18"/>
  <c r="AM290" i="18"/>
  <c r="AM138" i="18"/>
  <c r="AM137" i="18"/>
  <c r="AK36" i="18"/>
  <c r="AK168" i="18"/>
  <c r="AM134" i="18"/>
  <c r="AM267" i="18"/>
  <c r="AK131" i="18"/>
  <c r="AM101" i="18"/>
  <c r="AK58" i="18"/>
  <c r="AK190" i="18"/>
  <c r="AM56" i="18"/>
  <c r="AM303" i="18"/>
  <c r="AK109" i="18"/>
  <c r="AK231" i="18"/>
  <c r="AM71" i="18"/>
  <c r="AM221" i="18"/>
  <c r="AM300" i="18"/>
  <c r="AM66" i="18"/>
  <c r="AK257" i="18"/>
  <c r="AM82" i="18"/>
  <c r="AK13" i="18"/>
  <c r="AK48" i="18"/>
  <c r="AM34" i="18"/>
  <c r="AK143" i="18"/>
  <c r="AM165" i="18"/>
  <c r="AK196" i="18"/>
  <c r="AM98" i="18"/>
  <c r="AM291" i="18"/>
  <c r="AK127" i="18"/>
  <c r="AM97" i="18"/>
  <c r="AK56" i="18"/>
  <c r="AK188" i="18"/>
  <c r="AM58" i="18"/>
  <c r="AM190" i="18"/>
  <c r="AK55" i="18"/>
  <c r="AK187" i="18"/>
  <c r="AM57" i="18"/>
  <c r="AM189" i="18"/>
  <c r="AK10" i="18"/>
  <c r="AK92" i="18"/>
  <c r="AK208" i="18"/>
  <c r="AK254" i="18"/>
  <c r="AM12" i="18"/>
  <c r="AM94" i="18"/>
  <c r="AM110" i="18"/>
  <c r="AM247" i="18"/>
  <c r="AK9" i="18"/>
  <c r="AK91" i="18"/>
  <c r="AK207" i="18"/>
  <c r="AK253" i="18"/>
  <c r="AM11" i="18"/>
  <c r="AM141" i="18"/>
  <c r="AM282" i="18"/>
  <c r="AK38" i="18"/>
  <c r="AK134" i="18"/>
  <c r="AK170" i="18"/>
  <c r="AK216" i="18"/>
  <c r="AM36" i="18"/>
  <c r="AM132" i="18"/>
  <c r="AM168" i="18"/>
  <c r="AM263" i="18"/>
  <c r="AK33" i="18"/>
  <c r="AK129" i="18"/>
  <c r="AK165" i="18"/>
  <c r="AK211" i="18"/>
  <c r="AM35" i="18"/>
  <c r="AM131" i="18"/>
  <c r="AM167" i="18"/>
  <c r="AM262" i="18"/>
  <c r="AM301" i="18"/>
  <c r="AM244" i="18"/>
  <c r="AM280" i="18"/>
  <c r="AM222" i="18"/>
  <c r="AM16" i="18"/>
  <c r="AK136" i="18"/>
  <c r="AK217" i="18"/>
  <c r="AM38" i="18"/>
  <c r="AK213" i="18"/>
  <c r="AM72" i="18"/>
  <c r="AM187" i="18"/>
  <c r="AM198" i="18"/>
  <c r="AM197" i="18"/>
  <c r="AM223" i="18"/>
  <c r="AK111" i="18"/>
  <c r="AK144" i="18"/>
  <c r="AM130" i="18"/>
  <c r="AK179" i="18"/>
  <c r="AK64" i="18"/>
  <c r="AK242" i="18"/>
  <c r="AM146" i="18"/>
  <c r="AK3" i="18"/>
  <c r="AL4" i="18" s="1"/>
  <c r="AK163" i="18"/>
  <c r="AM145" i="18"/>
  <c r="AK40" i="18"/>
  <c r="AK172" i="18"/>
  <c r="AM42" i="18"/>
  <c r="AM174" i="18"/>
  <c r="AK39" i="18"/>
  <c r="AK171" i="18"/>
  <c r="AM41" i="18"/>
  <c r="AM173" i="18"/>
  <c r="AK68" i="18"/>
  <c r="AK84" i="18"/>
  <c r="AK200" i="18"/>
  <c r="AK246" i="18"/>
  <c r="AM4" i="18"/>
  <c r="AM86" i="18"/>
  <c r="AM202" i="18"/>
  <c r="AM231" i="18"/>
  <c r="AK67" i="18"/>
  <c r="AK83" i="18"/>
  <c r="AK199" i="18"/>
  <c r="AK245" i="18"/>
  <c r="AM29" i="18"/>
  <c r="AM117" i="18"/>
  <c r="AK24" i="18"/>
  <c r="AK106" i="18"/>
  <c r="AK122" i="18"/>
  <c r="AK158" i="18"/>
  <c r="AM22" i="18"/>
  <c r="AM104" i="18"/>
  <c r="AM120" i="18"/>
  <c r="AM156" i="18"/>
  <c r="AK19" i="18"/>
  <c r="AK101" i="18"/>
  <c r="AK117" i="18"/>
  <c r="AK153" i="18"/>
  <c r="AM21" i="18"/>
  <c r="AM103" i="18"/>
  <c r="AM119" i="18"/>
  <c r="AM155" i="18"/>
  <c r="AM253" i="18"/>
  <c r="AM289" i="18"/>
  <c r="AM232" i="18"/>
  <c r="AM268" i="18"/>
  <c r="AK261" i="18"/>
  <c r="AK297" i="18"/>
  <c r="AK262" i="18"/>
  <c r="AK282" i="18"/>
  <c r="AK301" i="18"/>
  <c r="AK265" i="18"/>
  <c r="L4" i="18"/>
  <c r="L5" i="18" s="1"/>
  <c r="L6" i="18" s="1"/>
  <c r="L7" i="18" s="1"/>
  <c r="L8" i="18" s="1"/>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L45" i="18" s="1"/>
  <c r="L46" i="18" s="1"/>
  <c r="L47" i="18" s="1"/>
  <c r="L48" i="18" s="1"/>
  <c r="L49" i="18" s="1"/>
  <c r="L50" i="18" s="1"/>
  <c r="L51" i="18" s="1"/>
  <c r="L52" i="18" s="1"/>
  <c r="L53" i="18" s="1"/>
  <c r="L54" i="18" s="1"/>
  <c r="L55" i="18" s="1"/>
  <c r="L56" i="18" s="1"/>
  <c r="L57" i="18" s="1"/>
  <c r="L58" i="18" s="1"/>
  <c r="L59" i="18" s="1"/>
  <c r="L60" i="18" s="1"/>
  <c r="L61" i="18" s="1"/>
  <c r="L62" i="18" s="1"/>
  <c r="L63" i="18" s="1"/>
  <c r="L64" i="18" s="1"/>
  <c r="L65" i="18" s="1"/>
  <c r="L66" i="18" s="1"/>
  <c r="L67" i="18" s="1"/>
  <c r="L68" i="18" s="1"/>
  <c r="L69" i="18" s="1"/>
  <c r="L70" i="18" s="1"/>
  <c r="L71" i="18" s="1"/>
  <c r="L72" i="18" s="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L99" i="18" s="1"/>
  <c r="L100" i="18" s="1"/>
  <c r="L101" i="18" s="1"/>
  <c r="L102" i="18" s="1"/>
  <c r="L103" i="18" s="1"/>
  <c r="L104" i="18" s="1"/>
  <c r="L105" i="18" s="1"/>
  <c r="L106" i="18" s="1"/>
  <c r="L107" i="18" s="1"/>
  <c r="L108" i="18" s="1"/>
  <c r="L109" i="18" s="1"/>
  <c r="L110" i="18" s="1"/>
  <c r="L111" i="18" s="1"/>
  <c r="L112" i="18" s="1"/>
  <c r="L113" i="18" s="1"/>
  <c r="L114" i="18" s="1"/>
  <c r="L115" i="18" s="1"/>
  <c r="L116" i="18" s="1"/>
  <c r="L117" i="18" s="1"/>
  <c r="L118" i="18" s="1"/>
  <c r="L119" i="18" s="1"/>
  <c r="L120" i="18" s="1"/>
  <c r="L121" i="18" s="1"/>
  <c r="L122" i="18" s="1"/>
  <c r="L123" i="18" s="1"/>
  <c r="L124" i="18" s="1"/>
  <c r="L125" i="18" s="1"/>
  <c r="L126" i="18" s="1"/>
  <c r="L127" i="18" s="1"/>
  <c r="L128" i="18" s="1"/>
  <c r="L129" i="18" s="1"/>
  <c r="L130" i="18" s="1"/>
  <c r="L131" i="18" s="1"/>
  <c r="L132" i="18" s="1"/>
  <c r="L133" i="18" s="1"/>
  <c r="L134" i="18" s="1"/>
  <c r="L135" i="18" s="1"/>
  <c r="L136" i="18" s="1"/>
  <c r="L137" i="18" s="1"/>
  <c r="L138" i="18" s="1"/>
  <c r="L139" i="18" s="1"/>
  <c r="L140" i="18" s="1"/>
  <c r="L141" i="18" s="1"/>
  <c r="L142" i="18" s="1"/>
  <c r="L143" i="18" s="1"/>
  <c r="L144" i="18" s="1"/>
  <c r="L145" i="18" s="1"/>
  <c r="L146" i="18" s="1"/>
  <c r="L147" i="18" s="1"/>
  <c r="L148" i="18" s="1"/>
  <c r="L149" i="18" s="1"/>
  <c r="L150" i="18" s="1"/>
  <c r="L151" i="18" s="1"/>
  <c r="L152" i="18" s="1"/>
  <c r="L153" i="18" s="1"/>
  <c r="L154" i="18" s="1"/>
  <c r="L155" i="18" s="1"/>
  <c r="L156" i="18" s="1"/>
  <c r="L157" i="18" s="1"/>
  <c r="L158" i="18" s="1"/>
  <c r="L159" i="18" s="1"/>
  <c r="L160" i="18" s="1"/>
  <c r="L161" i="18" s="1"/>
  <c r="L162" i="18" s="1"/>
  <c r="L163" i="18" s="1"/>
  <c r="L164" i="18" s="1"/>
  <c r="L165" i="18" s="1"/>
  <c r="L166" i="18" s="1"/>
  <c r="L167" i="18" s="1"/>
  <c r="L168" i="18" s="1"/>
  <c r="L169" i="18" s="1"/>
  <c r="L170" i="18" s="1"/>
  <c r="L171" i="18" s="1"/>
  <c r="L172" i="18" s="1"/>
  <c r="L173" i="18" s="1"/>
  <c r="L174" i="18" s="1"/>
  <c r="L175" i="18" s="1"/>
  <c r="L176" i="18" s="1"/>
  <c r="L177" i="18" s="1"/>
  <c r="L178" i="18" s="1"/>
  <c r="L179" i="18" s="1"/>
  <c r="L180" i="18" s="1"/>
  <c r="L181" i="18" s="1"/>
  <c r="L182" i="18" s="1"/>
  <c r="L183" i="18" s="1"/>
  <c r="L184" i="18" s="1"/>
  <c r="L185" i="18" s="1"/>
  <c r="L186" i="18" s="1"/>
  <c r="L187" i="18" s="1"/>
  <c r="L188" i="18" s="1"/>
  <c r="L189" i="18" s="1"/>
  <c r="L190" i="18" s="1"/>
  <c r="L191" i="18" s="1"/>
  <c r="L192" i="18" s="1"/>
  <c r="L193" i="18" s="1"/>
  <c r="L194" i="18" s="1"/>
  <c r="L195" i="18" s="1"/>
  <c r="L196" i="18" s="1"/>
  <c r="L197" i="18" s="1"/>
  <c r="L198" i="18" s="1"/>
  <c r="L199" i="18" s="1"/>
  <c r="L200" i="18" s="1"/>
  <c r="L201" i="18" s="1"/>
  <c r="L202" i="18" s="1"/>
  <c r="L203" i="18" s="1"/>
  <c r="L204" i="18" s="1"/>
  <c r="L205" i="18" s="1"/>
  <c r="L206" i="18" s="1"/>
  <c r="L207" i="18" s="1"/>
  <c r="L208" i="18" s="1"/>
  <c r="L209" i="18" s="1"/>
  <c r="L210" i="18" s="1"/>
  <c r="L211" i="18" s="1"/>
  <c r="L212" i="18" s="1"/>
  <c r="L213" i="18" s="1"/>
  <c r="L214" i="18" s="1"/>
  <c r="L215" i="18" s="1"/>
  <c r="L216" i="18" s="1"/>
  <c r="L217" i="18" s="1"/>
  <c r="L218" i="18" s="1"/>
  <c r="L219" i="18" s="1"/>
  <c r="L220" i="18" s="1"/>
  <c r="L221" i="18" s="1"/>
  <c r="L222" i="18" s="1"/>
  <c r="L223" i="18" s="1"/>
  <c r="L224" i="18" s="1"/>
  <c r="L225" i="18" s="1"/>
  <c r="L226" i="18" s="1"/>
  <c r="L227" i="18" s="1"/>
  <c r="L228" i="18" s="1"/>
  <c r="L229" i="18" s="1"/>
  <c r="L230" i="18" s="1"/>
  <c r="L231" i="18" s="1"/>
  <c r="L232" i="18" s="1"/>
  <c r="L233" i="18" s="1"/>
  <c r="L234" i="18" s="1"/>
  <c r="L235" i="18" s="1"/>
  <c r="L236" i="18" s="1"/>
  <c r="L237" i="18" s="1"/>
  <c r="L238" i="18" s="1"/>
  <c r="L239" i="18" s="1"/>
  <c r="L240" i="18" s="1"/>
  <c r="L241" i="18" s="1"/>
  <c r="L242" i="18" s="1"/>
  <c r="L243" i="18" s="1"/>
  <c r="L244" i="18" s="1"/>
  <c r="L245" i="18" s="1"/>
  <c r="L246" i="18" s="1"/>
  <c r="L247" i="18" s="1"/>
  <c r="L248" i="18" s="1"/>
  <c r="L249" i="18" s="1"/>
  <c r="L250" i="18" s="1"/>
  <c r="L251" i="18" s="1"/>
  <c r="L252" i="18" s="1"/>
  <c r="L253" i="18" s="1"/>
  <c r="L254" i="18" s="1"/>
  <c r="L255" i="18" s="1"/>
  <c r="L256" i="18" s="1"/>
  <c r="L257" i="18" s="1"/>
  <c r="L258" i="18" s="1"/>
  <c r="L259" i="18" s="1"/>
  <c r="L260" i="18" s="1"/>
  <c r="L261" i="18" s="1"/>
  <c r="L262" i="18" s="1"/>
  <c r="L263" i="18" s="1"/>
  <c r="L264" i="18" s="1"/>
  <c r="L265" i="18" s="1"/>
  <c r="L266" i="18" s="1"/>
  <c r="L267" i="18" s="1"/>
  <c r="L268" i="18" s="1"/>
  <c r="L269" i="18" s="1"/>
  <c r="L270" i="18" s="1"/>
  <c r="L271" i="18" s="1"/>
  <c r="L272" i="18" s="1"/>
  <c r="L273" i="18" s="1"/>
  <c r="L274" i="18" s="1"/>
  <c r="L275" i="18" s="1"/>
  <c r="L276" i="18" s="1"/>
  <c r="L277" i="18" s="1"/>
  <c r="L278" i="18" s="1"/>
  <c r="L279" i="18" s="1"/>
  <c r="L280" i="18" s="1"/>
  <c r="L281" i="18" s="1"/>
  <c r="L282" i="18" s="1"/>
  <c r="L283" i="18" s="1"/>
  <c r="L284" i="18" s="1"/>
  <c r="L285" i="18" s="1"/>
  <c r="L286" i="18" s="1"/>
  <c r="L287" i="18" s="1"/>
  <c r="L288" i="18" s="1"/>
  <c r="L289" i="18" s="1"/>
  <c r="L290" i="18" s="1"/>
  <c r="L291" i="18" s="1"/>
  <c r="L292" i="18" s="1"/>
  <c r="L293" i="18" s="1"/>
  <c r="L294" i="18" s="1"/>
  <c r="L295" i="18" s="1"/>
  <c r="L296" i="18" s="1"/>
  <c r="L297" i="18" s="1"/>
  <c r="L298" i="18" s="1"/>
  <c r="L299" i="18" s="1"/>
  <c r="L300" i="18" s="1"/>
  <c r="L301" i="18" s="1"/>
  <c r="L302" i="18" s="1"/>
  <c r="L303" i="18" s="1"/>
  <c r="L304" i="18" s="1"/>
  <c r="L305" i="18" s="1"/>
  <c r="L306" i="18" s="1"/>
  <c r="L307" i="18" s="1"/>
  <c r="L308" i="18" s="1"/>
  <c r="AK308" i="18"/>
  <c r="AK266" i="18"/>
  <c r="AK293" i="18"/>
  <c r="AK290" i="18"/>
  <c r="AK269" i="18"/>
  <c r="AK281" i="18"/>
  <c r="AK294" i="18"/>
  <c r="AK292" i="18"/>
  <c r="AK298" i="18"/>
  <c r="AK277" i="18"/>
  <c r="AK274" i="18"/>
  <c r="AK305" i="18"/>
  <c r="AK273" i="18"/>
  <c r="AK286" i="18"/>
  <c r="AK276" i="18"/>
  <c r="AK272" i="18"/>
  <c r="AK296" i="18"/>
  <c r="AK303" i="18"/>
  <c r="I11" i="15"/>
  <c r="I20" i="15" s="1"/>
  <c r="I24" i="15" s="1"/>
  <c r="AK278" i="18"/>
  <c r="AK304" i="18"/>
  <c r="AK288" i="18"/>
  <c r="AK264" i="18"/>
  <c r="AK287" i="18"/>
  <c r="AK270" i="18"/>
  <c r="AK300" i="18"/>
  <c r="AK280" i="18"/>
  <c r="AK307" i="18"/>
  <c r="AK279" i="18"/>
  <c r="AK284" i="18"/>
  <c r="AK268" i="18"/>
  <c r="AK299" i="18"/>
  <c r="AK263" i="18"/>
  <c r="AK260" i="18"/>
  <c r="AK295" i="18"/>
  <c r="AK271" i="18"/>
  <c r="AK275" i="18"/>
  <c r="AK283" i="18"/>
  <c r="P269" i="18"/>
  <c r="P285" i="18"/>
  <c r="P301" i="18"/>
  <c r="P266" i="18"/>
  <c r="P282" i="18"/>
  <c r="P298" i="18"/>
  <c r="P272" i="18"/>
  <c r="P304" i="18"/>
  <c r="P291" i="18"/>
  <c r="P279" i="18"/>
  <c r="P300" i="18"/>
  <c r="P260" i="18"/>
  <c r="R262" i="18"/>
  <c r="R278" i="18"/>
  <c r="R294" i="18"/>
  <c r="R210" i="18"/>
  <c r="R226" i="18"/>
  <c r="R242" i="18"/>
  <c r="R258" i="18"/>
  <c r="R164" i="18"/>
  <c r="R180" i="18"/>
  <c r="R196" i="18"/>
  <c r="R112" i="18"/>
  <c r="R128" i="18"/>
  <c r="R144" i="18"/>
  <c r="R80" i="18"/>
  <c r="R96" i="18"/>
  <c r="R6" i="18"/>
  <c r="R22" i="18"/>
  <c r="P220" i="18"/>
  <c r="P236" i="18"/>
  <c r="P252" i="18"/>
  <c r="P158" i="18"/>
  <c r="P174" i="18"/>
  <c r="P190" i="18"/>
  <c r="P206" i="18"/>
  <c r="P122" i="18"/>
  <c r="P138" i="18"/>
  <c r="P74" i="18"/>
  <c r="P90" i="18"/>
  <c r="P106" i="18"/>
  <c r="P42" i="18"/>
  <c r="P58" i="18"/>
  <c r="P8" i="18"/>
  <c r="P24" i="18"/>
  <c r="R271" i="18"/>
  <c r="R287" i="18"/>
  <c r="R303" i="18"/>
  <c r="R219" i="18"/>
  <c r="R235" i="18"/>
  <c r="R251" i="18"/>
  <c r="R157" i="18"/>
  <c r="R173" i="18"/>
  <c r="R189" i="18"/>
  <c r="R205" i="18"/>
  <c r="R121" i="18"/>
  <c r="R137" i="18"/>
  <c r="R73" i="18"/>
  <c r="R89" i="18"/>
  <c r="R105" i="18"/>
  <c r="R15" i="18"/>
  <c r="P213" i="18"/>
  <c r="P229" i="18"/>
  <c r="P245" i="18"/>
  <c r="P151" i="18"/>
  <c r="P167" i="18"/>
  <c r="P183" i="18"/>
  <c r="P199" i="18"/>
  <c r="P115" i="18"/>
  <c r="P131" i="18"/>
  <c r="P147" i="18"/>
  <c r="P83" i="18"/>
  <c r="P99" i="18"/>
  <c r="P35" i="18"/>
  <c r="P51" i="18"/>
  <c r="P67" i="18"/>
  <c r="P17" i="18"/>
  <c r="R260" i="18"/>
  <c r="R292" i="18"/>
  <c r="R224" i="18"/>
  <c r="R256" i="18"/>
  <c r="R178" i="18"/>
  <c r="R110" i="18"/>
  <c r="R142" i="18"/>
  <c r="P273" i="18"/>
  <c r="P289" i="18"/>
  <c r="P305" i="18"/>
  <c r="P270" i="18"/>
  <c r="P286" i="18"/>
  <c r="P302" i="18"/>
  <c r="P280" i="18"/>
  <c r="P267" i="18"/>
  <c r="P299" i="18"/>
  <c r="P295" i="18"/>
  <c r="P271" i="18"/>
  <c r="P292" i="18"/>
  <c r="P277" i="18"/>
  <c r="P259" i="18"/>
  <c r="P290" i="18"/>
  <c r="P288" i="18"/>
  <c r="P307" i="18"/>
  <c r="P287" i="18"/>
  <c r="R270" i="18"/>
  <c r="R290" i="18"/>
  <c r="R214" i="18"/>
  <c r="R234" i="18"/>
  <c r="R254" i="18"/>
  <c r="R168" i="18"/>
  <c r="R188" i="18"/>
  <c r="R208" i="18"/>
  <c r="R132" i="18"/>
  <c r="R72" i="18"/>
  <c r="R92" i="18"/>
  <c r="R10" i="18"/>
  <c r="P212" i="18"/>
  <c r="P232" i="18"/>
  <c r="P256" i="18"/>
  <c r="P166" i="18"/>
  <c r="P186" i="18"/>
  <c r="P110" i="18"/>
  <c r="P130" i="18"/>
  <c r="P70" i="18"/>
  <c r="P94" i="18"/>
  <c r="P34" i="18"/>
  <c r="P54" i="18"/>
  <c r="P12" i="18"/>
  <c r="R263" i="18"/>
  <c r="R283" i="18"/>
  <c r="R307" i="18"/>
  <c r="R227" i="18"/>
  <c r="R247" i="18"/>
  <c r="R161" i="18"/>
  <c r="R181" i="18"/>
  <c r="R201" i="18"/>
  <c r="R125" i="18"/>
  <c r="R145" i="18"/>
  <c r="R85" i="18"/>
  <c r="R69" i="18"/>
  <c r="R23" i="18"/>
  <c r="P225" i="18"/>
  <c r="P249" i="18"/>
  <c r="P159" i="18"/>
  <c r="P179" i="18"/>
  <c r="P203" i="18"/>
  <c r="P123" i="18"/>
  <c r="P143" i="18"/>
  <c r="P87" i="18"/>
  <c r="P107" i="18"/>
  <c r="P47" i="18"/>
  <c r="P5" i="18"/>
  <c r="P25" i="18"/>
  <c r="R284" i="18"/>
  <c r="R232" i="18"/>
  <c r="R162" i="18"/>
  <c r="R202" i="18"/>
  <c r="R70" i="18"/>
  <c r="R102" i="18"/>
  <c r="R28" i="18"/>
  <c r="P238" i="18"/>
  <c r="P160" i="18"/>
  <c r="P192" i="18"/>
  <c r="P124" i="18"/>
  <c r="P76" i="18"/>
  <c r="P108" i="18"/>
  <c r="P60" i="18"/>
  <c r="P26" i="18"/>
  <c r="R293" i="18"/>
  <c r="R236" i="18"/>
  <c r="R167" i="18"/>
  <c r="R111" i="18"/>
  <c r="R74" i="18"/>
  <c r="R13" i="18"/>
  <c r="R285" i="18"/>
  <c r="R228" i="18"/>
  <c r="R159" i="18"/>
  <c r="R203" i="18"/>
  <c r="R146" i="18"/>
  <c r="R107" i="18"/>
  <c r="P210" i="18"/>
  <c r="P251" i="18"/>
  <c r="P185" i="18"/>
  <c r="P128" i="18"/>
  <c r="P89" i="18"/>
  <c r="P53" i="18"/>
  <c r="R265" i="18"/>
  <c r="R252" i="18"/>
  <c r="R127" i="18"/>
  <c r="R3" i="18"/>
  <c r="P258" i="18"/>
  <c r="P204" i="18"/>
  <c r="P81" i="18"/>
  <c r="P57" i="18"/>
  <c r="R220" i="18"/>
  <c r="R99" i="18"/>
  <c r="P141" i="18"/>
  <c r="P27" i="18"/>
  <c r="R233" i="18"/>
  <c r="R207" i="18"/>
  <c r="R9" i="18"/>
  <c r="P209" i="18"/>
  <c r="P149" i="18"/>
  <c r="P85" i="18"/>
  <c r="P61" i="18"/>
  <c r="R241" i="18"/>
  <c r="R17" i="18"/>
  <c r="P181" i="18"/>
  <c r="P104" i="18"/>
  <c r="R155" i="18"/>
  <c r="P113" i="18"/>
  <c r="R119" i="18"/>
  <c r="R175" i="18"/>
  <c r="P172" i="18"/>
  <c r="R221" i="18"/>
  <c r="P188" i="18"/>
  <c r="P77" i="18"/>
  <c r="P281" i="18"/>
  <c r="P262" i="18"/>
  <c r="P294" i="18"/>
  <c r="P296" i="18"/>
  <c r="P263" i="18"/>
  <c r="P303" i="18"/>
  <c r="R274" i="18"/>
  <c r="R298" i="18"/>
  <c r="R218" i="18"/>
  <c r="R238" i="18"/>
  <c r="R152" i="18"/>
  <c r="R172" i="18"/>
  <c r="R192" i="18"/>
  <c r="R116" i="18"/>
  <c r="R136" i="18"/>
  <c r="R76" i="18"/>
  <c r="R100" i="18"/>
  <c r="R14" i="18"/>
  <c r="P216" i="18"/>
  <c r="P240" i="18"/>
  <c r="P150" i="18"/>
  <c r="P170" i="18"/>
  <c r="P194" i="18"/>
  <c r="P114" i="18"/>
  <c r="P134" i="18"/>
  <c r="P78" i="18"/>
  <c r="P98" i="18"/>
  <c r="P38" i="18"/>
  <c r="P62" i="18"/>
  <c r="P16" i="18"/>
  <c r="R267" i="18"/>
  <c r="R291" i="18"/>
  <c r="R211" i="18"/>
  <c r="R231" i="18"/>
  <c r="R255" i="18"/>
  <c r="R165" i="18"/>
  <c r="R185" i="18"/>
  <c r="R149" i="18"/>
  <c r="R129" i="18"/>
  <c r="R109" i="18"/>
  <c r="R93" i="18"/>
  <c r="R7" i="18"/>
  <c r="R27" i="18"/>
  <c r="P233" i="18"/>
  <c r="P253" i="18"/>
  <c r="P163" i="18"/>
  <c r="P187" i="18"/>
  <c r="P207" i="18"/>
  <c r="P127" i="18"/>
  <c r="P71" i="18"/>
  <c r="P91" i="18"/>
  <c r="P31" i="18"/>
  <c r="P55" i="18"/>
  <c r="P9" i="18"/>
  <c r="P3" i="18"/>
  <c r="R300" i="18"/>
  <c r="R240" i="18"/>
  <c r="R170" i="18"/>
  <c r="R118" i="18"/>
  <c r="R78" i="18"/>
  <c r="R4" i="18"/>
  <c r="S4" i="18" s="1"/>
  <c r="P214" i="18"/>
  <c r="P246" i="18"/>
  <c r="P168" i="18"/>
  <c r="P200" i="18"/>
  <c r="P132" i="18"/>
  <c r="P84" i="18"/>
  <c r="P36" i="18"/>
  <c r="P68" i="18"/>
  <c r="R261" i="18"/>
  <c r="R304" i="18"/>
  <c r="R245" i="18"/>
  <c r="R179" i="18"/>
  <c r="R122" i="18"/>
  <c r="R83" i="18"/>
  <c r="R24" i="18"/>
  <c r="R296" i="18"/>
  <c r="R237" i="18"/>
  <c r="R171" i="18"/>
  <c r="R114" i="18"/>
  <c r="R75" i="18"/>
  <c r="R5" i="18"/>
  <c r="P219" i="18"/>
  <c r="P153" i="18"/>
  <c r="P261" i="18"/>
  <c r="P293" i="18"/>
  <c r="P274" i="18"/>
  <c r="P306" i="18"/>
  <c r="P275" i="18"/>
  <c r="P268" i="18"/>
  <c r="P308" i="18"/>
  <c r="P278" i="18"/>
  <c r="P276" i="18"/>
  <c r="R286" i="18"/>
  <c r="R230" i="18"/>
  <c r="R160" i="18"/>
  <c r="R204" i="18"/>
  <c r="R148" i="18"/>
  <c r="R108" i="18"/>
  <c r="P228" i="18"/>
  <c r="P162" i="18"/>
  <c r="P202" i="18"/>
  <c r="P146" i="18"/>
  <c r="P30" i="18"/>
  <c r="P4" i="18"/>
  <c r="R279" i="18"/>
  <c r="R223" i="18"/>
  <c r="R153" i="18"/>
  <c r="R197" i="18"/>
  <c r="R141" i="18"/>
  <c r="R101" i="18"/>
  <c r="P221" i="18"/>
  <c r="P155" i="18"/>
  <c r="P195" i="18"/>
  <c r="P139" i="18"/>
  <c r="P103" i="18"/>
  <c r="P63" i="18"/>
  <c r="R276" i="18"/>
  <c r="R154" i="18"/>
  <c r="R134" i="18"/>
  <c r="R20" i="18"/>
  <c r="P152" i="18"/>
  <c r="P116" i="18"/>
  <c r="P100" i="18"/>
  <c r="P18" i="18"/>
  <c r="R225" i="18"/>
  <c r="R199" i="18"/>
  <c r="R106" i="18"/>
  <c r="R217" i="18"/>
  <c r="R191" i="18"/>
  <c r="R98" i="18"/>
  <c r="P242" i="18"/>
  <c r="P205" i="18"/>
  <c r="P80" i="18"/>
  <c r="P64" i="18"/>
  <c r="R259" i="18"/>
  <c r="R206" i="18"/>
  <c r="P215" i="18"/>
  <c r="P177" i="18"/>
  <c r="P145" i="18"/>
  <c r="P6" i="18"/>
  <c r="R195" i="18"/>
  <c r="P197" i="18"/>
  <c r="R269" i="18"/>
  <c r="R166" i="18"/>
  <c r="R91" i="18"/>
  <c r="P165" i="18"/>
  <c r="P136" i="18"/>
  <c r="P48" i="18"/>
  <c r="R174" i="18"/>
  <c r="P250" i="18"/>
  <c r="P73" i="18"/>
  <c r="R139" i="18"/>
  <c r="P29" i="18"/>
  <c r="R301" i="18"/>
  <c r="P129" i="18"/>
  <c r="R103" i="18"/>
  <c r="P255" i="18"/>
  <c r="R282" i="18"/>
  <c r="R222" i="18"/>
  <c r="R156" i="18"/>
  <c r="R140" i="18"/>
  <c r="R104" i="18"/>
  <c r="P224" i="18"/>
  <c r="P198" i="18"/>
  <c r="P142" i="18"/>
  <c r="P66" i="18"/>
  <c r="R215" i="18"/>
  <c r="R209" i="18"/>
  <c r="R133" i="18"/>
  <c r="R97" i="18"/>
  <c r="P257" i="18"/>
  <c r="P135" i="18"/>
  <c r="P95" i="18"/>
  <c r="R268" i="18"/>
  <c r="R126" i="18"/>
  <c r="R12" i="18"/>
  <c r="P208" i="18"/>
  <c r="P92" i="18"/>
  <c r="R213" i="18"/>
  <c r="R190" i="18"/>
  <c r="R305" i="18"/>
  <c r="R87" i="18"/>
  <c r="P196" i="18"/>
  <c r="P41" i="18"/>
  <c r="R288" i="18"/>
  <c r="P161" i="18"/>
  <c r="P45" i="18"/>
  <c r="P156" i="18"/>
  <c r="R253" i="18"/>
  <c r="P247" i="18"/>
  <c r="P121" i="18"/>
  <c r="R277" i="18"/>
  <c r="P125" i="18"/>
  <c r="P93" i="18"/>
  <c r="P226" i="18"/>
  <c r="P40" i="18"/>
  <c r="P264" i="18"/>
  <c r="R302" i="18"/>
  <c r="R246" i="18"/>
  <c r="R176" i="18"/>
  <c r="R120" i="18"/>
  <c r="R84" i="18"/>
  <c r="R18" i="18"/>
  <c r="P244" i="18"/>
  <c r="P178" i="18"/>
  <c r="P118" i="18"/>
  <c r="P82" i="18"/>
  <c r="P46" i="18"/>
  <c r="P20" i="18"/>
  <c r="R295" i="18"/>
  <c r="R239" i="18"/>
  <c r="R169" i="18"/>
  <c r="R113" i="18"/>
  <c r="R77" i="18"/>
  <c r="R11" i="18"/>
  <c r="P237" i="18"/>
  <c r="P171" i="18"/>
  <c r="P111" i="18"/>
  <c r="P75" i="18"/>
  <c r="P39" i="18"/>
  <c r="P13" i="18"/>
  <c r="R308" i="18"/>
  <c r="R186" i="18"/>
  <c r="R86" i="18"/>
  <c r="P222" i="18"/>
  <c r="P176" i="18"/>
  <c r="P140" i="18"/>
  <c r="P44" i="18"/>
  <c r="R272" i="18"/>
  <c r="R257" i="18"/>
  <c r="R131" i="18"/>
  <c r="R264" i="18"/>
  <c r="R249" i="18"/>
  <c r="R123" i="18"/>
  <c r="R16" i="18"/>
  <c r="P164" i="18"/>
  <c r="P117" i="18"/>
  <c r="P101" i="18"/>
  <c r="P7" i="18"/>
  <c r="R229" i="18"/>
  <c r="R147" i="18"/>
  <c r="P227" i="18"/>
  <c r="P189" i="18"/>
  <c r="P96" i="18"/>
  <c r="P22" i="18"/>
  <c r="R138" i="18"/>
  <c r="P88" i="18"/>
  <c r="R289" i="18"/>
  <c r="R187" i="18"/>
  <c r="P218" i="18"/>
  <c r="P180" i="18"/>
  <c r="P72" i="18"/>
  <c r="P11" i="18"/>
  <c r="R115" i="18"/>
  <c r="P169" i="18"/>
  <c r="P49" i="18"/>
  <c r="P211" i="18"/>
  <c r="R244" i="18"/>
  <c r="R82" i="18"/>
  <c r="P105" i="18"/>
  <c r="P239" i="18"/>
  <c r="P297" i="18"/>
  <c r="P284" i="18"/>
  <c r="R200" i="18"/>
  <c r="P154" i="18"/>
  <c r="P102" i="18"/>
  <c r="R275" i="18"/>
  <c r="R193" i="18"/>
  <c r="P217" i="18"/>
  <c r="P191" i="18"/>
  <c r="P59" i="18"/>
  <c r="R248" i="18"/>
  <c r="P254" i="18"/>
  <c r="P10" i="18"/>
  <c r="R95" i="18"/>
  <c r="R182" i="18"/>
  <c r="P231" i="18"/>
  <c r="P109" i="18"/>
  <c r="R183" i="18"/>
  <c r="R8" i="18"/>
  <c r="P133" i="18"/>
  <c r="R151" i="18"/>
  <c r="P65" i="18"/>
  <c r="R71" i="18"/>
  <c r="P33" i="18"/>
  <c r="P223" i="18"/>
  <c r="R280" i="18"/>
  <c r="P56" i="18"/>
  <c r="R198" i="18"/>
  <c r="P265" i="18"/>
  <c r="P283" i="18"/>
  <c r="R266" i="18"/>
  <c r="R306" i="18"/>
  <c r="R250" i="18"/>
  <c r="R184" i="18"/>
  <c r="R124" i="18"/>
  <c r="R88" i="18"/>
  <c r="R26" i="18"/>
  <c r="P248" i="18"/>
  <c r="P182" i="18"/>
  <c r="P126" i="18"/>
  <c r="P86" i="18"/>
  <c r="P50" i="18"/>
  <c r="P28" i="18"/>
  <c r="R299" i="18"/>
  <c r="R243" i="18"/>
  <c r="R177" i="18"/>
  <c r="R117" i="18"/>
  <c r="R81" i="18"/>
  <c r="R19" i="18"/>
  <c r="P241" i="18"/>
  <c r="P175" i="18"/>
  <c r="P119" i="18"/>
  <c r="P79" i="18"/>
  <c r="P43" i="18"/>
  <c r="P21" i="18"/>
  <c r="R216" i="18"/>
  <c r="R194" i="18"/>
  <c r="R94" i="18"/>
  <c r="P230" i="18"/>
  <c r="P184" i="18"/>
  <c r="P148" i="18"/>
  <c r="P52" i="18"/>
  <c r="R281" i="18"/>
  <c r="R158" i="18"/>
  <c r="R143" i="18"/>
  <c r="R273" i="18"/>
  <c r="R150" i="18"/>
  <c r="R135" i="18"/>
  <c r="R25" i="18"/>
  <c r="P173" i="18"/>
  <c r="P137" i="18"/>
  <c r="P32" i="18"/>
  <c r="P19" i="18"/>
  <c r="R163" i="18"/>
  <c r="R90" i="18"/>
  <c r="P243" i="18"/>
  <c r="P120" i="18"/>
  <c r="P69" i="18"/>
  <c r="R297" i="18"/>
  <c r="P235" i="18"/>
  <c r="P37" i="18"/>
  <c r="R212" i="18"/>
  <c r="R130" i="18"/>
  <c r="P234" i="18"/>
  <c r="P193" i="18"/>
  <c r="P97" i="18"/>
  <c r="P23" i="18"/>
  <c r="R79" i="18"/>
  <c r="P112" i="18"/>
  <c r="P14" i="18"/>
  <c r="P157" i="18"/>
  <c r="P201" i="18"/>
  <c r="R21" i="18"/>
  <c r="P15" i="18"/>
  <c r="P144" i="18"/>
  <c r="H20" i="12"/>
  <c r="H24" i="12" s="1"/>
  <c r="I12" i="15"/>
  <c r="H18" i="12"/>
  <c r="H19" i="12" s="1"/>
  <c r="H21" i="12" s="1"/>
  <c r="I17" i="14"/>
  <c r="I13" i="14"/>
  <c r="I14" i="14" s="1"/>
  <c r="C25" i="12"/>
  <c r="C21" i="12"/>
  <c r="C22" i="12"/>
  <c r="C26" i="12" s="1"/>
  <c r="AU4" i="18"/>
  <c r="AU5" i="18" s="1"/>
  <c r="AU6" i="18" s="1"/>
  <c r="AU7" i="18" s="1"/>
  <c r="AU8" i="18" s="1"/>
  <c r="AU9" i="18" s="1"/>
  <c r="AU10" i="18" s="1"/>
  <c r="AU11" i="18" s="1"/>
  <c r="AU12" i="18" s="1"/>
  <c r="AU13" i="18" s="1"/>
  <c r="AU14" i="18" s="1"/>
  <c r="AU15" i="18" s="1"/>
  <c r="AU16" i="18" s="1"/>
  <c r="AU17" i="18" s="1"/>
  <c r="AU18" i="18" s="1"/>
  <c r="AU19" i="18" s="1"/>
  <c r="AU20" i="18" s="1"/>
  <c r="AU21" i="18" s="1"/>
  <c r="AU22" i="18" s="1"/>
  <c r="AU23" i="18" s="1"/>
  <c r="AU24" i="18" s="1"/>
  <c r="AU25" i="18" s="1"/>
  <c r="AU26" i="18" s="1"/>
  <c r="AU27" i="18" s="1"/>
  <c r="AU28" i="18" s="1"/>
  <c r="AU29" i="18" s="1"/>
  <c r="AU30" i="18" s="1"/>
  <c r="AU31" i="18" s="1"/>
  <c r="AU32" i="18" s="1"/>
  <c r="AU33" i="18" s="1"/>
  <c r="AU34" i="18" s="1"/>
  <c r="AU35" i="18" s="1"/>
  <c r="AU36" i="18" s="1"/>
  <c r="AU37" i="18" s="1"/>
  <c r="AU38" i="18" s="1"/>
  <c r="AU39" i="18" s="1"/>
  <c r="AU40" i="18" s="1"/>
  <c r="AU41" i="18" s="1"/>
  <c r="AU42" i="18" s="1"/>
  <c r="AU43" i="18" s="1"/>
  <c r="AU44" i="18" s="1"/>
  <c r="AU45" i="18" s="1"/>
  <c r="AU46" i="18" s="1"/>
  <c r="AU47" i="18" s="1"/>
  <c r="AU48" i="18" s="1"/>
  <c r="AU49" i="18" s="1"/>
  <c r="AU50" i="18" s="1"/>
  <c r="AU51" i="18" s="1"/>
  <c r="AU52" i="18" s="1"/>
  <c r="AU53" i="18" s="1"/>
  <c r="AU54" i="18" s="1"/>
  <c r="AU55" i="18" s="1"/>
  <c r="AU56" i="18" s="1"/>
  <c r="AU57" i="18" s="1"/>
  <c r="AU58" i="18" s="1"/>
  <c r="AU59" i="18" s="1"/>
  <c r="AU60" i="18" s="1"/>
  <c r="AU61" i="18" s="1"/>
  <c r="AU62" i="18" s="1"/>
  <c r="AU63" i="18" s="1"/>
  <c r="AU64" i="18" s="1"/>
  <c r="AU65" i="18" s="1"/>
  <c r="AU66" i="18" s="1"/>
  <c r="AU67" i="18" s="1"/>
  <c r="AU68" i="18" s="1"/>
  <c r="AU69" i="18" s="1"/>
  <c r="AU70" i="18" s="1"/>
  <c r="AU71" i="18" s="1"/>
  <c r="AU72" i="18" s="1"/>
  <c r="AU73" i="18" s="1"/>
  <c r="AU74" i="18" s="1"/>
  <c r="AU75" i="18" s="1"/>
  <c r="AU76" i="18" s="1"/>
  <c r="AU77" i="18" s="1"/>
  <c r="AU78" i="18" s="1"/>
  <c r="AU79" i="18" s="1"/>
  <c r="AU80" i="18" s="1"/>
  <c r="AU81" i="18" s="1"/>
  <c r="AU82" i="18" s="1"/>
  <c r="AU83" i="18" s="1"/>
  <c r="AU84" i="18" s="1"/>
  <c r="AU85" i="18" s="1"/>
  <c r="AU86" i="18" s="1"/>
  <c r="AU87" i="18" s="1"/>
  <c r="AU88" i="18" s="1"/>
  <c r="AU89" i="18" s="1"/>
  <c r="AU90" i="18" s="1"/>
  <c r="AU91" i="18" s="1"/>
  <c r="AU92" i="18" s="1"/>
  <c r="AU93" i="18" s="1"/>
  <c r="AU94" i="18" s="1"/>
  <c r="AU95" i="18" s="1"/>
  <c r="AU96" i="18" s="1"/>
  <c r="AU97" i="18" s="1"/>
  <c r="AU98" i="18" s="1"/>
  <c r="AU99" i="18" s="1"/>
  <c r="AU100" i="18" s="1"/>
  <c r="AU101" i="18" s="1"/>
  <c r="AU102" i="18" s="1"/>
  <c r="AU103" i="18" s="1"/>
  <c r="AU104" i="18" s="1"/>
  <c r="AU105" i="18" s="1"/>
  <c r="AU106" i="18" s="1"/>
  <c r="AU107" i="18" s="1"/>
  <c r="AU108" i="18" s="1"/>
  <c r="AU109" i="18" s="1"/>
  <c r="AU110" i="18" s="1"/>
  <c r="AU111" i="18" s="1"/>
  <c r="AU112" i="18" s="1"/>
  <c r="AU113" i="18" s="1"/>
  <c r="AU114" i="18" s="1"/>
  <c r="AU115" i="18" s="1"/>
  <c r="AU116" i="18" s="1"/>
  <c r="AU117" i="18" s="1"/>
  <c r="AU118" i="18" s="1"/>
  <c r="AU119" i="18" s="1"/>
  <c r="AU120" i="18" s="1"/>
  <c r="AU121" i="18" s="1"/>
  <c r="AU122" i="18" s="1"/>
  <c r="AU123" i="18" s="1"/>
  <c r="AU124" i="18" s="1"/>
  <c r="AU125" i="18" s="1"/>
  <c r="AU126" i="18" s="1"/>
  <c r="AU127" i="18" s="1"/>
  <c r="AU128" i="18" s="1"/>
  <c r="AU129" i="18" s="1"/>
  <c r="AU130" i="18" s="1"/>
  <c r="AU131" i="18" s="1"/>
  <c r="AU132" i="18" s="1"/>
  <c r="AU133" i="18" s="1"/>
  <c r="AU134" i="18" s="1"/>
  <c r="AU135" i="18" s="1"/>
  <c r="AU136" i="18" s="1"/>
  <c r="AU137" i="18" s="1"/>
  <c r="AU138" i="18" s="1"/>
  <c r="AU139" i="18" s="1"/>
  <c r="AU140" i="18" s="1"/>
  <c r="AU141" i="18" s="1"/>
  <c r="AU142" i="18" s="1"/>
  <c r="AU143" i="18" s="1"/>
  <c r="AU144" i="18" s="1"/>
  <c r="AU145" i="18" s="1"/>
  <c r="AU146" i="18" s="1"/>
  <c r="AU147" i="18" s="1"/>
  <c r="AU148" i="18" s="1"/>
  <c r="AU149" i="18" s="1"/>
  <c r="AU150" i="18" s="1"/>
  <c r="AU151" i="18" s="1"/>
  <c r="AU152" i="18" s="1"/>
  <c r="AU153" i="18" s="1"/>
  <c r="AU154" i="18" s="1"/>
  <c r="AU155" i="18" s="1"/>
  <c r="AU156" i="18" s="1"/>
  <c r="AU157" i="18" s="1"/>
  <c r="AU158" i="18" s="1"/>
  <c r="AU159" i="18" s="1"/>
  <c r="AU160" i="18" s="1"/>
  <c r="AU161" i="18" s="1"/>
  <c r="AU162" i="18" s="1"/>
  <c r="AU163" i="18" s="1"/>
  <c r="AU164" i="18" s="1"/>
  <c r="AU165" i="18" s="1"/>
  <c r="AU166" i="18" s="1"/>
  <c r="AU167" i="18" s="1"/>
  <c r="AU168" i="18" s="1"/>
  <c r="AU169" i="18" s="1"/>
  <c r="AU170" i="18" s="1"/>
  <c r="AU171" i="18" s="1"/>
  <c r="AU172" i="18" s="1"/>
  <c r="AU173" i="18" s="1"/>
  <c r="AU174" i="18" s="1"/>
  <c r="AU175" i="18" s="1"/>
  <c r="AU176" i="18" s="1"/>
  <c r="AU177" i="18" s="1"/>
  <c r="AU178" i="18" s="1"/>
  <c r="AU179" i="18" s="1"/>
  <c r="AU180" i="18" s="1"/>
  <c r="AU181" i="18" s="1"/>
  <c r="AU182" i="18" s="1"/>
  <c r="AU183" i="18" s="1"/>
  <c r="AU184" i="18" s="1"/>
  <c r="AU185" i="18" s="1"/>
  <c r="AU186" i="18" s="1"/>
  <c r="AU187" i="18" s="1"/>
  <c r="AU188" i="18" s="1"/>
  <c r="AU189" i="18" s="1"/>
  <c r="AU190" i="18" s="1"/>
  <c r="AU191" i="18" s="1"/>
  <c r="AU192" i="18" s="1"/>
  <c r="AU193" i="18" s="1"/>
  <c r="AU194" i="18" s="1"/>
  <c r="AU195" i="18" s="1"/>
  <c r="AU196" i="18" s="1"/>
  <c r="AU197" i="18" s="1"/>
  <c r="AU198" i="18" s="1"/>
  <c r="AU199" i="18" s="1"/>
  <c r="AU200" i="18" s="1"/>
  <c r="AU201" i="18" s="1"/>
  <c r="AU202" i="18" s="1"/>
  <c r="AU203" i="18" s="1"/>
  <c r="AU204" i="18" s="1"/>
  <c r="AU205" i="18" s="1"/>
  <c r="AU206" i="18" s="1"/>
  <c r="AU207" i="18" s="1"/>
  <c r="AU208" i="18" s="1"/>
  <c r="AU209" i="18" s="1"/>
  <c r="AU210" i="18" s="1"/>
  <c r="AU211" i="18" s="1"/>
  <c r="AU212" i="18" s="1"/>
  <c r="AU213" i="18" s="1"/>
  <c r="AU214" i="18" s="1"/>
  <c r="AU215" i="18" s="1"/>
  <c r="AU216" i="18" s="1"/>
  <c r="AU217" i="18" s="1"/>
  <c r="AU218" i="18" s="1"/>
  <c r="AU219" i="18" s="1"/>
  <c r="AU220" i="18" s="1"/>
  <c r="AU221" i="18" s="1"/>
  <c r="AU222" i="18" s="1"/>
  <c r="AU223" i="18" s="1"/>
  <c r="AU224" i="18" s="1"/>
  <c r="AU225" i="18" s="1"/>
  <c r="AU226" i="18" s="1"/>
  <c r="AU227" i="18" s="1"/>
  <c r="AU228" i="18" s="1"/>
  <c r="AS4" i="18"/>
  <c r="AS5" i="18" s="1"/>
  <c r="AS6" i="18" s="1"/>
  <c r="AS7" i="18" s="1"/>
  <c r="AS8" i="18" s="1"/>
  <c r="AS9" i="18" s="1"/>
  <c r="AS10" i="18" s="1"/>
  <c r="AS11" i="18" s="1"/>
  <c r="AS12" i="18" s="1"/>
  <c r="AS13" i="18" s="1"/>
  <c r="AS14" i="18" s="1"/>
  <c r="AS15" i="18" s="1"/>
  <c r="AS16" i="18" s="1"/>
  <c r="AS17" i="18" s="1"/>
  <c r="AS18" i="18" s="1"/>
  <c r="AS19" i="18" s="1"/>
  <c r="AS20" i="18" s="1"/>
  <c r="AS21" i="18" s="1"/>
  <c r="AS22" i="18" s="1"/>
  <c r="AS23" i="18" s="1"/>
  <c r="AS24" i="18" s="1"/>
  <c r="AS25" i="18" s="1"/>
  <c r="AS26" i="18" s="1"/>
  <c r="AS27" i="18" s="1"/>
  <c r="AS28" i="18" s="1"/>
  <c r="AS29" i="18" s="1"/>
  <c r="AS30" i="18" s="1"/>
  <c r="AS31" i="18" s="1"/>
  <c r="AS32" i="18" s="1"/>
  <c r="AS33" i="18" s="1"/>
  <c r="AS34" i="18" s="1"/>
  <c r="AS35" i="18" s="1"/>
  <c r="AS36" i="18" s="1"/>
  <c r="AS37" i="18" s="1"/>
  <c r="AS38" i="18" s="1"/>
  <c r="AS39" i="18" s="1"/>
  <c r="AS40" i="18" s="1"/>
  <c r="AS41" i="18" s="1"/>
  <c r="AS42" i="18" s="1"/>
  <c r="AS43" i="18" s="1"/>
  <c r="AS44" i="18" s="1"/>
  <c r="AS45" i="18" s="1"/>
  <c r="AS46" i="18" s="1"/>
  <c r="AS47" i="18" s="1"/>
  <c r="AS48" i="18" s="1"/>
  <c r="AS49" i="18" s="1"/>
  <c r="AS50" i="18" s="1"/>
  <c r="AS51" i="18" s="1"/>
  <c r="AS52" i="18" s="1"/>
  <c r="AS53" i="18" s="1"/>
  <c r="AS54" i="18" s="1"/>
  <c r="AS55" i="18" s="1"/>
  <c r="AS56" i="18" s="1"/>
  <c r="AS57" i="18" s="1"/>
  <c r="AS58" i="18" s="1"/>
  <c r="AS59" i="18" s="1"/>
  <c r="AS60" i="18" s="1"/>
  <c r="AS61" i="18" s="1"/>
  <c r="AS62" i="18" s="1"/>
  <c r="AS63" i="18" s="1"/>
  <c r="AS64" i="18" s="1"/>
  <c r="AS65" i="18" s="1"/>
  <c r="AS66" i="18" s="1"/>
  <c r="AS67" i="18" s="1"/>
  <c r="AS68" i="18" s="1"/>
  <c r="AS69" i="18" s="1"/>
  <c r="AS70" i="18" s="1"/>
  <c r="AS71" i="18" s="1"/>
  <c r="AS72" i="18" s="1"/>
  <c r="AS73" i="18" s="1"/>
  <c r="AS74" i="18" s="1"/>
  <c r="AS75" i="18" s="1"/>
  <c r="AS76" i="18" s="1"/>
  <c r="AS77" i="18" s="1"/>
  <c r="AS78" i="18" s="1"/>
  <c r="AS79" i="18" s="1"/>
  <c r="AS80" i="18" s="1"/>
  <c r="AS81" i="18" s="1"/>
  <c r="AS82" i="18" s="1"/>
  <c r="AS83" i="18" s="1"/>
  <c r="AS84" i="18" s="1"/>
  <c r="AS85" i="18" s="1"/>
  <c r="AS86" i="18" s="1"/>
  <c r="AS87" i="18" s="1"/>
  <c r="AS88" i="18" s="1"/>
  <c r="AS89" i="18" s="1"/>
  <c r="AS90" i="18" s="1"/>
  <c r="AS91" i="18" s="1"/>
  <c r="AS92" i="18" s="1"/>
  <c r="AS93" i="18" s="1"/>
  <c r="AS94" i="18" s="1"/>
  <c r="AS95" i="18" s="1"/>
  <c r="AS96" i="18" s="1"/>
  <c r="AS97" i="18" s="1"/>
  <c r="AS98" i="18" s="1"/>
  <c r="AS99" i="18" s="1"/>
  <c r="AS100" i="18" s="1"/>
  <c r="AS101" i="18" s="1"/>
  <c r="AS102" i="18" s="1"/>
  <c r="AS103" i="18" s="1"/>
  <c r="AS104" i="18" s="1"/>
  <c r="AS105" i="18" s="1"/>
  <c r="AS106" i="18" s="1"/>
  <c r="AS107" i="18" s="1"/>
  <c r="AS108" i="18" s="1"/>
  <c r="AS109" i="18" s="1"/>
  <c r="AS110" i="18" s="1"/>
  <c r="AS111" i="18" s="1"/>
  <c r="AS112" i="18" s="1"/>
  <c r="AS113" i="18" s="1"/>
  <c r="AS114" i="18" s="1"/>
  <c r="AS115" i="18" s="1"/>
  <c r="AS116" i="18" s="1"/>
  <c r="AS117" i="18" s="1"/>
  <c r="AS118" i="18" s="1"/>
  <c r="AS119" i="18" s="1"/>
  <c r="AS120" i="18" s="1"/>
  <c r="AS121" i="18" s="1"/>
  <c r="AS122" i="18" s="1"/>
  <c r="AS123" i="18" s="1"/>
  <c r="AS124" i="18" s="1"/>
  <c r="AS125" i="18" s="1"/>
  <c r="AS126" i="18" s="1"/>
  <c r="AS127" i="18" s="1"/>
  <c r="AS128" i="18" s="1"/>
  <c r="AS129" i="18" s="1"/>
  <c r="AS130" i="18" s="1"/>
  <c r="AS131" i="18" s="1"/>
  <c r="AS132" i="18" s="1"/>
  <c r="AS133" i="18" s="1"/>
  <c r="AS134" i="18" s="1"/>
  <c r="AS135" i="18" s="1"/>
  <c r="AS136" i="18" s="1"/>
  <c r="AS137" i="18" s="1"/>
  <c r="AS138" i="18" s="1"/>
  <c r="AS139" i="18" s="1"/>
  <c r="AS140" i="18" s="1"/>
  <c r="AS141" i="18" s="1"/>
  <c r="AS142" i="18" s="1"/>
  <c r="AS143" i="18" s="1"/>
  <c r="AS144" i="18" s="1"/>
  <c r="AS145" i="18" s="1"/>
  <c r="AS146" i="18" s="1"/>
  <c r="AS147" i="18" s="1"/>
  <c r="AS148" i="18" s="1"/>
  <c r="AS149" i="18" s="1"/>
  <c r="AS150" i="18" s="1"/>
  <c r="AS151" i="18" s="1"/>
  <c r="AS152" i="18" s="1"/>
  <c r="AS153" i="18" s="1"/>
  <c r="AS154" i="18" s="1"/>
  <c r="AS155" i="18" s="1"/>
  <c r="AS156" i="18" s="1"/>
  <c r="AS157" i="18" s="1"/>
  <c r="AS158" i="18" s="1"/>
  <c r="AS159" i="18" s="1"/>
  <c r="AS160" i="18" s="1"/>
  <c r="AS161" i="18" s="1"/>
  <c r="AS162" i="18" s="1"/>
  <c r="AS163" i="18" s="1"/>
  <c r="AS164" i="18" s="1"/>
  <c r="AS165" i="18" s="1"/>
  <c r="AS166" i="18" s="1"/>
  <c r="AS167" i="18" s="1"/>
  <c r="AS168" i="18" s="1"/>
  <c r="AS169" i="18" s="1"/>
  <c r="AS170" i="18" s="1"/>
  <c r="AS171" i="18" s="1"/>
  <c r="AS172" i="18" s="1"/>
  <c r="AS173" i="18" s="1"/>
  <c r="AS174" i="18" s="1"/>
  <c r="AS175" i="18" s="1"/>
  <c r="AS176" i="18" s="1"/>
  <c r="AS177" i="18" s="1"/>
  <c r="AS178" i="18" s="1"/>
  <c r="AS179" i="18" s="1"/>
  <c r="AS180" i="18" s="1"/>
  <c r="AS181" i="18" s="1"/>
  <c r="AS182" i="18" s="1"/>
  <c r="AS183" i="18" s="1"/>
  <c r="AS184" i="18" s="1"/>
  <c r="AS185" i="18" s="1"/>
  <c r="AS186" i="18" s="1"/>
  <c r="AS187" i="18" s="1"/>
  <c r="AS188" i="18" s="1"/>
  <c r="AS189" i="18" s="1"/>
  <c r="AS190" i="18" s="1"/>
  <c r="AS191" i="18" s="1"/>
  <c r="AS192" i="18" s="1"/>
  <c r="AS193" i="18" s="1"/>
  <c r="AS194" i="18" s="1"/>
  <c r="AS195" i="18" s="1"/>
  <c r="AS196" i="18" s="1"/>
  <c r="AS197" i="18" s="1"/>
  <c r="AS198" i="18" s="1"/>
  <c r="AS199" i="18" s="1"/>
  <c r="AS200" i="18" s="1"/>
  <c r="AS201" i="18" s="1"/>
  <c r="AS202" i="18" s="1"/>
  <c r="AS203" i="18" s="1"/>
  <c r="AS204" i="18" s="1"/>
  <c r="AS205" i="18" s="1"/>
  <c r="AS206" i="18" s="1"/>
  <c r="AS207" i="18" s="1"/>
  <c r="AS208" i="18" s="1"/>
  <c r="AS209" i="18" s="1"/>
  <c r="AS210" i="18" s="1"/>
  <c r="AS211" i="18" s="1"/>
  <c r="AS212" i="18" s="1"/>
  <c r="AS213" i="18" s="1"/>
  <c r="AS214" i="18" s="1"/>
  <c r="AS215" i="18" s="1"/>
  <c r="AS216" i="18" s="1"/>
  <c r="AS217" i="18" s="1"/>
  <c r="AS218" i="18" s="1"/>
  <c r="AS219" i="18" s="1"/>
  <c r="AS220" i="18" s="1"/>
  <c r="AS221" i="18" s="1"/>
  <c r="AS222" i="18" s="1"/>
  <c r="AS223" i="18" s="1"/>
  <c r="AS224" i="18" s="1"/>
  <c r="AS225" i="18" s="1"/>
  <c r="AS226" i="18" s="1"/>
  <c r="AS227" i="18" s="1"/>
  <c r="AS228" i="18" s="1"/>
  <c r="Z279" i="18"/>
  <c r="Z280" i="18" s="1"/>
  <c r="Z281" i="18" s="1"/>
  <c r="Z282" i="18" s="1"/>
  <c r="Z283" i="18" s="1"/>
  <c r="Z284" i="18" s="1"/>
  <c r="Z285" i="18" s="1"/>
  <c r="Z286" i="18" s="1"/>
  <c r="Z287" i="18" s="1"/>
  <c r="Z288" i="18" s="1"/>
  <c r="Z289" i="18" s="1"/>
  <c r="Z290" i="18" s="1"/>
  <c r="Z291" i="18" s="1"/>
  <c r="Z292" i="18" s="1"/>
  <c r="Z293" i="18" s="1"/>
  <c r="Z294" i="18" s="1"/>
  <c r="Z295" i="18" s="1"/>
  <c r="Z296" i="18" s="1"/>
  <c r="Z297" i="18" s="1"/>
  <c r="Z298" i="18" s="1"/>
  <c r="Z299" i="18" s="1"/>
  <c r="Z300" i="18" s="1"/>
  <c r="Z301" i="18" s="1"/>
  <c r="Z302" i="18" s="1"/>
  <c r="Z303" i="18" s="1"/>
  <c r="Z304" i="18" s="1"/>
  <c r="Z305" i="18" s="1"/>
  <c r="Z306" i="18" s="1"/>
  <c r="Z307" i="18" s="1"/>
  <c r="Z308" i="18" s="1"/>
  <c r="E12" i="14" s="1"/>
  <c r="E12" i="15"/>
  <c r="AG4" i="18" l="1"/>
  <c r="AG5" i="18" s="1"/>
  <c r="AG6" i="18" s="1"/>
  <c r="AG7" i="18" s="1"/>
  <c r="AG8" i="18" s="1"/>
  <c r="AG9" i="18" s="1"/>
  <c r="AG10" i="18" s="1"/>
  <c r="AG11" i="18" s="1"/>
  <c r="AG12" i="18" s="1"/>
  <c r="AG13" i="18" s="1"/>
  <c r="AG14" i="18" s="1"/>
  <c r="AG15" i="18" s="1"/>
  <c r="AG16" i="18" s="1"/>
  <c r="AG17" i="18" s="1"/>
  <c r="AG18" i="18" s="1"/>
  <c r="AG19" i="18" s="1"/>
  <c r="AG20" i="18" s="1"/>
  <c r="AG21" i="18" s="1"/>
  <c r="AG22" i="18" s="1"/>
  <c r="AG23" i="18" s="1"/>
  <c r="AG24" i="18" s="1"/>
  <c r="AG25" i="18" s="1"/>
  <c r="AG26" i="18" s="1"/>
  <c r="AG27" i="18" s="1"/>
  <c r="AG28" i="18" s="1"/>
  <c r="AG29" i="18" s="1"/>
  <c r="AG30" i="18" s="1"/>
  <c r="AG31" i="18" s="1"/>
  <c r="AG32" i="18" s="1"/>
  <c r="AG33" i="18" s="1"/>
  <c r="AG34" i="18" s="1"/>
  <c r="AG35" i="18" s="1"/>
  <c r="AG36" i="18" s="1"/>
  <c r="AG37" i="18" s="1"/>
  <c r="AG38" i="18" s="1"/>
  <c r="AG39" i="18" s="1"/>
  <c r="AG40" i="18" s="1"/>
  <c r="AG41" i="18" s="1"/>
  <c r="AG42" i="18" s="1"/>
  <c r="AG43" i="18" s="1"/>
  <c r="AG44" i="18" s="1"/>
  <c r="AG45" i="18" s="1"/>
  <c r="AG46" i="18" s="1"/>
  <c r="AG47" i="18" s="1"/>
  <c r="AG48" i="18" s="1"/>
  <c r="AG49" i="18" s="1"/>
  <c r="AG50" i="18" s="1"/>
  <c r="AG51" i="18" s="1"/>
  <c r="AG52" i="18" s="1"/>
  <c r="AG53" i="18" s="1"/>
  <c r="AG54" i="18" s="1"/>
  <c r="AG55" i="18" s="1"/>
  <c r="AG56" i="18" s="1"/>
  <c r="AG57" i="18" s="1"/>
  <c r="AG58" i="18" s="1"/>
  <c r="AG59" i="18" s="1"/>
  <c r="AG60" i="18" s="1"/>
  <c r="AG61" i="18" s="1"/>
  <c r="AG62" i="18" s="1"/>
  <c r="AG63" i="18" s="1"/>
  <c r="AG64" i="18" s="1"/>
  <c r="AG65" i="18" s="1"/>
  <c r="AG66" i="18" s="1"/>
  <c r="AG67" i="18" s="1"/>
  <c r="AG68" i="18" s="1"/>
  <c r="AG69" i="18" s="1"/>
  <c r="AG70" i="18" s="1"/>
  <c r="AG71" i="18" s="1"/>
  <c r="AG72" i="18" s="1"/>
  <c r="AG73" i="18" s="1"/>
  <c r="AG74" i="18" s="1"/>
  <c r="AG75" i="18" s="1"/>
  <c r="AG76" i="18" s="1"/>
  <c r="AG77" i="18" s="1"/>
  <c r="AG78" i="18" s="1"/>
  <c r="AG79" i="18" s="1"/>
  <c r="AG80" i="18" s="1"/>
  <c r="AG81" i="18" s="1"/>
  <c r="AG82" i="18" s="1"/>
  <c r="AG83" i="18" s="1"/>
  <c r="AG84" i="18" s="1"/>
  <c r="AG85" i="18" s="1"/>
  <c r="AG86" i="18" s="1"/>
  <c r="AG87" i="18" s="1"/>
  <c r="AG88" i="18" s="1"/>
  <c r="AG89" i="18" s="1"/>
  <c r="AG90" i="18" s="1"/>
  <c r="AG91" i="18" s="1"/>
  <c r="AG92" i="18" s="1"/>
  <c r="AG93" i="18" s="1"/>
  <c r="AG94" i="18" s="1"/>
  <c r="AG95" i="18" s="1"/>
  <c r="AG96" i="18" s="1"/>
  <c r="AG97" i="18" s="1"/>
  <c r="AG98" i="18" s="1"/>
  <c r="AG99" i="18" s="1"/>
  <c r="AG100" i="18" s="1"/>
  <c r="AG101" i="18" s="1"/>
  <c r="AG102" i="18" s="1"/>
  <c r="AG103" i="18" s="1"/>
  <c r="AG104" i="18" s="1"/>
  <c r="AG105" i="18" s="1"/>
  <c r="AG106" i="18" s="1"/>
  <c r="AG107" i="18" s="1"/>
  <c r="AG108" i="18" s="1"/>
  <c r="AG109" i="18" s="1"/>
  <c r="AG110" i="18" s="1"/>
  <c r="AG111" i="18" s="1"/>
  <c r="AG112" i="18" s="1"/>
  <c r="AG113" i="18" s="1"/>
  <c r="AG114" i="18" s="1"/>
  <c r="AG115" i="18" s="1"/>
  <c r="AG116" i="18" s="1"/>
  <c r="AG117" i="18" s="1"/>
  <c r="AG118" i="18" s="1"/>
  <c r="AG119" i="18" s="1"/>
  <c r="AG120" i="18" s="1"/>
  <c r="AG121" i="18" s="1"/>
  <c r="AG122" i="18" s="1"/>
  <c r="AG123" i="18" s="1"/>
  <c r="AG124" i="18" s="1"/>
  <c r="AG125" i="18" s="1"/>
  <c r="AG126" i="18" s="1"/>
  <c r="AG127" i="18" s="1"/>
  <c r="AG128" i="18" s="1"/>
  <c r="AG129" i="18" s="1"/>
  <c r="AG130" i="18" s="1"/>
  <c r="AG131" i="18" s="1"/>
  <c r="AG132" i="18" s="1"/>
  <c r="AG133" i="18" s="1"/>
  <c r="AG134" i="18" s="1"/>
  <c r="AG135" i="18" s="1"/>
  <c r="AG136" i="18" s="1"/>
  <c r="AG137" i="18" s="1"/>
  <c r="AG138" i="18" s="1"/>
  <c r="AG139" i="18" s="1"/>
  <c r="AG140" i="18" s="1"/>
  <c r="AG141" i="18" s="1"/>
  <c r="AG142" i="18" s="1"/>
  <c r="AG143" i="18" s="1"/>
  <c r="AG144" i="18" s="1"/>
  <c r="AG145" i="18" s="1"/>
  <c r="AG146" i="18" s="1"/>
  <c r="AG147" i="18" s="1"/>
  <c r="AG148" i="18" s="1"/>
  <c r="AG149" i="18" s="1"/>
  <c r="AG150" i="18" s="1"/>
  <c r="AG151" i="18" s="1"/>
  <c r="AG152" i="18" s="1"/>
  <c r="AG153" i="18" s="1"/>
  <c r="AG154" i="18" s="1"/>
  <c r="AG155" i="18" s="1"/>
  <c r="AG156" i="18" s="1"/>
  <c r="AG157" i="18" s="1"/>
  <c r="AG158" i="18" s="1"/>
  <c r="AG159" i="18" s="1"/>
  <c r="AG160" i="18" s="1"/>
  <c r="AG161" i="18" s="1"/>
  <c r="AG162" i="18" s="1"/>
  <c r="AG163" i="18" s="1"/>
  <c r="AG164" i="18" s="1"/>
  <c r="AG165" i="18" s="1"/>
  <c r="AG166" i="18" s="1"/>
  <c r="AG167" i="18" s="1"/>
  <c r="AG168" i="18" s="1"/>
  <c r="AG169" i="18" s="1"/>
  <c r="AG170" i="18" s="1"/>
  <c r="AG171" i="18" s="1"/>
  <c r="AG172" i="18" s="1"/>
  <c r="AG173" i="18" s="1"/>
  <c r="AG174" i="18" s="1"/>
  <c r="AG175" i="18" s="1"/>
  <c r="AG176" i="18" s="1"/>
  <c r="AG177" i="18" s="1"/>
  <c r="AG178" i="18" s="1"/>
  <c r="AE4" i="18"/>
  <c r="AE5" i="18" s="1"/>
  <c r="AE6" i="18" s="1"/>
  <c r="AE7" i="18" s="1"/>
  <c r="AE8" i="18" s="1"/>
  <c r="AE9" i="18" s="1"/>
  <c r="AE10" i="18" s="1"/>
  <c r="AE11" i="18" s="1"/>
  <c r="AE12" i="18" s="1"/>
  <c r="AE13" i="18" s="1"/>
  <c r="AE14" i="18" s="1"/>
  <c r="AE15" i="18" s="1"/>
  <c r="AE16" i="18" s="1"/>
  <c r="AE17" i="18" s="1"/>
  <c r="AE18" i="18" s="1"/>
  <c r="AE19" i="18" s="1"/>
  <c r="AE20" i="18" s="1"/>
  <c r="AE21" i="18" s="1"/>
  <c r="AE22" i="18" s="1"/>
  <c r="AE23" i="18" s="1"/>
  <c r="AE24" i="18" s="1"/>
  <c r="AE25" i="18" s="1"/>
  <c r="AE26" i="18" s="1"/>
  <c r="AE27" i="18" s="1"/>
  <c r="AE28" i="18" s="1"/>
  <c r="AE29" i="18" s="1"/>
  <c r="AE30" i="18" s="1"/>
  <c r="AE31" i="18" s="1"/>
  <c r="AE32" i="18" s="1"/>
  <c r="AE33" i="18" s="1"/>
  <c r="AE34" i="18" s="1"/>
  <c r="AE35" i="18" s="1"/>
  <c r="AE36" i="18" s="1"/>
  <c r="AE37" i="18" s="1"/>
  <c r="AE38" i="18" s="1"/>
  <c r="AE39" i="18" s="1"/>
  <c r="AE40" i="18" s="1"/>
  <c r="AE41" i="18" s="1"/>
  <c r="AE42" i="18" s="1"/>
  <c r="AE43" i="18" s="1"/>
  <c r="AE44" i="18" s="1"/>
  <c r="AE45" i="18" s="1"/>
  <c r="AE46" i="18" s="1"/>
  <c r="AE47" i="18" s="1"/>
  <c r="AE48" i="18" s="1"/>
  <c r="AE49" i="18" s="1"/>
  <c r="AE50" i="18" s="1"/>
  <c r="AE51" i="18" s="1"/>
  <c r="AE52" i="18" s="1"/>
  <c r="AE53" i="18" s="1"/>
  <c r="AE54" i="18" s="1"/>
  <c r="AE55" i="18" s="1"/>
  <c r="AE56" i="18" s="1"/>
  <c r="AE57" i="18" s="1"/>
  <c r="AE58" i="18" s="1"/>
  <c r="AE59" i="18" s="1"/>
  <c r="AE60" i="18" s="1"/>
  <c r="AE61" i="18" s="1"/>
  <c r="AE62" i="18" s="1"/>
  <c r="AE63" i="18" s="1"/>
  <c r="AE64" i="18" s="1"/>
  <c r="AE65" i="18" s="1"/>
  <c r="AE66" i="18" s="1"/>
  <c r="AE67" i="18" s="1"/>
  <c r="AE68" i="18" s="1"/>
  <c r="AE69" i="18" s="1"/>
  <c r="AE70" i="18" s="1"/>
  <c r="AE71" i="18" s="1"/>
  <c r="AE72" i="18" s="1"/>
  <c r="AE73" i="18" s="1"/>
  <c r="AE74" i="18" s="1"/>
  <c r="AE75" i="18" s="1"/>
  <c r="AE76" i="18" s="1"/>
  <c r="AE77" i="18" s="1"/>
  <c r="AE78" i="18" s="1"/>
  <c r="AE79" i="18" s="1"/>
  <c r="AE80" i="18" s="1"/>
  <c r="AE81" i="18" s="1"/>
  <c r="AE82" i="18" s="1"/>
  <c r="AE83" i="18" s="1"/>
  <c r="AE84" i="18" s="1"/>
  <c r="AE85" i="18" s="1"/>
  <c r="AE86" i="18" s="1"/>
  <c r="AE87" i="18" s="1"/>
  <c r="AE88" i="18" s="1"/>
  <c r="AE89" i="18" s="1"/>
  <c r="AE90" i="18" s="1"/>
  <c r="AE91" i="18" s="1"/>
  <c r="AE92" i="18" s="1"/>
  <c r="AE93" i="18" s="1"/>
  <c r="AE94" i="18" s="1"/>
  <c r="AE95" i="18" s="1"/>
  <c r="AE96" i="18" s="1"/>
  <c r="AE97" i="18" s="1"/>
  <c r="AE98" i="18" s="1"/>
  <c r="AE99" i="18" s="1"/>
  <c r="AE100" i="18" s="1"/>
  <c r="AE101" i="18" s="1"/>
  <c r="AE102" i="18" s="1"/>
  <c r="AE103" i="18" s="1"/>
  <c r="AE104" i="18" s="1"/>
  <c r="AE105" i="18" s="1"/>
  <c r="AE106" i="18" s="1"/>
  <c r="AE107" i="18" s="1"/>
  <c r="AE108" i="18" s="1"/>
  <c r="AE109" i="18" s="1"/>
  <c r="AE110" i="18" s="1"/>
  <c r="AE111" i="18" s="1"/>
  <c r="AE112" i="18" s="1"/>
  <c r="AE113" i="18" s="1"/>
  <c r="AE114" i="18" s="1"/>
  <c r="AE115" i="18" s="1"/>
  <c r="AE116" i="18" s="1"/>
  <c r="AE117" i="18" s="1"/>
  <c r="AE118" i="18" s="1"/>
  <c r="AE119" i="18" s="1"/>
  <c r="AE120" i="18" s="1"/>
  <c r="AE121" i="18" s="1"/>
  <c r="AE122" i="18" s="1"/>
  <c r="AE123" i="18" s="1"/>
  <c r="AE124" i="18" s="1"/>
  <c r="AE125" i="18" s="1"/>
  <c r="AE126" i="18" s="1"/>
  <c r="AE127" i="18" s="1"/>
  <c r="AE128" i="18" s="1"/>
  <c r="AE129" i="18" s="1"/>
  <c r="AE130" i="18" s="1"/>
  <c r="AE131" i="18" s="1"/>
  <c r="AE132" i="18" s="1"/>
  <c r="AE133" i="18" s="1"/>
  <c r="AE134" i="18" s="1"/>
  <c r="AE135" i="18" s="1"/>
  <c r="AE136" i="18" s="1"/>
  <c r="AE137" i="18" s="1"/>
  <c r="AE138" i="18" s="1"/>
  <c r="AE139" i="18" s="1"/>
  <c r="AE140" i="18" s="1"/>
  <c r="AE141" i="18" s="1"/>
  <c r="AE142" i="18" s="1"/>
  <c r="AE143" i="18" s="1"/>
  <c r="AE144" i="18" s="1"/>
  <c r="AE145" i="18" s="1"/>
  <c r="AE146" i="18" s="1"/>
  <c r="AE147" i="18" s="1"/>
  <c r="AE148" i="18" s="1"/>
  <c r="AE149" i="18" s="1"/>
  <c r="AE150" i="18" s="1"/>
  <c r="AE151" i="18" s="1"/>
  <c r="AE152" i="18" s="1"/>
  <c r="AE153" i="18" s="1"/>
  <c r="AE154" i="18" s="1"/>
  <c r="AE155" i="18" s="1"/>
  <c r="AE156" i="18" s="1"/>
  <c r="AE157" i="18" s="1"/>
  <c r="AE158" i="18" s="1"/>
  <c r="AE159" i="18" s="1"/>
  <c r="AE160" i="18" s="1"/>
  <c r="AE161" i="18" s="1"/>
  <c r="AE162" i="18" s="1"/>
  <c r="AE163" i="18" s="1"/>
  <c r="AE164" i="18" s="1"/>
  <c r="AE165" i="18" s="1"/>
  <c r="AE166" i="18" s="1"/>
  <c r="AE167" i="18" s="1"/>
  <c r="AE168" i="18" s="1"/>
  <c r="AE169" i="18" s="1"/>
  <c r="AE170" i="18" s="1"/>
  <c r="AE171" i="18" s="1"/>
  <c r="AE172" i="18" s="1"/>
  <c r="AE173" i="18" s="1"/>
  <c r="AE174" i="18" s="1"/>
  <c r="AE175" i="18" s="1"/>
  <c r="AE176" i="18" s="1"/>
  <c r="AE177" i="18" s="1"/>
  <c r="AE178" i="18" s="1"/>
  <c r="AE179" i="18" s="1"/>
  <c r="AE180" i="18" s="1"/>
  <c r="AE181" i="18" s="1"/>
  <c r="AE182" i="18" s="1"/>
  <c r="AE183" i="18" s="1"/>
  <c r="AE184" i="18" s="1"/>
  <c r="AE185" i="18" s="1"/>
  <c r="AE186" i="18" s="1"/>
  <c r="AE187" i="18" s="1"/>
  <c r="AE188" i="18" s="1"/>
  <c r="AE189" i="18" s="1"/>
  <c r="AE190" i="18" s="1"/>
  <c r="AE191" i="18" s="1"/>
  <c r="AE192" i="18" s="1"/>
  <c r="AE193" i="18" s="1"/>
  <c r="AE194" i="18" s="1"/>
  <c r="AE195" i="18" s="1"/>
  <c r="AE196" i="18" s="1"/>
  <c r="AE197" i="18" s="1"/>
  <c r="AE198" i="18" s="1"/>
  <c r="AE199" i="18" s="1"/>
  <c r="AE200" i="18" s="1"/>
  <c r="AE201" i="18" s="1"/>
  <c r="AE202" i="18" s="1"/>
  <c r="AE203" i="18" s="1"/>
  <c r="AE204" i="18" s="1"/>
  <c r="AE205" i="18" s="1"/>
  <c r="AE206" i="18" s="1"/>
  <c r="AE207" i="18" s="1"/>
  <c r="AE208" i="18" s="1"/>
  <c r="AE209" i="18" s="1"/>
  <c r="AE210" i="18" s="1"/>
  <c r="AE211" i="18" s="1"/>
  <c r="AE212" i="18" s="1"/>
  <c r="AE213" i="18" s="1"/>
  <c r="AE214" i="18" s="1"/>
  <c r="AE215" i="18" s="1"/>
  <c r="AE216" i="18" s="1"/>
  <c r="AE217" i="18" s="1"/>
  <c r="AE218" i="18" s="1"/>
  <c r="AE219" i="18" s="1"/>
  <c r="AE220" i="18" s="1"/>
  <c r="AE221" i="18" s="1"/>
  <c r="AE222" i="18" s="1"/>
  <c r="AE223" i="18" s="1"/>
  <c r="AE224" i="18" s="1"/>
  <c r="AE225" i="18" s="1"/>
  <c r="AE226" i="18" s="1"/>
  <c r="AE227" i="18" s="1"/>
  <c r="AE228" i="18" s="1"/>
  <c r="AE229" i="18" s="1"/>
  <c r="AE230" i="18" s="1"/>
  <c r="AE231" i="18" s="1"/>
  <c r="AE232" i="18" s="1"/>
  <c r="AE233" i="18" s="1"/>
  <c r="AE234" i="18" s="1"/>
  <c r="AE235" i="18" s="1"/>
  <c r="AE236" i="18" s="1"/>
  <c r="AE237" i="18" s="1"/>
  <c r="AE238" i="18" s="1"/>
  <c r="AE239" i="18" s="1"/>
  <c r="AE240" i="18" s="1"/>
  <c r="AE241" i="18" s="1"/>
  <c r="AE242" i="18" s="1"/>
  <c r="AE243" i="18" s="1"/>
  <c r="AE244" i="18" s="1"/>
  <c r="AE245" i="18" s="1"/>
  <c r="AE246" i="18" s="1"/>
  <c r="AE247" i="18" s="1"/>
  <c r="AE248" i="18" s="1"/>
  <c r="AE249" i="18" s="1"/>
  <c r="AE250" i="18" s="1"/>
  <c r="AE251" i="18" s="1"/>
  <c r="AE252" i="18" s="1"/>
  <c r="AE253" i="18" s="1"/>
  <c r="AE254" i="18" s="1"/>
  <c r="AE255" i="18" s="1"/>
  <c r="AE256" i="18" s="1"/>
  <c r="AE257" i="18" s="1"/>
  <c r="AE258" i="18" s="1"/>
  <c r="AE259" i="18" s="1"/>
  <c r="AE260" i="18" s="1"/>
  <c r="AE261" i="18" s="1"/>
  <c r="AE262" i="18" s="1"/>
  <c r="AE263" i="18" s="1"/>
  <c r="AE264" i="18" s="1"/>
  <c r="AE265" i="18" s="1"/>
  <c r="AE266" i="18" s="1"/>
  <c r="AE267" i="18" s="1"/>
  <c r="AE268" i="18" s="1"/>
  <c r="AE269" i="18" s="1"/>
  <c r="AE270" i="18" s="1"/>
  <c r="AE271" i="18" s="1"/>
  <c r="AE272" i="18" s="1"/>
  <c r="AE273" i="18" s="1"/>
  <c r="AE274" i="18" s="1"/>
  <c r="AE275" i="18" s="1"/>
  <c r="AE276" i="18" s="1"/>
  <c r="AE277" i="18" s="1"/>
  <c r="AE278" i="18" s="1"/>
  <c r="AE279" i="18" s="1"/>
  <c r="AE280" i="18" s="1"/>
  <c r="AE281" i="18" s="1"/>
  <c r="AE282" i="18" s="1"/>
  <c r="AE283" i="18" s="1"/>
  <c r="AE284" i="18" s="1"/>
  <c r="AE285" i="18" s="1"/>
  <c r="AE286" i="18" s="1"/>
  <c r="AE287" i="18" s="1"/>
  <c r="AE288" i="18" s="1"/>
  <c r="AE289" i="18" s="1"/>
  <c r="AE290" i="18" s="1"/>
  <c r="AE291" i="18" s="1"/>
  <c r="AE292" i="18" s="1"/>
  <c r="AE293" i="18" s="1"/>
  <c r="AE294" i="18" s="1"/>
  <c r="AE295" i="18" s="1"/>
  <c r="AE296" i="18" s="1"/>
  <c r="AE297" i="18" s="1"/>
  <c r="AE298" i="18" s="1"/>
  <c r="AE299" i="18" s="1"/>
  <c r="AE300" i="18" s="1"/>
  <c r="AE301" i="18" s="1"/>
  <c r="AE302" i="18" s="1"/>
  <c r="AE303" i="18" s="1"/>
  <c r="AE304" i="18" s="1"/>
  <c r="AE305" i="18" s="1"/>
  <c r="AE306" i="18" s="1"/>
  <c r="AE307" i="18" s="1"/>
  <c r="AE308" i="18" s="1"/>
  <c r="G22" i="12"/>
  <c r="G26" i="12" s="1"/>
  <c r="F21" i="12"/>
  <c r="G25" i="12"/>
  <c r="F22" i="12"/>
  <c r="F26" i="12" s="1"/>
  <c r="AN4" i="18"/>
  <c r="AN5" i="18" s="1"/>
  <c r="AN6" i="18" s="1"/>
  <c r="AN7" i="18" s="1"/>
  <c r="AN8" i="18" s="1"/>
  <c r="AN9" i="18" s="1"/>
  <c r="AN10" i="18" s="1"/>
  <c r="AN11" i="18" s="1"/>
  <c r="AN12" i="18" s="1"/>
  <c r="AN13" i="18" s="1"/>
  <c r="AN14" i="18" s="1"/>
  <c r="AN15" i="18" s="1"/>
  <c r="AN16" i="18" s="1"/>
  <c r="AN17" i="18" s="1"/>
  <c r="AN18" i="18" s="1"/>
  <c r="AN19" i="18" s="1"/>
  <c r="AN20" i="18" s="1"/>
  <c r="AN21" i="18" s="1"/>
  <c r="AN22" i="18" s="1"/>
  <c r="AN23" i="18" s="1"/>
  <c r="AN24" i="18" s="1"/>
  <c r="AN25" i="18" s="1"/>
  <c r="AN26" i="18" s="1"/>
  <c r="AN27" i="18" s="1"/>
  <c r="AN28" i="18" s="1"/>
  <c r="AN29" i="18" s="1"/>
  <c r="AN30" i="18" s="1"/>
  <c r="AN31" i="18" s="1"/>
  <c r="AN32" i="18" s="1"/>
  <c r="AN33" i="18" s="1"/>
  <c r="AN34" i="18" s="1"/>
  <c r="AN35" i="18" s="1"/>
  <c r="AN36" i="18" s="1"/>
  <c r="AN37" i="18" s="1"/>
  <c r="AN38" i="18" s="1"/>
  <c r="AN39" i="18" s="1"/>
  <c r="AN40" i="18" s="1"/>
  <c r="AN41" i="18" s="1"/>
  <c r="AN42" i="18" s="1"/>
  <c r="AN43" i="18" s="1"/>
  <c r="AN44" i="18" s="1"/>
  <c r="AN45" i="18" s="1"/>
  <c r="AN46" i="18" s="1"/>
  <c r="AN47" i="18" s="1"/>
  <c r="AN48" i="18" s="1"/>
  <c r="AN49" i="18" s="1"/>
  <c r="AN50" i="18" s="1"/>
  <c r="AN51" i="18" s="1"/>
  <c r="AN52" i="18" s="1"/>
  <c r="AN53" i="18" s="1"/>
  <c r="AN54" i="18" s="1"/>
  <c r="AN55" i="18" s="1"/>
  <c r="AN56" i="18" s="1"/>
  <c r="AN57" i="18" s="1"/>
  <c r="AN58" i="18" s="1"/>
  <c r="AN59" i="18" s="1"/>
  <c r="AN60" i="18" s="1"/>
  <c r="AN61" i="18" s="1"/>
  <c r="AN62" i="18" s="1"/>
  <c r="AN63" i="18" s="1"/>
  <c r="AN64" i="18" s="1"/>
  <c r="AN65" i="18" s="1"/>
  <c r="AN66" i="18" s="1"/>
  <c r="AN67" i="18" s="1"/>
  <c r="AN68" i="18" s="1"/>
  <c r="AN69" i="18" s="1"/>
  <c r="AN70" i="18" s="1"/>
  <c r="AN71" i="18" s="1"/>
  <c r="AN72" i="18" s="1"/>
  <c r="AN73" i="18" s="1"/>
  <c r="AN74" i="18" s="1"/>
  <c r="AN75" i="18" s="1"/>
  <c r="AN76" i="18" s="1"/>
  <c r="AN77" i="18" s="1"/>
  <c r="AN78" i="18" s="1"/>
  <c r="AN79" i="18" s="1"/>
  <c r="AN80" i="18" s="1"/>
  <c r="AN81" i="18" s="1"/>
  <c r="AN82" i="18" s="1"/>
  <c r="AN83" i="18" s="1"/>
  <c r="AN84" i="18" s="1"/>
  <c r="AN85" i="18" s="1"/>
  <c r="AN86" i="18" s="1"/>
  <c r="AN87" i="18" s="1"/>
  <c r="AN88" i="18" s="1"/>
  <c r="AN89" i="18" s="1"/>
  <c r="AN90" i="18" s="1"/>
  <c r="AN91" i="18" s="1"/>
  <c r="AN92" i="18" s="1"/>
  <c r="AN93" i="18" s="1"/>
  <c r="AN94" i="18" s="1"/>
  <c r="AN95" i="18" s="1"/>
  <c r="AN96" i="18" s="1"/>
  <c r="AN97" i="18" s="1"/>
  <c r="AN98" i="18" s="1"/>
  <c r="AN99" i="18" s="1"/>
  <c r="AN100" i="18" s="1"/>
  <c r="AN101" i="18" s="1"/>
  <c r="AN102" i="18" s="1"/>
  <c r="AN103" i="18" s="1"/>
  <c r="AN104" i="18" s="1"/>
  <c r="AN105" i="18" s="1"/>
  <c r="AN106" i="18" s="1"/>
  <c r="AN107" i="18" s="1"/>
  <c r="AN108" i="18" s="1"/>
  <c r="AN109" i="18" s="1"/>
  <c r="AN110" i="18" s="1"/>
  <c r="AN111" i="18" s="1"/>
  <c r="AN112" i="18" s="1"/>
  <c r="AN113" i="18" s="1"/>
  <c r="AN114" i="18" s="1"/>
  <c r="AN115" i="18" s="1"/>
  <c r="AN116" i="18" s="1"/>
  <c r="AN117" i="18" s="1"/>
  <c r="AN118" i="18" s="1"/>
  <c r="AN119" i="18" s="1"/>
  <c r="AN120" i="18" s="1"/>
  <c r="AN121" i="18" s="1"/>
  <c r="AN122" i="18" s="1"/>
  <c r="AN123" i="18" s="1"/>
  <c r="AN124" i="18" s="1"/>
  <c r="AN125" i="18" s="1"/>
  <c r="AN126" i="18" s="1"/>
  <c r="AN127" i="18" s="1"/>
  <c r="AN128" i="18" s="1"/>
  <c r="AN129" i="18" s="1"/>
  <c r="AN130" i="18" s="1"/>
  <c r="AN131" i="18" s="1"/>
  <c r="AN132" i="18" s="1"/>
  <c r="AN133" i="18" s="1"/>
  <c r="AN134" i="18" s="1"/>
  <c r="AN135" i="18" s="1"/>
  <c r="AN136" i="18" s="1"/>
  <c r="AN137" i="18" s="1"/>
  <c r="AN138" i="18" s="1"/>
  <c r="AN139" i="18" s="1"/>
  <c r="AN140" i="18" s="1"/>
  <c r="AN141" i="18" s="1"/>
  <c r="AN142" i="18" s="1"/>
  <c r="AN143" i="18" s="1"/>
  <c r="AN144" i="18" s="1"/>
  <c r="AN145" i="18" s="1"/>
  <c r="AN146" i="18" s="1"/>
  <c r="AN147" i="18" s="1"/>
  <c r="AN148" i="18" s="1"/>
  <c r="AN149" i="18" s="1"/>
  <c r="AN150" i="18" s="1"/>
  <c r="AN151" i="18" s="1"/>
  <c r="AN152" i="18" s="1"/>
  <c r="AN153" i="18" s="1"/>
  <c r="AN154" i="18" s="1"/>
  <c r="AN155" i="18" s="1"/>
  <c r="AN156" i="18" s="1"/>
  <c r="AN157" i="18" s="1"/>
  <c r="AN158" i="18" s="1"/>
  <c r="AN159" i="18" s="1"/>
  <c r="AN160" i="18" s="1"/>
  <c r="AN161" i="18" s="1"/>
  <c r="AN162" i="18" s="1"/>
  <c r="AN163" i="18" s="1"/>
  <c r="AN164" i="18" s="1"/>
  <c r="AN165" i="18" s="1"/>
  <c r="AN166" i="18" s="1"/>
  <c r="AN167" i="18" s="1"/>
  <c r="AN168" i="18" s="1"/>
  <c r="AN169" i="18" s="1"/>
  <c r="AN170" i="18" s="1"/>
  <c r="AN171" i="18" s="1"/>
  <c r="AN172" i="18" s="1"/>
  <c r="AN173" i="18" s="1"/>
  <c r="AN174" i="18" s="1"/>
  <c r="AN175" i="18" s="1"/>
  <c r="AN176" i="18" s="1"/>
  <c r="AN177" i="18" s="1"/>
  <c r="AN178" i="18" s="1"/>
  <c r="AN179" i="18" s="1"/>
  <c r="AN180" i="18" s="1"/>
  <c r="AN181" i="18" s="1"/>
  <c r="AN182" i="18" s="1"/>
  <c r="AN183" i="18" s="1"/>
  <c r="AN184" i="18" s="1"/>
  <c r="AN185" i="18" s="1"/>
  <c r="AN186" i="18" s="1"/>
  <c r="AN187" i="18" s="1"/>
  <c r="AN188" i="18" s="1"/>
  <c r="AN189" i="18" s="1"/>
  <c r="AN190" i="18" s="1"/>
  <c r="AN191" i="18" s="1"/>
  <c r="AN192" i="18" s="1"/>
  <c r="AN193" i="18" s="1"/>
  <c r="AN194" i="18" s="1"/>
  <c r="AN195" i="18" s="1"/>
  <c r="AN196" i="18" s="1"/>
  <c r="AN197" i="18" s="1"/>
  <c r="AN198" i="18" s="1"/>
  <c r="AN199" i="18" s="1"/>
  <c r="AN200" i="18" s="1"/>
  <c r="AN201" i="18" s="1"/>
  <c r="AN202" i="18" s="1"/>
  <c r="AN203" i="18" s="1"/>
  <c r="AN204" i="18" s="1"/>
  <c r="AN205" i="18" s="1"/>
  <c r="AN206" i="18" s="1"/>
  <c r="AN207" i="18" s="1"/>
  <c r="AN208" i="18" s="1"/>
  <c r="AN209" i="18" s="1"/>
  <c r="AN210" i="18" s="1"/>
  <c r="AN211" i="18" s="1"/>
  <c r="AN212" i="18" s="1"/>
  <c r="AN213" i="18" s="1"/>
  <c r="AN214" i="18" s="1"/>
  <c r="AN215" i="18" s="1"/>
  <c r="AN216" i="18" s="1"/>
  <c r="AN217" i="18" s="1"/>
  <c r="AN218" i="18" s="1"/>
  <c r="AN219" i="18" s="1"/>
  <c r="AN220" i="18" s="1"/>
  <c r="AN221" i="18" s="1"/>
  <c r="AN222" i="18" s="1"/>
  <c r="AN223" i="18" s="1"/>
  <c r="AN224" i="18" s="1"/>
  <c r="AN225" i="18" s="1"/>
  <c r="AN226" i="18" s="1"/>
  <c r="AN227" i="18" s="1"/>
  <c r="AN228" i="18" s="1"/>
  <c r="AN229" i="18" s="1"/>
  <c r="AN230" i="18" s="1"/>
  <c r="AN231" i="18" s="1"/>
  <c r="AN232" i="18" s="1"/>
  <c r="AN233" i="18" s="1"/>
  <c r="AN234" i="18" s="1"/>
  <c r="AN235" i="18" s="1"/>
  <c r="AN236" i="18" s="1"/>
  <c r="AN237" i="18" s="1"/>
  <c r="AN238" i="18" s="1"/>
  <c r="AN239" i="18" s="1"/>
  <c r="AN240" i="18" s="1"/>
  <c r="AN241" i="18" s="1"/>
  <c r="AN242" i="18" s="1"/>
  <c r="AN243" i="18" s="1"/>
  <c r="AN244" i="18" s="1"/>
  <c r="AN245" i="18" s="1"/>
  <c r="AN246" i="18" s="1"/>
  <c r="AN247" i="18" s="1"/>
  <c r="AN248" i="18" s="1"/>
  <c r="AN249" i="18" s="1"/>
  <c r="AN250" i="18" s="1"/>
  <c r="AN251" i="18" s="1"/>
  <c r="AN252" i="18" s="1"/>
  <c r="AN253" i="18" s="1"/>
  <c r="AN254" i="18" s="1"/>
  <c r="AN255" i="18" s="1"/>
  <c r="AN256" i="18" s="1"/>
  <c r="AN257" i="18" s="1"/>
  <c r="AN258" i="18" s="1"/>
  <c r="AN259" i="18" s="1"/>
  <c r="AN260" i="18" s="1"/>
  <c r="AN261" i="18" s="1"/>
  <c r="AN262" i="18" s="1"/>
  <c r="AN263" i="18" s="1"/>
  <c r="AN264" i="18" s="1"/>
  <c r="AN265" i="18" s="1"/>
  <c r="AN266" i="18" s="1"/>
  <c r="AN267" i="18" s="1"/>
  <c r="AN268" i="18" s="1"/>
  <c r="AN269" i="18" s="1"/>
  <c r="AN270" i="18" s="1"/>
  <c r="AN271" i="18" s="1"/>
  <c r="AN272" i="18" s="1"/>
  <c r="AN273" i="18" s="1"/>
  <c r="AN274" i="18" s="1"/>
  <c r="AN275" i="18" s="1"/>
  <c r="AN276" i="18" s="1"/>
  <c r="AN277" i="18" s="1"/>
  <c r="AN278" i="18" s="1"/>
  <c r="AN279" i="18" s="1"/>
  <c r="AN280" i="18" s="1"/>
  <c r="AN281" i="18" s="1"/>
  <c r="AN282" i="18" s="1"/>
  <c r="AN283" i="18" s="1"/>
  <c r="AN284" i="18" s="1"/>
  <c r="AN285" i="18" s="1"/>
  <c r="AN286" i="18" s="1"/>
  <c r="AN287" i="18" s="1"/>
  <c r="AN288" i="18" s="1"/>
  <c r="AN289" i="18" s="1"/>
  <c r="AN290" i="18" s="1"/>
  <c r="AN291" i="18" s="1"/>
  <c r="AN292" i="18" s="1"/>
  <c r="AN293" i="18" s="1"/>
  <c r="AN294" i="18" s="1"/>
  <c r="AN295" i="18" s="1"/>
  <c r="AN296" i="18" s="1"/>
  <c r="AN297" i="18" s="1"/>
  <c r="AN298" i="18" s="1"/>
  <c r="AN299" i="18" s="1"/>
  <c r="AN300" i="18" s="1"/>
  <c r="AN301" i="18" s="1"/>
  <c r="AN302" i="18" s="1"/>
  <c r="AN303" i="18" s="1"/>
  <c r="AN304" i="18" s="1"/>
  <c r="AN305" i="18" s="1"/>
  <c r="AN306" i="18" s="1"/>
  <c r="AN307" i="18" s="1"/>
  <c r="AN308" i="18" s="1"/>
  <c r="H22" i="12"/>
  <c r="H26" i="12" s="1"/>
  <c r="I13" i="15"/>
  <c r="I14" i="15" s="1"/>
  <c r="J59" i="18"/>
  <c r="J60" i="18" s="1"/>
  <c r="J61" i="18" s="1"/>
  <c r="J62" i="18" s="1"/>
  <c r="J63" i="18" s="1"/>
  <c r="J64" i="18" s="1"/>
  <c r="J65" i="18" s="1"/>
  <c r="J66" i="18" s="1"/>
  <c r="J67" i="18" s="1"/>
  <c r="J68" i="18" s="1"/>
  <c r="J69" i="18" s="1"/>
  <c r="J70" i="18" s="1"/>
  <c r="J71" i="18" s="1"/>
  <c r="J72" i="18" s="1"/>
  <c r="J73" i="18" s="1"/>
  <c r="J74" i="18" s="1"/>
  <c r="J75" i="18" s="1"/>
  <c r="J76" i="18" s="1"/>
  <c r="J77" i="18" s="1"/>
  <c r="J78" i="18" s="1"/>
  <c r="J79" i="18" s="1"/>
  <c r="J80" i="18" s="1"/>
  <c r="J81" i="18" s="1"/>
  <c r="J82" i="18" s="1"/>
  <c r="J83" i="18" s="1"/>
  <c r="J84" i="18" s="1"/>
  <c r="J85" i="18" s="1"/>
  <c r="J86" i="18" s="1"/>
  <c r="J87" i="18" s="1"/>
  <c r="J88" i="18" s="1"/>
  <c r="J89" i="18" s="1"/>
  <c r="J90" i="18" s="1"/>
  <c r="J91" i="18" s="1"/>
  <c r="J92" i="18" s="1"/>
  <c r="J93" i="18" s="1"/>
  <c r="J94" i="18" s="1"/>
  <c r="J95" i="18" s="1"/>
  <c r="J96" i="18" s="1"/>
  <c r="J97" i="18" s="1"/>
  <c r="J98" i="18" s="1"/>
  <c r="J99" i="18" s="1"/>
  <c r="J100" i="18" s="1"/>
  <c r="J101" i="18" s="1"/>
  <c r="J102" i="18" s="1"/>
  <c r="J103" i="18" s="1"/>
  <c r="J104" i="18" s="1"/>
  <c r="J105" i="18" s="1"/>
  <c r="J106" i="18" s="1"/>
  <c r="J107" i="18" s="1"/>
  <c r="J108" i="18" s="1"/>
  <c r="J109" i="18" s="1"/>
  <c r="J110" i="18" s="1"/>
  <c r="J111" i="18" s="1"/>
  <c r="J112" i="18" s="1"/>
  <c r="J113" i="18" s="1"/>
  <c r="J114" i="18" s="1"/>
  <c r="J115" i="18" s="1"/>
  <c r="J116" i="18" s="1"/>
  <c r="J117" i="18" s="1"/>
  <c r="J118" i="18" s="1"/>
  <c r="J119" i="18" s="1"/>
  <c r="J120" i="18" s="1"/>
  <c r="J121" i="18" s="1"/>
  <c r="J122" i="18" s="1"/>
  <c r="J123" i="18" s="1"/>
  <c r="J124" i="18" s="1"/>
  <c r="J125" i="18" s="1"/>
  <c r="J126" i="18" s="1"/>
  <c r="J127" i="18" s="1"/>
  <c r="J128" i="18" s="1"/>
  <c r="J129" i="18" s="1"/>
  <c r="J130" i="18" s="1"/>
  <c r="J131" i="18" s="1"/>
  <c r="J132" i="18" s="1"/>
  <c r="J133" i="18" s="1"/>
  <c r="J134" i="18" s="1"/>
  <c r="J135" i="18" s="1"/>
  <c r="J136" i="18" s="1"/>
  <c r="J137" i="18" s="1"/>
  <c r="J138" i="18" s="1"/>
  <c r="J139" i="18" s="1"/>
  <c r="J140" i="18" s="1"/>
  <c r="J141" i="18" s="1"/>
  <c r="J142" i="18" s="1"/>
  <c r="J143" i="18" s="1"/>
  <c r="J144" i="18" s="1"/>
  <c r="J145" i="18" s="1"/>
  <c r="J146" i="18" s="1"/>
  <c r="J147" i="18" s="1"/>
  <c r="J148" i="18" s="1"/>
  <c r="J149" i="18" s="1"/>
  <c r="J150" i="18" s="1"/>
  <c r="J151" i="18" s="1"/>
  <c r="J152" i="18" s="1"/>
  <c r="J153" i="18" s="1"/>
  <c r="J154" i="18" s="1"/>
  <c r="J155" i="18" s="1"/>
  <c r="J156" i="18" s="1"/>
  <c r="J157" i="18" s="1"/>
  <c r="J158" i="18" s="1"/>
  <c r="J159" i="18" s="1"/>
  <c r="J160" i="18" s="1"/>
  <c r="J161" i="18" s="1"/>
  <c r="J162" i="18" s="1"/>
  <c r="J163" i="18" s="1"/>
  <c r="J164" i="18" s="1"/>
  <c r="J165" i="18" s="1"/>
  <c r="J166" i="18" s="1"/>
  <c r="J167" i="18" s="1"/>
  <c r="J168" i="18" s="1"/>
  <c r="J169" i="18" s="1"/>
  <c r="J170" i="18" s="1"/>
  <c r="J171" i="18" s="1"/>
  <c r="J172" i="18" s="1"/>
  <c r="J173" i="18" s="1"/>
  <c r="J174" i="18" s="1"/>
  <c r="J175" i="18" s="1"/>
  <c r="J176" i="18" s="1"/>
  <c r="J177" i="18" s="1"/>
  <c r="J178" i="18" s="1"/>
  <c r="J179" i="18" s="1"/>
  <c r="J180" i="18" s="1"/>
  <c r="J181" i="18" s="1"/>
  <c r="J182" i="18" s="1"/>
  <c r="J183" i="18" s="1"/>
  <c r="J184" i="18" s="1"/>
  <c r="J185" i="18" s="1"/>
  <c r="J186" i="18" s="1"/>
  <c r="J187" i="18" s="1"/>
  <c r="J188" i="18" s="1"/>
  <c r="J189" i="18" s="1"/>
  <c r="J190" i="18" s="1"/>
  <c r="J191" i="18" s="1"/>
  <c r="J192" i="18" s="1"/>
  <c r="J193" i="18" s="1"/>
  <c r="J194" i="18" s="1"/>
  <c r="J195" i="18" s="1"/>
  <c r="J196" i="18" s="1"/>
  <c r="J197" i="18" s="1"/>
  <c r="J198" i="18" s="1"/>
  <c r="J199" i="18" s="1"/>
  <c r="J200" i="18" s="1"/>
  <c r="J201" i="18" s="1"/>
  <c r="J202" i="18" s="1"/>
  <c r="J203" i="18" s="1"/>
  <c r="J204" i="18" s="1"/>
  <c r="J205" i="18" s="1"/>
  <c r="J206" i="18" s="1"/>
  <c r="J207" i="18" s="1"/>
  <c r="J208" i="18" s="1"/>
  <c r="J209" i="18" s="1"/>
  <c r="J210" i="18" s="1"/>
  <c r="J211" i="18" s="1"/>
  <c r="J212" i="18" s="1"/>
  <c r="J213" i="18" s="1"/>
  <c r="J214" i="18" s="1"/>
  <c r="J215" i="18" s="1"/>
  <c r="J216" i="18" s="1"/>
  <c r="J217" i="18" s="1"/>
  <c r="J218" i="18" s="1"/>
  <c r="J219" i="18" s="1"/>
  <c r="J220" i="18" s="1"/>
  <c r="J221" i="18" s="1"/>
  <c r="J222" i="18" s="1"/>
  <c r="J223" i="18" s="1"/>
  <c r="J224" i="18" s="1"/>
  <c r="J225" i="18" s="1"/>
  <c r="J226" i="18" s="1"/>
  <c r="J227" i="18" s="1"/>
  <c r="J228" i="18" s="1"/>
  <c r="J229" i="18" s="1"/>
  <c r="J230" i="18" s="1"/>
  <c r="J231" i="18" s="1"/>
  <c r="J232" i="18" s="1"/>
  <c r="J233" i="18" s="1"/>
  <c r="J234" i="18" s="1"/>
  <c r="J235" i="18" s="1"/>
  <c r="J236" i="18" s="1"/>
  <c r="J237" i="18" s="1"/>
  <c r="J238" i="18" s="1"/>
  <c r="J239" i="18" s="1"/>
  <c r="J240" i="18" s="1"/>
  <c r="J241" i="18" s="1"/>
  <c r="J242" i="18" s="1"/>
  <c r="J243" i="18" s="1"/>
  <c r="J244" i="18" s="1"/>
  <c r="J245" i="18" s="1"/>
  <c r="J246" i="18" s="1"/>
  <c r="J247" i="18" s="1"/>
  <c r="J248" i="18" s="1"/>
  <c r="J249" i="18" s="1"/>
  <c r="J250" i="18" s="1"/>
  <c r="J251" i="18" s="1"/>
  <c r="J252" i="18" s="1"/>
  <c r="J253" i="18" s="1"/>
  <c r="J254" i="18" s="1"/>
  <c r="J255" i="18" s="1"/>
  <c r="J256" i="18" s="1"/>
  <c r="J257" i="18" s="1"/>
  <c r="J258" i="18" s="1"/>
  <c r="J259" i="18" s="1"/>
  <c r="J260" i="18" s="1"/>
  <c r="J261" i="18" s="1"/>
  <c r="J262" i="18" s="1"/>
  <c r="J263" i="18" s="1"/>
  <c r="J264" i="18" s="1"/>
  <c r="J265" i="18" s="1"/>
  <c r="J266" i="18" s="1"/>
  <c r="J267" i="18" s="1"/>
  <c r="J268" i="18" s="1"/>
  <c r="J269" i="18" s="1"/>
  <c r="J270" i="18" s="1"/>
  <c r="J271" i="18" s="1"/>
  <c r="J272" i="18" s="1"/>
  <c r="J273" i="18" s="1"/>
  <c r="J274" i="18" s="1"/>
  <c r="J275" i="18" s="1"/>
  <c r="J276" i="18" s="1"/>
  <c r="J277" i="18" s="1"/>
  <c r="J278" i="18" s="1"/>
  <c r="J279" i="18" s="1"/>
  <c r="J280" i="18" s="1"/>
  <c r="J281" i="18" s="1"/>
  <c r="J282" i="18" s="1"/>
  <c r="J283" i="18" s="1"/>
  <c r="J284" i="18" s="1"/>
  <c r="J285" i="18" s="1"/>
  <c r="J286" i="18" s="1"/>
  <c r="J287" i="18" s="1"/>
  <c r="J288" i="18" s="1"/>
  <c r="J289" i="18" s="1"/>
  <c r="J290" i="18" s="1"/>
  <c r="J291" i="18" s="1"/>
  <c r="J292" i="18" s="1"/>
  <c r="J293" i="18" s="1"/>
  <c r="J294" i="18" s="1"/>
  <c r="J295" i="18" s="1"/>
  <c r="J296" i="18" s="1"/>
  <c r="J297" i="18" s="1"/>
  <c r="J298" i="18" s="1"/>
  <c r="J299" i="18" s="1"/>
  <c r="J300" i="18" s="1"/>
  <c r="J301" i="18" s="1"/>
  <c r="J302" i="18" s="1"/>
  <c r="J303" i="18" s="1"/>
  <c r="J304" i="18" s="1"/>
  <c r="J305" i="18" s="1"/>
  <c r="J306" i="18" s="1"/>
  <c r="J307" i="18" s="1"/>
  <c r="J308" i="18" s="1"/>
  <c r="C11" i="15"/>
  <c r="C20" i="15" s="1"/>
  <c r="C24" i="15" s="1"/>
  <c r="AL5" i="18"/>
  <c r="AL6" i="18" s="1"/>
  <c r="AL7" i="18" s="1"/>
  <c r="AL8" i="18" s="1"/>
  <c r="AL9" i="18" s="1"/>
  <c r="AL10" i="18" s="1"/>
  <c r="AL11" i="18" s="1"/>
  <c r="AL12" i="18" s="1"/>
  <c r="AL13" i="18" s="1"/>
  <c r="AL14" i="18" s="1"/>
  <c r="AL15" i="18" s="1"/>
  <c r="AL16" i="18" s="1"/>
  <c r="AL17" i="18" s="1"/>
  <c r="AL18" i="18" s="1"/>
  <c r="AL19" i="18" s="1"/>
  <c r="AL20" i="18" s="1"/>
  <c r="AL21" i="18" s="1"/>
  <c r="AL22" i="18" s="1"/>
  <c r="AL23" i="18" s="1"/>
  <c r="AL24" i="18" s="1"/>
  <c r="AL25" i="18" s="1"/>
  <c r="AL26" i="18" s="1"/>
  <c r="AL27" i="18" s="1"/>
  <c r="AL28" i="18" s="1"/>
  <c r="AL29" i="18" s="1"/>
  <c r="AL30" i="18" s="1"/>
  <c r="AL31" i="18" s="1"/>
  <c r="AL32" i="18" s="1"/>
  <c r="AL33" i="18" s="1"/>
  <c r="AL34" i="18" s="1"/>
  <c r="AL35" i="18" s="1"/>
  <c r="AL36" i="18" s="1"/>
  <c r="AL37" i="18" s="1"/>
  <c r="AL38" i="18" s="1"/>
  <c r="AL39" i="18" s="1"/>
  <c r="AL40" i="18" s="1"/>
  <c r="AL41" i="18" s="1"/>
  <c r="AL42" i="18" s="1"/>
  <c r="AL43" i="18" s="1"/>
  <c r="AL44" i="18" s="1"/>
  <c r="AL45" i="18" s="1"/>
  <c r="AL46" i="18" s="1"/>
  <c r="AL47" i="18" s="1"/>
  <c r="AL48" i="18" s="1"/>
  <c r="AL49" i="18" s="1"/>
  <c r="AL50" i="18" s="1"/>
  <c r="AL51" i="18" s="1"/>
  <c r="AL52" i="18" s="1"/>
  <c r="AL53" i="18" s="1"/>
  <c r="AL54" i="18" s="1"/>
  <c r="AL55" i="18" s="1"/>
  <c r="AL56" i="18" s="1"/>
  <c r="AL57" i="18" s="1"/>
  <c r="AL58" i="18" s="1"/>
  <c r="AL59" i="18" s="1"/>
  <c r="AL60" i="18" s="1"/>
  <c r="AL61" i="18" s="1"/>
  <c r="AL62" i="18" s="1"/>
  <c r="AL63" i="18" s="1"/>
  <c r="AL64" i="18" s="1"/>
  <c r="AL65" i="18" s="1"/>
  <c r="AL66" i="18" s="1"/>
  <c r="AL67" i="18" s="1"/>
  <c r="AL68" i="18" s="1"/>
  <c r="AL69" i="18" s="1"/>
  <c r="AL70" i="18" s="1"/>
  <c r="AL71" i="18" s="1"/>
  <c r="AL72" i="18" s="1"/>
  <c r="AL73" i="18" s="1"/>
  <c r="AL74" i="18" s="1"/>
  <c r="AL75" i="18" s="1"/>
  <c r="AL76" i="18" s="1"/>
  <c r="AL77" i="18" s="1"/>
  <c r="AL78" i="18" s="1"/>
  <c r="AL79" i="18" s="1"/>
  <c r="AL80" i="18" s="1"/>
  <c r="AL81" i="18" s="1"/>
  <c r="AL82" i="18" s="1"/>
  <c r="AL83" i="18" s="1"/>
  <c r="AL84" i="18" s="1"/>
  <c r="AL85" i="18" s="1"/>
  <c r="AL86" i="18" s="1"/>
  <c r="AL87" i="18" s="1"/>
  <c r="AL88" i="18" s="1"/>
  <c r="AL89" i="18" s="1"/>
  <c r="AL90" i="18" s="1"/>
  <c r="AL91" i="18" s="1"/>
  <c r="AL92" i="18" s="1"/>
  <c r="AL93" i="18" s="1"/>
  <c r="AL94" i="18" s="1"/>
  <c r="AL95" i="18" s="1"/>
  <c r="AL96" i="18" s="1"/>
  <c r="AL97" i="18" s="1"/>
  <c r="AL98" i="18" s="1"/>
  <c r="AL99" i="18" s="1"/>
  <c r="AL100" i="18" s="1"/>
  <c r="AL101" i="18" s="1"/>
  <c r="AL102" i="18" s="1"/>
  <c r="AL103" i="18" s="1"/>
  <c r="AL104" i="18" s="1"/>
  <c r="AL105" i="18" s="1"/>
  <c r="AL106" i="18" s="1"/>
  <c r="AL107" i="18" s="1"/>
  <c r="AL108" i="18" s="1"/>
  <c r="AL109" i="18" s="1"/>
  <c r="AL110" i="18" s="1"/>
  <c r="AL111" i="18" s="1"/>
  <c r="AL112" i="18" s="1"/>
  <c r="AL113" i="18" s="1"/>
  <c r="AL114" i="18" s="1"/>
  <c r="AL115" i="18" s="1"/>
  <c r="AL116" i="18" s="1"/>
  <c r="AL117" i="18" s="1"/>
  <c r="AL118" i="18" s="1"/>
  <c r="AL119" i="18" s="1"/>
  <c r="AL120" i="18" s="1"/>
  <c r="AL121" i="18" s="1"/>
  <c r="AL122" i="18" s="1"/>
  <c r="AL123" i="18" s="1"/>
  <c r="AL124" i="18" s="1"/>
  <c r="AL125" i="18" s="1"/>
  <c r="AL126" i="18" s="1"/>
  <c r="AL127" i="18" s="1"/>
  <c r="AL128" i="18" s="1"/>
  <c r="AL129" i="18" s="1"/>
  <c r="AL130" i="18" s="1"/>
  <c r="AL131" i="18" s="1"/>
  <c r="AL132" i="18" s="1"/>
  <c r="AL133" i="18" s="1"/>
  <c r="AL134" i="18" s="1"/>
  <c r="AL135" i="18" s="1"/>
  <c r="AL136" i="18" s="1"/>
  <c r="AL137" i="18" s="1"/>
  <c r="AL138" i="18" s="1"/>
  <c r="AL139" i="18" s="1"/>
  <c r="AL140" i="18" s="1"/>
  <c r="AL141" i="18" s="1"/>
  <c r="AL142" i="18" s="1"/>
  <c r="AL143" i="18" s="1"/>
  <c r="AL144" i="18" s="1"/>
  <c r="AL145" i="18" s="1"/>
  <c r="AL146" i="18" s="1"/>
  <c r="AL147" i="18" s="1"/>
  <c r="AL148" i="18" s="1"/>
  <c r="AL149" i="18" s="1"/>
  <c r="AL150" i="18" s="1"/>
  <c r="AL151" i="18" s="1"/>
  <c r="AL152" i="18" s="1"/>
  <c r="AL153" i="18" s="1"/>
  <c r="AL154" i="18" s="1"/>
  <c r="AL155" i="18" s="1"/>
  <c r="AL156" i="18" s="1"/>
  <c r="AL157" i="18" s="1"/>
  <c r="AL158" i="18" s="1"/>
  <c r="AL159" i="18" s="1"/>
  <c r="AL160" i="18" s="1"/>
  <c r="AL161" i="18" s="1"/>
  <c r="AL162" i="18" s="1"/>
  <c r="AL163" i="18" s="1"/>
  <c r="AL164" i="18" s="1"/>
  <c r="AL165" i="18" s="1"/>
  <c r="AL166" i="18" s="1"/>
  <c r="AL167" i="18" s="1"/>
  <c r="AL168" i="18" s="1"/>
  <c r="AL169" i="18" s="1"/>
  <c r="AL170" i="18" s="1"/>
  <c r="AL171" i="18" s="1"/>
  <c r="AL172" i="18" s="1"/>
  <c r="AL173" i="18" s="1"/>
  <c r="AL174" i="18" s="1"/>
  <c r="AL175" i="18" s="1"/>
  <c r="AL176" i="18" s="1"/>
  <c r="AL177" i="18" s="1"/>
  <c r="AL178" i="18" s="1"/>
  <c r="AL179" i="18" s="1"/>
  <c r="AL180" i="18" s="1"/>
  <c r="AL181" i="18" s="1"/>
  <c r="AL182" i="18" s="1"/>
  <c r="AL183" i="18" s="1"/>
  <c r="AL184" i="18" s="1"/>
  <c r="AL185" i="18" s="1"/>
  <c r="AL186" i="18" s="1"/>
  <c r="AL187" i="18" s="1"/>
  <c r="AL188" i="18" s="1"/>
  <c r="AL189" i="18" s="1"/>
  <c r="AL190" i="18" s="1"/>
  <c r="AL191" i="18" s="1"/>
  <c r="AL192" i="18" s="1"/>
  <c r="AL193" i="18" s="1"/>
  <c r="AL194" i="18" s="1"/>
  <c r="AL195" i="18" s="1"/>
  <c r="AL196" i="18" s="1"/>
  <c r="AL197" i="18" s="1"/>
  <c r="AL198" i="18" s="1"/>
  <c r="AL199" i="18" s="1"/>
  <c r="AL200" i="18" s="1"/>
  <c r="AL201" i="18" s="1"/>
  <c r="AL202" i="18" s="1"/>
  <c r="AL203" i="18" s="1"/>
  <c r="AL204" i="18" s="1"/>
  <c r="AL205" i="18" s="1"/>
  <c r="AL206" i="18" s="1"/>
  <c r="AL207" i="18" s="1"/>
  <c r="AL208" i="18" s="1"/>
  <c r="AL209" i="18" s="1"/>
  <c r="AL210" i="18" s="1"/>
  <c r="AL211" i="18" s="1"/>
  <c r="AL212" i="18" s="1"/>
  <c r="AL213" i="18" s="1"/>
  <c r="AL214" i="18" s="1"/>
  <c r="AL215" i="18" s="1"/>
  <c r="AL216" i="18" s="1"/>
  <c r="AL217" i="18" s="1"/>
  <c r="AL218" i="18" s="1"/>
  <c r="AL219" i="18" s="1"/>
  <c r="AL220" i="18" s="1"/>
  <c r="AL221" i="18" s="1"/>
  <c r="AL222" i="18" s="1"/>
  <c r="AL223" i="18" s="1"/>
  <c r="AL224" i="18" s="1"/>
  <c r="AL225" i="18" s="1"/>
  <c r="AL226" i="18" s="1"/>
  <c r="AL227" i="18" s="1"/>
  <c r="AL228" i="18" s="1"/>
  <c r="AL229" i="18" s="1"/>
  <c r="AL230" i="18" s="1"/>
  <c r="AL231" i="18" s="1"/>
  <c r="AL232" i="18" s="1"/>
  <c r="AL233" i="18" s="1"/>
  <c r="AL234" i="18" s="1"/>
  <c r="AL235" i="18" s="1"/>
  <c r="AL236" i="18" s="1"/>
  <c r="AL237" i="18" s="1"/>
  <c r="AL238" i="18" s="1"/>
  <c r="AL239" i="18" s="1"/>
  <c r="AL240" i="18" s="1"/>
  <c r="AL241" i="18" s="1"/>
  <c r="AL242" i="18" s="1"/>
  <c r="AL243" i="18" s="1"/>
  <c r="AL244" i="18" s="1"/>
  <c r="AL245" i="18" s="1"/>
  <c r="AL246" i="18" s="1"/>
  <c r="AL247" i="18" s="1"/>
  <c r="AL248" i="18" s="1"/>
  <c r="AL249" i="18" s="1"/>
  <c r="AL250" i="18" s="1"/>
  <c r="AL251" i="18" s="1"/>
  <c r="AL252" i="18" s="1"/>
  <c r="AL253" i="18" s="1"/>
  <c r="AL254" i="18" s="1"/>
  <c r="AL255" i="18" s="1"/>
  <c r="AL256" i="18" s="1"/>
  <c r="AL257" i="18" s="1"/>
  <c r="AL258" i="18" s="1"/>
  <c r="AL259" i="18" s="1"/>
  <c r="AL260" i="18" s="1"/>
  <c r="AL261" i="18" s="1"/>
  <c r="AL262" i="18" s="1"/>
  <c r="AL263" i="18" s="1"/>
  <c r="AL264" i="18" s="1"/>
  <c r="AL265" i="18" s="1"/>
  <c r="AL266" i="18" s="1"/>
  <c r="AL267" i="18" s="1"/>
  <c r="AL268" i="18" s="1"/>
  <c r="AL269" i="18" s="1"/>
  <c r="AL270" i="18" s="1"/>
  <c r="AL271" i="18" s="1"/>
  <c r="AL272" i="18" s="1"/>
  <c r="AL273" i="18" s="1"/>
  <c r="AL274" i="18" s="1"/>
  <c r="AL275" i="18" s="1"/>
  <c r="AL276" i="18" s="1"/>
  <c r="AL277" i="18" s="1"/>
  <c r="AL278" i="18" s="1"/>
  <c r="AL279" i="18" s="1"/>
  <c r="AL280" i="18" s="1"/>
  <c r="AL281" i="18" s="1"/>
  <c r="AL282" i="18" s="1"/>
  <c r="AL283" i="18" s="1"/>
  <c r="AL284" i="18" s="1"/>
  <c r="AL285" i="18" s="1"/>
  <c r="AL286" i="18" s="1"/>
  <c r="AL287" i="18" s="1"/>
  <c r="AL288" i="18" s="1"/>
  <c r="AL289" i="18" s="1"/>
  <c r="AL290" i="18" s="1"/>
  <c r="AL291" i="18" s="1"/>
  <c r="AL292" i="18" s="1"/>
  <c r="AL293" i="18" s="1"/>
  <c r="AL294" i="18" s="1"/>
  <c r="AL295" i="18" s="1"/>
  <c r="AL296" i="18" s="1"/>
  <c r="AL297" i="18" s="1"/>
  <c r="AL298" i="18" s="1"/>
  <c r="AL299" i="18" s="1"/>
  <c r="AL300" i="18" s="1"/>
  <c r="AL301" i="18" s="1"/>
  <c r="AL302" i="18" s="1"/>
  <c r="AL303" i="18" s="1"/>
  <c r="AL304" i="18" s="1"/>
  <c r="AL305" i="18" s="1"/>
  <c r="AL306" i="18" s="1"/>
  <c r="AL307" i="18" s="1"/>
  <c r="AL308" i="18" s="1"/>
  <c r="H25" i="12"/>
  <c r="Q4" i="18"/>
  <c r="Q5" i="18" s="1"/>
  <c r="Q6" i="18" s="1"/>
  <c r="Q7" i="18" s="1"/>
  <c r="Q8" i="18" s="1"/>
  <c r="Q9" i="18" s="1"/>
  <c r="Q10" i="18" s="1"/>
  <c r="Q11" i="18" s="1"/>
  <c r="Q12" i="18" s="1"/>
  <c r="Q13" i="18" s="1"/>
  <c r="Q14" i="18" s="1"/>
  <c r="Q15" i="18" s="1"/>
  <c r="Q16" i="18" s="1"/>
  <c r="Q17" i="18" s="1"/>
  <c r="Q18" i="18" s="1"/>
  <c r="Q19" i="18" s="1"/>
  <c r="Q20" i="18" s="1"/>
  <c r="Q21" i="18" s="1"/>
  <c r="Q22" i="18" s="1"/>
  <c r="Q23" i="18" s="1"/>
  <c r="Q24" i="18" s="1"/>
  <c r="Q25" i="18" s="1"/>
  <c r="Q26" i="18" s="1"/>
  <c r="Q27" i="18" s="1"/>
  <c r="Q28" i="18" s="1"/>
  <c r="Q29" i="18" s="1"/>
  <c r="Q30" i="18" s="1"/>
  <c r="Q31" i="18" s="1"/>
  <c r="Q32" i="18" s="1"/>
  <c r="Q33" i="18" s="1"/>
  <c r="Q34" i="18" s="1"/>
  <c r="Q35" i="18" s="1"/>
  <c r="Q36" i="18" s="1"/>
  <c r="Q37" i="18" s="1"/>
  <c r="Q38" i="18" s="1"/>
  <c r="Q39" i="18" s="1"/>
  <c r="Q40" i="18" s="1"/>
  <c r="Q41" i="18" s="1"/>
  <c r="Q42" i="18" s="1"/>
  <c r="Q43" i="18" s="1"/>
  <c r="Q44" i="18" s="1"/>
  <c r="Q45" i="18" s="1"/>
  <c r="Q46" i="18" s="1"/>
  <c r="Q47" i="18" s="1"/>
  <c r="Q48" i="18" s="1"/>
  <c r="S5" i="18"/>
  <c r="S6" i="18" s="1"/>
  <c r="S7" i="18" s="1"/>
  <c r="S8" i="18" s="1"/>
  <c r="S9" i="18" s="1"/>
  <c r="S10" i="18" s="1"/>
  <c r="S11" i="18" s="1"/>
  <c r="S12" i="18" s="1"/>
  <c r="S13" i="18" s="1"/>
  <c r="S14" i="18" s="1"/>
  <c r="S15" i="18" s="1"/>
  <c r="S16" i="18" s="1"/>
  <c r="S17" i="18" s="1"/>
  <c r="S18" i="18" s="1"/>
  <c r="S19" i="18" s="1"/>
  <c r="S20" i="18" s="1"/>
  <c r="S21" i="18" s="1"/>
  <c r="S22" i="18" s="1"/>
  <c r="S23" i="18" s="1"/>
  <c r="S24" i="18" s="1"/>
  <c r="S25" i="18" s="1"/>
  <c r="S26" i="18" s="1"/>
  <c r="S27" i="18" s="1"/>
  <c r="S28" i="18" s="1"/>
  <c r="C12" i="15"/>
  <c r="C12" i="14"/>
  <c r="I21" i="14"/>
  <c r="I25" i="14" s="1"/>
  <c r="I19" i="14"/>
  <c r="I20" i="14" s="1"/>
  <c r="AU229" i="18"/>
  <c r="AU230" i="18" s="1"/>
  <c r="AU231" i="18" s="1"/>
  <c r="AU232" i="18" s="1"/>
  <c r="AU233" i="18" s="1"/>
  <c r="AU234" i="18" s="1"/>
  <c r="AU235" i="18" s="1"/>
  <c r="AU236" i="18" s="1"/>
  <c r="AU237" i="18" s="1"/>
  <c r="AU238" i="18" s="1"/>
  <c r="AU239" i="18" s="1"/>
  <c r="AU240" i="18" s="1"/>
  <c r="AU241" i="18" s="1"/>
  <c r="AU242" i="18" s="1"/>
  <c r="AU243" i="18" s="1"/>
  <c r="AU244" i="18" s="1"/>
  <c r="AU245" i="18" s="1"/>
  <c r="AU246" i="18" s="1"/>
  <c r="AU247" i="18" s="1"/>
  <c r="AU248" i="18" s="1"/>
  <c r="AU249" i="18" s="1"/>
  <c r="AU250" i="18" s="1"/>
  <c r="AU251" i="18" s="1"/>
  <c r="AU252" i="18" s="1"/>
  <c r="AU253" i="18" s="1"/>
  <c r="AU254" i="18" s="1"/>
  <c r="AU255" i="18" s="1"/>
  <c r="AU256" i="18" s="1"/>
  <c r="AU257" i="18" s="1"/>
  <c r="AU258" i="18" s="1"/>
  <c r="AU259" i="18" s="1"/>
  <c r="AU260" i="18" s="1"/>
  <c r="AU261" i="18" s="1"/>
  <c r="AU262" i="18" s="1"/>
  <c r="AU263" i="18" s="1"/>
  <c r="AU264" i="18" s="1"/>
  <c r="AU265" i="18" s="1"/>
  <c r="AU266" i="18" s="1"/>
  <c r="AU267" i="18" s="1"/>
  <c r="AU268" i="18" s="1"/>
  <c r="AU269" i="18" s="1"/>
  <c r="AU270" i="18" s="1"/>
  <c r="AU271" i="18" s="1"/>
  <c r="AU272" i="18" s="1"/>
  <c r="AU273" i="18" s="1"/>
  <c r="AU274" i="18" s="1"/>
  <c r="AU275" i="18" s="1"/>
  <c r="AU276" i="18" s="1"/>
  <c r="AU277" i="18" s="1"/>
  <c r="AU278" i="18" s="1"/>
  <c r="AU279" i="18" s="1"/>
  <c r="AU280" i="18" s="1"/>
  <c r="AU281" i="18" s="1"/>
  <c r="AU282" i="18" s="1"/>
  <c r="AU283" i="18" s="1"/>
  <c r="AU284" i="18" s="1"/>
  <c r="AU285" i="18" s="1"/>
  <c r="AU286" i="18" s="1"/>
  <c r="AU287" i="18" s="1"/>
  <c r="AU288" i="18" s="1"/>
  <c r="AU289" i="18" s="1"/>
  <c r="AU290" i="18" s="1"/>
  <c r="AU291" i="18" s="1"/>
  <c r="AU292" i="18" s="1"/>
  <c r="AU293" i="18" s="1"/>
  <c r="AU294" i="18" s="1"/>
  <c r="AU295" i="18" s="1"/>
  <c r="AU296" i="18" s="1"/>
  <c r="AU297" i="18" s="1"/>
  <c r="AU298" i="18" s="1"/>
  <c r="AU299" i="18" s="1"/>
  <c r="AU300" i="18" s="1"/>
  <c r="AU301" i="18" s="1"/>
  <c r="AU302" i="18" s="1"/>
  <c r="AU303" i="18" s="1"/>
  <c r="AU304" i="18" s="1"/>
  <c r="AU305" i="18" s="1"/>
  <c r="AU306" i="18" s="1"/>
  <c r="AU307" i="18" s="1"/>
  <c r="AU308" i="18" s="1"/>
  <c r="AS229" i="18"/>
  <c r="AS230" i="18" s="1"/>
  <c r="AS231" i="18" s="1"/>
  <c r="AS232" i="18" s="1"/>
  <c r="AS233" i="18" s="1"/>
  <c r="AS234" i="18" s="1"/>
  <c r="AS235" i="18" s="1"/>
  <c r="AS236" i="18" s="1"/>
  <c r="AS237" i="18" s="1"/>
  <c r="AS238" i="18" s="1"/>
  <c r="AS239" i="18" s="1"/>
  <c r="AS240" i="18" s="1"/>
  <c r="AS241" i="18" s="1"/>
  <c r="AS242" i="18" s="1"/>
  <c r="AS243" i="18" s="1"/>
  <c r="AS244" i="18" s="1"/>
  <c r="AS245" i="18" s="1"/>
  <c r="AS246" i="18" s="1"/>
  <c r="AS247" i="18" s="1"/>
  <c r="AS248" i="18" s="1"/>
  <c r="AS249" i="18" s="1"/>
  <c r="AS250" i="18" s="1"/>
  <c r="AS251" i="18" s="1"/>
  <c r="AS252" i="18" s="1"/>
  <c r="AS253" i="18" s="1"/>
  <c r="AS254" i="18" s="1"/>
  <c r="AS255" i="18" s="1"/>
  <c r="AS256" i="18" s="1"/>
  <c r="AS257" i="18" s="1"/>
  <c r="AS258" i="18" s="1"/>
  <c r="AS259" i="18" s="1"/>
  <c r="AS260" i="18" s="1"/>
  <c r="AS261" i="18" s="1"/>
  <c r="AS262" i="18" s="1"/>
  <c r="AS263" i="18" s="1"/>
  <c r="AS264" i="18" s="1"/>
  <c r="AS265" i="18" s="1"/>
  <c r="AS266" i="18" s="1"/>
  <c r="AS267" i="18" s="1"/>
  <c r="AS268" i="18" s="1"/>
  <c r="AS269" i="18" s="1"/>
  <c r="AS270" i="18" s="1"/>
  <c r="AS271" i="18" s="1"/>
  <c r="AS272" i="18" s="1"/>
  <c r="AS273" i="18" s="1"/>
  <c r="AS274" i="18" s="1"/>
  <c r="AS275" i="18" s="1"/>
  <c r="AS276" i="18" s="1"/>
  <c r="AS277" i="18" s="1"/>
  <c r="AS278" i="18" s="1"/>
  <c r="AS279" i="18" s="1"/>
  <c r="AS280" i="18" s="1"/>
  <c r="AS281" i="18" s="1"/>
  <c r="AS282" i="18" s="1"/>
  <c r="AS283" i="18" s="1"/>
  <c r="AS284" i="18" s="1"/>
  <c r="AS285" i="18" s="1"/>
  <c r="AS286" i="18" s="1"/>
  <c r="AS287" i="18" s="1"/>
  <c r="AS288" i="18" s="1"/>
  <c r="AS289" i="18" s="1"/>
  <c r="AS290" i="18" s="1"/>
  <c r="AS291" i="18" s="1"/>
  <c r="AS292" i="18" s="1"/>
  <c r="AS293" i="18" s="1"/>
  <c r="AS294" i="18" s="1"/>
  <c r="AS295" i="18" s="1"/>
  <c r="AS296" i="18" s="1"/>
  <c r="AS297" i="18" s="1"/>
  <c r="AS298" i="18" s="1"/>
  <c r="AS299" i="18" s="1"/>
  <c r="AS300" i="18" s="1"/>
  <c r="AS301" i="18" s="1"/>
  <c r="AS302" i="18" s="1"/>
  <c r="AS303" i="18" s="1"/>
  <c r="AS304" i="18" s="1"/>
  <c r="AS305" i="18" s="1"/>
  <c r="AS306" i="18" s="1"/>
  <c r="AS307" i="18" s="1"/>
  <c r="AS308" i="18" s="1"/>
  <c r="C11" i="14" l="1"/>
  <c r="C17" i="14" s="1"/>
  <c r="AG179" i="18"/>
  <c r="AG180" i="18" s="1"/>
  <c r="AG181" i="18" s="1"/>
  <c r="AG182" i="18" s="1"/>
  <c r="AG183" i="18" s="1"/>
  <c r="AG184" i="18" s="1"/>
  <c r="AG185" i="18" s="1"/>
  <c r="AG186" i="18" s="1"/>
  <c r="AG187" i="18" s="1"/>
  <c r="AG188" i="18" s="1"/>
  <c r="AG189" i="18" s="1"/>
  <c r="AG190" i="18" s="1"/>
  <c r="AG191" i="18" s="1"/>
  <c r="AG192" i="18" s="1"/>
  <c r="AG193" i="18" s="1"/>
  <c r="AG194" i="18" s="1"/>
  <c r="AG195" i="18" s="1"/>
  <c r="AG196" i="18" s="1"/>
  <c r="AG197" i="18" s="1"/>
  <c r="AG198" i="18" s="1"/>
  <c r="AG199" i="18" s="1"/>
  <c r="AG200" i="18" s="1"/>
  <c r="AG201" i="18" s="1"/>
  <c r="AG202" i="18" s="1"/>
  <c r="AG203" i="18" s="1"/>
  <c r="AG204" i="18" s="1"/>
  <c r="AG205" i="18" s="1"/>
  <c r="AG206" i="18" s="1"/>
  <c r="AG207" i="18" s="1"/>
  <c r="AG208" i="18" s="1"/>
  <c r="AG209" i="18" s="1"/>
  <c r="AG210" i="18" s="1"/>
  <c r="AG211" i="18" s="1"/>
  <c r="AG212" i="18" s="1"/>
  <c r="AG213" i="18" s="1"/>
  <c r="AG214" i="18" s="1"/>
  <c r="AG215" i="18" s="1"/>
  <c r="AG216" i="18" s="1"/>
  <c r="AG217" i="18" s="1"/>
  <c r="AG218" i="18" s="1"/>
  <c r="AG219" i="18" s="1"/>
  <c r="AG220" i="18" s="1"/>
  <c r="AG221" i="18" s="1"/>
  <c r="AG222" i="18" s="1"/>
  <c r="AG223" i="18" s="1"/>
  <c r="AG224" i="18" s="1"/>
  <c r="AG225" i="18" s="1"/>
  <c r="AG226" i="18" s="1"/>
  <c r="AG227" i="18" s="1"/>
  <c r="AG228" i="18" s="1"/>
  <c r="AG229" i="18" s="1"/>
  <c r="AG230" i="18" s="1"/>
  <c r="AG231" i="18" s="1"/>
  <c r="AG232" i="18" s="1"/>
  <c r="AG233" i="18" s="1"/>
  <c r="AG234" i="18" s="1"/>
  <c r="AG235" i="18" s="1"/>
  <c r="AG236" i="18" s="1"/>
  <c r="AG237" i="18" s="1"/>
  <c r="AG238" i="18" s="1"/>
  <c r="AG239" i="18" s="1"/>
  <c r="AG240" i="18" s="1"/>
  <c r="AG241" i="18" s="1"/>
  <c r="AG242" i="18" s="1"/>
  <c r="AG243" i="18" s="1"/>
  <c r="AG244" i="18" s="1"/>
  <c r="AG245" i="18" s="1"/>
  <c r="AG246" i="18" s="1"/>
  <c r="AG247" i="18" s="1"/>
  <c r="AG248" i="18" s="1"/>
  <c r="AG249" i="18" s="1"/>
  <c r="AG250" i="18" s="1"/>
  <c r="AG251" i="18" s="1"/>
  <c r="AG252" i="18" s="1"/>
  <c r="AG253" i="18" s="1"/>
  <c r="AG254" i="18" s="1"/>
  <c r="AG255" i="18" s="1"/>
  <c r="AG256" i="18" s="1"/>
  <c r="AG257" i="18" s="1"/>
  <c r="AG258" i="18" s="1"/>
  <c r="AG259" i="18" s="1"/>
  <c r="AG260" i="18" s="1"/>
  <c r="AG261" i="18" s="1"/>
  <c r="AG262" i="18" s="1"/>
  <c r="AG263" i="18" s="1"/>
  <c r="AG264" i="18" s="1"/>
  <c r="AG265" i="18" s="1"/>
  <c r="AG266" i="18" s="1"/>
  <c r="AG267" i="18" s="1"/>
  <c r="AG268" i="18" s="1"/>
  <c r="AG269" i="18" s="1"/>
  <c r="AG270" i="18" s="1"/>
  <c r="AG271" i="18" s="1"/>
  <c r="AG272" i="18" s="1"/>
  <c r="AG273" i="18" s="1"/>
  <c r="AG274" i="18" s="1"/>
  <c r="AG275" i="18" s="1"/>
  <c r="AG276" i="18" s="1"/>
  <c r="AG277" i="18" s="1"/>
  <c r="AG278" i="18" s="1"/>
  <c r="AG279" i="18" s="1"/>
  <c r="AG280" i="18" s="1"/>
  <c r="AG281" i="18" s="1"/>
  <c r="AG282" i="18" s="1"/>
  <c r="AG283" i="18" s="1"/>
  <c r="AG284" i="18" s="1"/>
  <c r="AG285" i="18" s="1"/>
  <c r="AG286" i="18" s="1"/>
  <c r="AG287" i="18" s="1"/>
  <c r="AG288" i="18" s="1"/>
  <c r="AG289" i="18" s="1"/>
  <c r="AG290" i="18" s="1"/>
  <c r="AG291" i="18" s="1"/>
  <c r="AG292" i="18" s="1"/>
  <c r="AG293" i="18" s="1"/>
  <c r="AG294" i="18" s="1"/>
  <c r="AG295" i="18" s="1"/>
  <c r="AG296" i="18" s="1"/>
  <c r="AG297" i="18" s="1"/>
  <c r="AG298" i="18" s="1"/>
  <c r="AG299" i="18" s="1"/>
  <c r="AG300" i="18" s="1"/>
  <c r="AG301" i="18" s="1"/>
  <c r="AG302" i="18" s="1"/>
  <c r="AG303" i="18" s="1"/>
  <c r="AG304" i="18" s="1"/>
  <c r="AG305" i="18" s="1"/>
  <c r="AG306" i="18" s="1"/>
  <c r="AG307" i="18" s="1"/>
  <c r="AG308" i="18" s="1"/>
  <c r="I18" i="15"/>
  <c r="I19" i="15" s="1"/>
  <c r="I25" i="15" s="1"/>
  <c r="C13" i="15"/>
  <c r="C18" i="15" s="1"/>
  <c r="C19" i="15" s="1"/>
  <c r="G11" i="14"/>
  <c r="G17" i="14" s="1"/>
  <c r="G12" i="14"/>
  <c r="H12" i="14"/>
  <c r="H12" i="15"/>
  <c r="G11" i="15"/>
  <c r="G12" i="15"/>
  <c r="F12" i="14"/>
  <c r="H11" i="14"/>
  <c r="H11" i="15"/>
  <c r="H20" i="15" s="1"/>
  <c r="H24" i="15" s="1"/>
  <c r="F11" i="14"/>
  <c r="F17" i="14" s="1"/>
  <c r="F11" i="15"/>
  <c r="F20" i="15" s="1"/>
  <c r="F24" i="15" s="1"/>
  <c r="Q49" i="18"/>
  <c r="Q50" i="18" s="1"/>
  <c r="Q51" i="18" s="1"/>
  <c r="Q52" i="18" s="1"/>
  <c r="Q53" i="18" s="1"/>
  <c r="Q54" i="18" s="1"/>
  <c r="Q55" i="18" s="1"/>
  <c r="Q56" i="18" s="1"/>
  <c r="Q57" i="18" s="1"/>
  <c r="Q58" i="18" s="1"/>
  <c r="Q59" i="18" s="1"/>
  <c r="Q60" i="18" s="1"/>
  <c r="Q61" i="18" s="1"/>
  <c r="Q62" i="18" s="1"/>
  <c r="Q63" i="18" s="1"/>
  <c r="Q64" i="18" s="1"/>
  <c r="Q65" i="18" s="1"/>
  <c r="Q66" i="18" s="1"/>
  <c r="Q67" i="18" s="1"/>
  <c r="Q68" i="18" s="1"/>
  <c r="Q69" i="18" s="1"/>
  <c r="Q70" i="18" s="1"/>
  <c r="Q71" i="18" s="1"/>
  <c r="Q72" i="18" s="1"/>
  <c r="Q73" i="18" s="1"/>
  <c r="Q74" i="18" s="1"/>
  <c r="Q75" i="18" s="1"/>
  <c r="Q76" i="18" s="1"/>
  <c r="Q77" i="18" s="1"/>
  <c r="Q78" i="18" s="1"/>
  <c r="Q79" i="18" s="1"/>
  <c r="Q80" i="18" s="1"/>
  <c r="Q81" i="18" s="1"/>
  <c r="Q82" i="18" s="1"/>
  <c r="Q83" i="18" s="1"/>
  <c r="Q84" i="18" s="1"/>
  <c r="Q85" i="18" s="1"/>
  <c r="Q86" i="18" s="1"/>
  <c r="Q87" i="18" s="1"/>
  <c r="Q88" i="18" s="1"/>
  <c r="Q89" i="18" s="1"/>
  <c r="Q90" i="18" s="1"/>
  <c r="Q91" i="18" s="1"/>
  <c r="Q92" i="18" s="1"/>
  <c r="Q93" i="18" s="1"/>
  <c r="Q94" i="18" s="1"/>
  <c r="Q95" i="18" s="1"/>
  <c r="Q96" i="18" s="1"/>
  <c r="Q97" i="18" s="1"/>
  <c r="Q98" i="18" s="1"/>
  <c r="Q99" i="18" s="1"/>
  <c r="Q100" i="18" s="1"/>
  <c r="Q101" i="18" s="1"/>
  <c r="Q102" i="18" s="1"/>
  <c r="Q103" i="18" s="1"/>
  <c r="Q104" i="18" s="1"/>
  <c r="Q105" i="18" s="1"/>
  <c r="Q106" i="18" s="1"/>
  <c r="Q107" i="18" s="1"/>
  <c r="Q108" i="18" s="1"/>
  <c r="Q109" i="18" s="1"/>
  <c r="Q110" i="18" s="1"/>
  <c r="Q111" i="18" s="1"/>
  <c r="Q112" i="18" s="1"/>
  <c r="Q113" i="18" s="1"/>
  <c r="Q114" i="18" s="1"/>
  <c r="Q115" i="18" s="1"/>
  <c r="Q116" i="18" s="1"/>
  <c r="Q117" i="18" s="1"/>
  <c r="Q118" i="18" s="1"/>
  <c r="Q119" i="18" s="1"/>
  <c r="Q120" i="18" s="1"/>
  <c r="Q121" i="18" s="1"/>
  <c r="Q122" i="18" s="1"/>
  <c r="Q123" i="18" s="1"/>
  <c r="Q124" i="18" s="1"/>
  <c r="Q125" i="18" s="1"/>
  <c r="Q126" i="18" s="1"/>
  <c r="Q127" i="18" s="1"/>
  <c r="Q128" i="18" s="1"/>
  <c r="Q129" i="18" s="1"/>
  <c r="Q130" i="18" s="1"/>
  <c r="Q131" i="18" s="1"/>
  <c r="Q132" i="18" s="1"/>
  <c r="Q133" i="18" s="1"/>
  <c r="Q134" i="18" s="1"/>
  <c r="Q135" i="18" s="1"/>
  <c r="Q136" i="18" s="1"/>
  <c r="Q137" i="18" s="1"/>
  <c r="Q138" i="18" s="1"/>
  <c r="Q139" i="18" s="1"/>
  <c r="Q140" i="18" s="1"/>
  <c r="Q141" i="18" s="1"/>
  <c r="Q142" i="18" s="1"/>
  <c r="Q143" i="18" s="1"/>
  <c r="Q144" i="18" s="1"/>
  <c r="Q145" i="18" s="1"/>
  <c r="Q146" i="18" s="1"/>
  <c r="Q147" i="18" s="1"/>
  <c r="Q148" i="18" s="1"/>
  <c r="Q149" i="18" s="1"/>
  <c r="Q150" i="18" s="1"/>
  <c r="Q151" i="18" s="1"/>
  <c r="Q152" i="18" s="1"/>
  <c r="Q153" i="18" s="1"/>
  <c r="Q154" i="18" s="1"/>
  <c r="Q155" i="18" s="1"/>
  <c r="Q156" i="18" s="1"/>
  <c r="Q157" i="18" s="1"/>
  <c r="Q158" i="18" s="1"/>
  <c r="Q159" i="18" s="1"/>
  <c r="Q160" i="18" s="1"/>
  <c r="Q161" i="18" s="1"/>
  <c r="Q162" i="18" s="1"/>
  <c r="Q163" i="18" s="1"/>
  <c r="Q164" i="18" s="1"/>
  <c r="Q165" i="18" s="1"/>
  <c r="Q166" i="18" s="1"/>
  <c r="Q167" i="18" s="1"/>
  <c r="Q168" i="18" s="1"/>
  <c r="Q169" i="18" s="1"/>
  <c r="Q170" i="18" s="1"/>
  <c r="Q171" i="18" s="1"/>
  <c r="Q172" i="18" s="1"/>
  <c r="Q173" i="18" s="1"/>
  <c r="Q174" i="18" s="1"/>
  <c r="Q175" i="18" s="1"/>
  <c r="Q176" i="18" s="1"/>
  <c r="Q177" i="18" s="1"/>
  <c r="Q178" i="18" s="1"/>
  <c r="Q179" i="18" s="1"/>
  <c r="Q180" i="18" s="1"/>
  <c r="Q181" i="18" s="1"/>
  <c r="Q182" i="18" s="1"/>
  <c r="Q183" i="18" s="1"/>
  <c r="Q184" i="18" s="1"/>
  <c r="Q185" i="18" s="1"/>
  <c r="Q186" i="18" s="1"/>
  <c r="Q187" i="18" s="1"/>
  <c r="Q188" i="18" s="1"/>
  <c r="Q189" i="18" s="1"/>
  <c r="Q190" i="18" s="1"/>
  <c r="Q191" i="18" s="1"/>
  <c r="Q192" i="18" s="1"/>
  <c r="Q193" i="18" s="1"/>
  <c r="Q194" i="18" s="1"/>
  <c r="Q195" i="18" s="1"/>
  <c r="Q196" i="18" s="1"/>
  <c r="Q197" i="18" s="1"/>
  <c r="Q198" i="18" s="1"/>
  <c r="Q199" i="18" s="1"/>
  <c r="Q200" i="18" s="1"/>
  <c r="Q201" i="18" s="1"/>
  <c r="Q202" i="18" s="1"/>
  <c r="Q203" i="18" s="1"/>
  <c r="Q204" i="18" s="1"/>
  <c r="Q205" i="18" s="1"/>
  <c r="Q206" i="18" s="1"/>
  <c r="Q207" i="18" s="1"/>
  <c r="Q208" i="18" s="1"/>
  <c r="Q209" i="18" s="1"/>
  <c r="Q210" i="18" s="1"/>
  <c r="Q211" i="18" s="1"/>
  <c r="Q212" i="18" s="1"/>
  <c r="Q213" i="18" s="1"/>
  <c r="Q214" i="18" s="1"/>
  <c r="Q215" i="18" s="1"/>
  <c r="Q216" i="18" s="1"/>
  <c r="Q217" i="18" s="1"/>
  <c r="Q218" i="18" s="1"/>
  <c r="Q219" i="18" s="1"/>
  <c r="Q220" i="18" s="1"/>
  <c r="Q221" i="18" s="1"/>
  <c r="Q222" i="18" s="1"/>
  <c r="Q223" i="18" s="1"/>
  <c r="Q224" i="18" s="1"/>
  <c r="Q225" i="18" s="1"/>
  <c r="Q226" i="18" s="1"/>
  <c r="Q227" i="18" s="1"/>
  <c r="Q228" i="18" s="1"/>
  <c r="Q229" i="18" s="1"/>
  <c r="Q230" i="18" s="1"/>
  <c r="Q231" i="18" s="1"/>
  <c r="Q232" i="18" s="1"/>
  <c r="Q233" i="18" s="1"/>
  <c r="Q234" i="18" s="1"/>
  <c r="Q235" i="18" s="1"/>
  <c r="Q236" i="18" s="1"/>
  <c r="Q237" i="18" s="1"/>
  <c r="Q238" i="18" s="1"/>
  <c r="Q239" i="18" s="1"/>
  <c r="Q240" i="18" s="1"/>
  <c r="Q241" i="18" s="1"/>
  <c r="Q242" i="18" s="1"/>
  <c r="Q243" i="18" s="1"/>
  <c r="Q244" i="18" s="1"/>
  <c r="Q245" i="18" s="1"/>
  <c r="Q246" i="18" s="1"/>
  <c r="Q247" i="18" s="1"/>
  <c r="Q248" i="18" s="1"/>
  <c r="Q249" i="18" s="1"/>
  <c r="Q250" i="18" s="1"/>
  <c r="Q251" i="18" s="1"/>
  <c r="Q252" i="18" s="1"/>
  <c r="Q253" i="18" s="1"/>
  <c r="Q254" i="18" s="1"/>
  <c r="Q255" i="18" s="1"/>
  <c r="Q256" i="18" s="1"/>
  <c r="Q257" i="18" s="1"/>
  <c r="Q258" i="18" s="1"/>
  <c r="Q259" i="18" s="1"/>
  <c r="Q260" i="18" s="1"/>
  <c r="Q261" i="18" s="1"/>
  <c r="Q262" i="18" s="1"/>
  <c r="Q263" i="18" s="1"/>
  <c r="Q264" i="18" s="1"/>
  <c r="Q265" i="18" s="1"/>
  <c r="Q266" i="18" s="1"/>
  <c r="Q267" i="18" s="1"/>
  <c r="Q268" i="18" s="1"/>
  <c r="Q269" i="18" s="1"/>
  <c r="Q270" i="18" s="1"/>
  <c r="Q271" i="18" s="1"/>
  <c r="Q272" i="18" s="1"/>
  <c r="Q273" i="18" s="1"/>
  <c r="Q274" i="18" s="1"/>
  <c r="Q275" i="18" s="1"/>
  <c r="Q276" i="18" s="1"/>
  <c r="Q277" i="18" s="1"/>
  <c r="Q278" i="18" s="1"/>
  <c r="Q279" i="18" s="1"/>
  <c r="Q280" i="18" s="1"/>
  <c r="Q281" i="18" s="1"/>
  <c r="Q282" i="18" s="1"/>
  <c r="Q283" i="18" s="1"/>
  <c r="Q284" i="18" s="1"/>
  <c r="Q285" i="18" s="1"/>
  <c r="Q286" i="18" s="1"/>
  <c r="Q287" i="18" s="1"/>
  <c r="Q288" i="18" s="1"/>
  <c r="Q289" i="18" s="1"/>
  <c r="Q290" i="18" s="1"/>
  <c r="Q291" i="18" s="1"/>
  <c r="Q292" i="18" s="1"/>
  <c r="Q293" i="18" s="1"/>
  <c r="Q294" i="18" s="1"/>
  <c r="Q295" i="18" s="1"/>
  <c r="Q296" i="18" s="1"/>
  <c r="Q297" i="18" s="1"/>
  <c r="Q298" i="18" s="1"/>
  <c r="Q299" i="18" s="1"/>
  <c r="Q300" i="18" s="1"/>
  <c r="Q301" i="18" s="1"/>
  <c r="Q302" i="18" s="1"/>
  <c r="Q303" i="18" s="1"/>
  <c r="Q304" i="18" s="1"/>
  <c r="Q305" i="18" s="1"/>
  <c r="Q306" i="18" s="1"/>
  <c r="Q307" i="18" s="1"/>
  <c r="Q308" i="18" s="1"/>
  <c r="I22" i="14"/>
  <c r="I23" i="14"/>
  <c r="I27" i="14" s="1"/>
  <c r="I26" i="14"/>
  <c r="C21" i="14" l="1"/>
  <c r="C25" i="14" s="1"/>
  <c r="C13" i="14"/>
  <c r="C19" i="14" s="1"/>
  <c r="C20" i="14" s="1"/>
  <c r="F12" i="15"/>
  <c r="F13" i="15" s="1"/>
  <c r="F18" i="15" s="1"/>
  <c r="F19" i="15" s="1"/>
  <c r="G13" i="14"/>
  <c r="G14" i="14" s="1"/>
  <c r="I21" i="15"/>
  <c r="I22" i="15"/>
  <c r="I26" i="15" s="1"/>
  <c r="C14" i="15"/>
  <c r="H13" i="14"/>
  <c r="H14" i="14" s="1"/>
  <c r="G13" i="15"/>
  <c r="G18" i="15" s="1"/>
  <c r="G19" i="15" s="1"/>
  <c r="G20" i="15"/>
  <c r="G24" i="15" s="1"/>
  <c r="F13" i="14"/>
  <c r="F14" i="14" s="1"/>
  <c r="H13" i="15"/>
  <c r="H14" i="15" s="1"/>
  <c r="H17" i="14"/>
  <c r="D11" i="15"/>
  <c r="D20" i="15" s="1"/>
  <c r="D24" i="15" s="1"/>
  <c r="D11" i="14"/>
  <c r="D17" i="14" s="1"/>
  <c r="D21" i="14" s="1"/>
  <c r="D25" i="14" s="1"/>
  <c r="G21" i="14"/>
  <c r="G25" i="14" s="1"/>
  <c r="G14" i="15"/>
  <c r="F21" i="14"/>
  <c r="F25" i="14" s="1"/>
  <c r="C21" i="15"/>
  <c r="C22" i="15"/>
  <c r="C26" i="15" s="1"/>
  <c r="C25" i="15"/>
  <c r="C22" i="14"/>
  <c r="C26" i="14"/>
  <c r="C23" i="14"/>
  <c r="C27" i="14" s="1"/>
  <c r="G19" i="14" l="1"/>
  <c r="G20" i="14" s="1"/>
  <c r="G23" i="14" s="1"/>
  <c r="G27" i="14" s="1"/>
  <c r="C14" i="14"/>
  <c r="F14" i="15"/>
  <c r="G25" i="15"/>
  <c r="H19" i="14"/>
  <c r="H20" i="14" s="1"/>
  <c r="H22" i="14" s="1"/>
  <c r="D18" i="14"/>
  <c r="H18" i="15"/>
  <c r="H19" i="15" s="1"/>
  <c r="H22" i="15" s="1"/>
  <c r="H26" i="15" s="1"/>
  <c r="F19" i="14"/>
  <c r="F20" i="14" s="1"/>
  <c r="F23" i="14" s="1"/>
  <c r="F27" i="14" s="1"/>
  <c r="H21" i="14"/>
  <c r="H25" i="14" s="1"/>
  <c r="G21" i="15"/>
  <c r="G22" i="15"/>
  <c r="G26" i="15" s="1"/>
  <c r="G26" i="14"/>
  <c r="F21" i="15"/>
  <c r="F22" i="15"/>
  <c r="F26" i="15" s="1"/>
  <c r="F25" i="15"/>
  <c r="G22" i="14" l="1"/>
  <c r="H26" i="14"/>
  <c r="H23" i="14"/>
  <c r="H27" i="14" s="1"/>
  <c r="H25" i="15"/>
  <c r="H21" i="15"/>
  <c r="F22" i="14"/>
  <c r="F26" i="14"/>
  <c r="M56" i="19"/>
  <c r="J44" i="19" s="1"/>
  <c r="D67" i="19" s="1"/>
  <c r="G56" i="19"/>
  <c r="F67" i="19" l="1"/>
  <c r="C69" i="19" s="1"/>
  <c r="B28" i="19" s="1"/>
  <c r="C67" i="19"/>
  <c r="M57" i="19"/>
  <c r="G57" i="19"/>
  <c r="J42" i="19" s="1"/>
  <c r="Y5" i="10"/>
  <c r="D66" i="19" l="1"/>
  <c r="C66" i="19"/>
  <c r="F66" i="19"/>
  <c r="C68" i="19" s="1"/>
  <c r="B24" i="19" s="1"/>
  <c r="B16" i="12"/>
  <c r="B175" i="18" s="1"/>
  <c r="I13" i="10"/>
  <c r="B16" i="14"/>
  <c r="B16" i="15"/>
  <c r="B15" i="12" l="1"/>
  <c r="B15" i="15"/>
  <c r="B15" i="14"/>
  <c r="W68" i="18"/>
  <c r="B81" i="18"/>
  <c r="D237" i="18"/>
  <c r="D50" i="18"/>
  <c r="D234" i="18"/>
  <c r="D258" i="18"/>
  <c r="B255" i="18"/>
  <c r="D62" i="18"/>
  <c r="D51" i="18"/>
  <c r="D112" i="18"/>
  <c r="B210" i="18"/>
  <c r="B152" i="18"/>
  <c r="B89" i="18"/>
  <c r="D148" i="18"/>
  <c r="D136" i="18"/>
  <c r="B97" i="18"/>
  <c r="B188" i="18"/>
  <c r="D259" i="18"/>
  <c r="D172" i="18"/>
  <c r="D221" i="18"/>
  <c r="D214" i="18"/>
  <c r="D98" i="18"/>
  <c r="D94" i="18"/>
  <c r="D160" i="18"/>
  <c r="B113" i="18"/>
  <c r="D155" i="18"/>
  <c r="D301" i="18"/>
  <c r="D130" i="18"/>
  <c r="D132" i="18"/>
  <c r="D290" i="18"/>
  <c r="D83" i="18"/>
  <c r="B105" i="18"/>
  <c r="B142" i="18"/>
  <c r="D70" i="18"/>
  <c r="D222" i="18"/>
  <c r="D140" i="18"/>
  <c r="D196" i="18"/>
  <c r="D68" i="18"/>
  <c r="D280" i="18"/>
  <c r="B92" i="18"/>
  <c r="B112" i="18"/>
  <c r="D110" i="18"/>
  <c r="D82" i="18"/>
  <c r="D156" i="18"/>
  <c r="B90" i="18"/>
  <c r="D229" i="18"/>
  <c r="B121" i="18"/>
  <c r="D78" i="18"/>
  <c r="D218" i="18"/>
  <c r="D72" i="18"/>
  <c r="D146" i="18"/>
  <c r="D285" i="18"/>
  <c r="D230" i="18"/>
  <c r="B164" i="18"/>
  <c r="D109" i="18"/>
  <c r="B236" i="18"/>
  <c r="D165" i="18"/>
  <c r="D240" i="18"/>
  <c r="D252" i="18"/>
  <c r="B145" i="18"/>
  <c r="D131" i="18"/>
  <c r="D106" i="18"/>
  <c r="R40" i="18"/>
  <c r="W49" i="18"/>
  <c r="D89" i="18"/>
  <c r="W65" i="18"/>
  <c r="D163" i="18"/>
  <c r="B300" i="18"/>
  <c r="B226" i="18"/>
  <c r="D182" i="18"/>
  <c r="B66" i="18"/>
  <c r="D267" i="18"/>
  <c r="B32" i="18"/>
  <c r="D199" i="18"/>
  <c r="B55" i="18"/>
  <c r="B245" i="18"/>
  <c r="D154" i="18"/>
  <c r="D173" i="18"/>
  <c r="B82" i="18"/>
  <c r="B103" i="18"/>
  <c r="D306" i="18"/>
  <c r="D268" i="18"/>
  <c r="D192" i="18"/>
  <c r="B60" i="18"/>
  <c r="B174" i="18"/>
  <c r="B86" i="18"/>
  <c r="D297" i="18"/>
  <c r="D210" i="18"/>
  <c r="B157" i="18"/>
  <c r="D279" i="18"/>
  <c r="D38" i="18"/>
  <c r="B260" i="18"/>
  <c r="D129" i="18"/>
  <c r="B199" i="18"/>
  <c r="B221" i="18"/>
  <c r="D60" i="18"/>
  <c r="B256" i="18"/>
  <c r="B107" i="18"/>
  <c r="W57" i="18"/>
  <c r="B296" i="18"/>
  <c r="B83" i="18"/>
  <c r="B168" i="18"/>
  <c r="D273" i="18"/>
  <c r="B249" i="18"/>
  <c r="D13" i="18"/>
  <c r="B213" i="18"/>
  <c r="B269" i="18"/>
  <c r="B131" i="18"/>
  <c r="B26" i="18"/>
  <c r="B230" i="18"/>
  <c r="D197" i="18"/>
  <c r="W64" i="18"/>
  <c r="B289" i="18"/>
  <c r="B117" i="18"/>
  <c r="D161" i="18"/>
  <c r="B180" i="18"/>
  <c r="B268" i="18"/>
  <c r="B114" i="18"/>
  <c r="D226" i="18"/>
  <c r="B138" i="18"/>
  <c r="B220" i="18"/>
  <c r="D307" i="18"/>
  <c r="B177" i="18"/>
  <c r="B237" i="18"/>
  <c r="B101" i="18"/>
  <c r="D169" i="18"/>
  <c r="D105" i="18"/>
  <c r="B212" i="18"/>
  <c r="B52" i="18"/>
  <c r="R48" i="18"/>
  <c r="D194" i="18"/>
  <c r="B206" i="18"/>
  <c r="B118" i="18"/>
  <c r="D250" i="18"/>
  <c r="D84" i="18"/>
  <c r="B190" i="18"/>
  <c r="D187" i="18"/>
  <c r="D59" i="18"/>
  <c r="D211" i="18"/>
  <c r="B111" i="18"/>
  <c r="B56" i="18"/>
  <c r="D53" i="18"/>
  <c r="D208" i="18"/>
  <c r="D159" i="18"/>
  <c r="D141" i="18"/>
  <c r="B124" i="18"/>
  <c r="B274" i="18"/>
  <c r="D127" i="18"/>
  <c r="D61" i="18"/>
  <c r="D63" i="18"/>
  <c r="D242" i="18"/>
  <c r="D67" i="18"/>
  <c r="B178" i="18"/>
  <c r="D304" i="18"/>
  <c r="B161" i="18"/>
  <c r="D93" i="18"/>
  <c r="B252" i="18"/>
  <c r="B202" i="18"/>
  <c r="B58" i="18"/>
  <c r="B79" i="18"/>
  <c r="B94" i="18"/>
  <c r="D115" i="18"/>
  <c r="D205" i="18"/>
  <c r="B146" i="18"/>
  <c r="D190" i="18"/>
  <c r="D126" i="18"/>
  <c r="D147" i="18"/>
  <c r="D80" i="18"/>
  <c r="D274" i="18"/>
  <c r="D74" i="18"/>
  <c r="D174" i="18"/>
  <c r="B126" i="18"/>
  <c r="B108" i="18"/>
  <c r="B285" i="18"/>
  <c r="B162" i="18"/>
  <c r="B305" i="18"/>
  <c r="D54" i="18"/>
  <c r="D200" i="18"/>
  <c r="D198" i="18"/>
  <c r="B170" i="18"/>
  <c r="D227" i="18"/>
  <c r="B229" i="18"/>
  <c r="D24" i="18"/>
  <c r="D42" i="18"/>
  <c r="R66" i="18"/>
  <c r="B159" i="18"/>
  <c r="B3" i="18"/>
  <c r="B141" i="18"/>
  <c r="R47" i="18"/>
  <c r="B91" i="18"/>
  <c r="B17" i="18"/>
  <c r="R58" i="18"/>
  <c r="B151" i="18"/>
  <c r="D263" i="18"/>
  <c r="B128" i="18"/>
  <c r="B61" i="18"/>
  <c r="R30" i="18"/>
  <c r="B149" i="18"/>
  <c r="D247" i="18"/>
  <c r="D249" i="18"/>
  <c r="D97" i="18"/>
  <c r="D296" i="18"/>
  <c r="D261" i="18"/>
  <c r="B102" i="18"/>
  <c r="D52" i="18"/>
  <c r="D171" i="18"/>
  <c r="D262" i="18"/>
  <c r="B98" i="18"/>
  <c r="B9" i="18"/>
  <c r="D231" i="18"/>
  <c r="D233" i="18"/>
  <c r="D137" i="18"/>
  <c r="D73" i="18"/>
  <c r="B116" i="18"/>
  <c r="D248" i="18"/>
  <c r="B279" i="18"/>
  <c r="B235" i="18"/>
  <c r="B218" i="18"/>
  <c r="B54" i="18"/>
  <c r="D170" i="18"/>
  <c r="B104" i="18"/>
  <c r="D302" i="18"/>
  <c r="D123" i="18"/>
  <c r="B87" i="18"/>
  <c r="D135" i="18"/>
  <c r="R41" i="18"/>
  <c r="D117" i="18"/>
  <c r="B76" i="18"/>
  <c r="B292" i="18"/>
  <c r="B219" i="18"/>
  <c r="D77" i="18"/>
  <c r="D256" i="18"/>
  <c r="B263" i="18"/>
  <c r="B191" i="18"/>
  <c r="D224" i="18"/>
  <c r="D284" i="18"/>
  <c r="B222" i="18"/>
  <c r="D55" i="18"/>
  <c r="D101" i="18"/>
  <c r="B130" i="18"/>
  <c r="D143" i="18"/>
  <c r="D288" i="18"/>
  <c r="D191" i="18"/>
  <c r="D162" i="18"/>
  <c r="B135" i="18"/>
  <c r="D150" i="18"/>
  <c r="B72" i="18"/>
  <c r="D151" i="18"/>
  <c r="D144" i="18"/>
  <c r="D277" i="18"/>
  <c r="D104" i="18"/>
  <c r="B62" i="18"/>
  <c r="D291" i="18"/>
  <c r="D178" i="18"/>
  <c r="D99" i="18"/>
  <c r="D245" i="18"/>
  <c r="D88" i="18"/>
  <c r="D133" i="18"/>
  <c r="B153" i="18"/>
  <c r="D175" i="18"/>
  <c r="D142" i="18"/>
  <c r="B63" i="18"/>
  <c r="B122" i="18"/>
  <c r="D299" i="18"/>
  <c r="D253" i="18"/>
  <c r="D179" i="18"/>
  <c r="B73" i="18"/>
  <c r="D158" i="18"/>
  <c r="D56" i="18"/>
  <c r="B71" i="18"/>
  <c r="B143" i="18"/>
  <c r="D58" i="18"/>
  <c r="D128" i="18"/>
  <c r="B158" i="18"/>
  <c r="D92" i="18"/>
  <c r="D87" i="18"/>
  <c r="D118" i="18"/>
  <c r="D188" i="18"/>
  <c r="D120" i="18"/>
  <c r="D254" i="18"/>
  <c r="D186" i="18"/>
  <c r="D219" i="18"/>
  <c r="D235" i="18"/>
  <c r="B172" i="18"/>
  <c r="D66" i="18"/>
  <c r="D111" i="18"/>
  <c r="D69" i="18"/>
  <c r="D76" i="18"/>
  <c r="B171" i="18"/>
  <c r="B303" i="18"/>
  <c r="D134" i="18"/>
  <c r="B95" i="18"/>
  <c r="D212" i="18"/>
  <c r="B136" i="18"/>
  <c r="B41" i="18"/>
  <c r="D246" i="18"/>
  <c r="B127" i="18"/>
  <c r="B110" i="18"/>
  <c r="D125" i="18"/>
  <c r="W36" i="18"/>
  <c r="D278" i="18"/>
  <c r="D272" i="18"/>
  <c r="B203" i="18"/>
  <c r="D283" i="18"/>
  <c r="D238" i="18"/>
  <c r="D138" i="18"/>
  <c r="B154" i="18"/>
  <c r="B65" i="18"/>
  <c r="B84" i="18"/>
  <c r="D121" i="18"/>
  <c r="B182" i="18"/>
  <c r="W60" i="18"/>
  <c r="D107" i="18"/>
  <c r="D298" i="18"/>
  <c r="D232" i="18"/>
  <c r="D193" i="18"/>
  <c r="B308" i="18"/>
  <c r="D257" i="18"/>
  <c r="D29" i="18"/>
  <c r="B280" i="18"/>
  <c r="W30" i="18"/>
  <c r="B77" i="18"/>
  <c r="B241" i="18"/>
  <c r="D5" i="18"/>
  <c r="R54" i="18"/>
  <c r="B140" i="18"/>
  <c r="D243" i="18"/>
  <c r="B156" i="18"/>
  <c r="B106" i="18"/>
  <c r="D180" i="18"/>
  <c r="B284" i="18"/>
  <c r="B307" i="18"/>
  <c r="B148" i="18"/>
  <c r="D153" i="18"/>
  <c r="B80" i="18"/>
  <c r="B216" i="18"/>
  <c r="D270" i="18"/>
  <c r="B186" i="18"/>
  <c r="B100" i="18"/>
  <c r="B53" i="18"/>
  <c r="W58" i="18"/>
  <c r="B125" i="18"/>
  <c r="B67" i="18"/>
  <c r="W66" i="18"/>
  <c r="B160" i="18"/>
  <c r="D292" i="18"/>
  <c r="B215" i="18"/>
  <c r="W62" i="18"/>
  <c r="B11" i="18"/>
  <c r="B137" i="18"/>
  <c r="D86" i="18"/>
  <c r="D269" i="18"/>
  <c r="B194" i="18"/>
  <c r="D166" i="18"/>
  <c r="B57" i="18"/>
  <c r="B234" i="18"/>
  <c r="D176" i="18"/>
  <c r="D275" i="18"/>
  <c r="D213" i="18"/>
  <c r="D152" i="18"/>
  <c r="D220" i="18"/>
  <c r="D294" i="18"/>
  <c r="D100" i="18"/>
  <c r="D49" i="18"/>
  <c r="D184" i="18"/>
  <c r="D164" i="18"/>
  <c r="D64" i="18"/>
  <c r="D102" i="18"/>
  <c r="D293" i="18"/>
  <c r="B78" i="18"/>
  <c r="D95" i="18"/>
  <c r="D90" i="18"/>
  <c r="D119" i="18"/>
  <c r="D168" i="18"/>
  <c r="D122" i="18"/>
  <c r="D96" i="18"/>
  <c r="D286" i="18"/>
  <c r="D183" i="18"/>
  <c r="B165" i="18"/>
  <c r="D79" i="18"/>
  <c r="B196" i="18"/>
  <c r="D195" i="18"/>
  <c r="B120" i="18"/>
  <c r="B50" i="18"/>
  <c r="B228" i="18"/>
  <c r="D260" i="18"/>
  <c r="D85" i="18"/>
  <c r="D71" i="18"/>
  <c r="D91" i="18"/>
  <c r="D236" i="18"/>
  <c r="D282" i="18"/>
  <c r="B88" i="18"/>
  <c r="D216" i="18"/>
  <c r="D57" i="18"/>
  <c r="D185" i="18"/>
  <c r="B244" i="18"/>
  <c r="D103" i="18"/>
  <c r="D300" i="18"/>
  <c r="B273" i="18"/>
  <c r="D65" i="18"/>
  <c r="B214" i="18"/>
  <c r="B272" i="18"/>
  <c r="D255" i="18"/>
  <c r="B271" i="18"/>
  <c r="D32" i="18"/>
  <c r="B24" i="18"/>
  <c r="B211" i="18"/>
  <c r="B16" i="18"/>
  <c r="B163" i="18"/>
  <c r="W44" i="18"/>
  <c r="D19" i="18"/>
  <c r="B181" i="18"/>
  <c r="B258" i="18"/>
  <c r="D287" i="18"/>
  <c r="B304" i="18"/>
  <c r="D209" i="18"/>
  <c r="D207" i="18"/>
  <c r="B22" i="18"/>
  <c r="B147" i="18"/>
  <c r="B40" i="18"/>
  <c r="B189" i="18"/>
  <c r="B290" i="18"/>
  <c r="D303" i="18"/>
  <c r="D36" i="18"/>
  <c r="B259" i="18"/>
  <c r="B169" i="18"/>
  <c r="D21" i="18"/>
  <c r="B261" i="18"/>
  <c r="B19" i="18"/>
  <c r="B294" i="18"/>
  <c r="B201" i="18"/>
  <c r="B299" i="18"/>
  <c r="W29" i="18"/>
  <c r="X29" i="18" s="1"/>
  <c r="R63" i="18"/>
  <c r="D4" i="18"/>
  <c r="D45" i="18"/>
  <c r="B192" i="18"/>
  <c r="B281" i="18"/>
  <c r="W32" i="18"/>
  <c r="B266" i="18"/>
  <c r="W40" i="18"/>
  <c r="W43" i="18"/>
  <c r="B31" i="18"/>
  <c r="B27" i="18"/>
  <c r="B8" i="18"/>
  <c r="W61" i="18"/>
  <c r="B262" i="18"/>
  <c r="D26" i="18"/>
  <c r="R53" i="18"/>
  <c r="R35" i="18"/>
  <c r="D41" i="18"/>
  <c r="B298" i="18"/>
  <c r="B21" i="18"/>
  <c r="B225" i="18"/>
  <c r="W51" i="18"/>
  <c r="W56" i="18"/>
  <c r="D9" i="18"/>
  <c r="D7" i="18"/>
  <c r="B14" i="18"/>
  <c r="D265" i="18"/>
  <c r="B133" i="18"/>
  <c r="D276" i="18"/>
  <c r="B179" i="18"/>
  <c r="B195" i="18"/>
  <c r="R31" i="18"/>
  <c r="D228" i="18"/>
  <c r="B204" i="18"/>
  <c r="D251" i="18"/>
  <c r="D75" i="18"/>
  <c r="D206" i="18"/>
  <c r="D204" i="18"/>
  <c r="D116" i="18"/>
  <c r="D266" i="18"/>
  <c r="B134" i="18"/>
  <c r="D244" i="18"/>
  <c r="B129" i="18"/>
  <c r="B18" i="18"/>
  <c r="B68" i="18"/>
  <c r="B287" i="18"/>
  <c r="D113" i="18"/>
  <c r="D177" i="18"/>
  <c r="D281" i="18"/>
  <c r="B150" i="18"/>
  <c r="D308" i="18"/>
  <c r="B275" i="18"/>
  <c r="B253" i="18"/>
  <c r="W39" i="18"/>
  <c r="D149" i="18"/>
  <c r="D225" i="18"/>
  <c r="B93" i="18"/>
  <c r="D223" i="18"/>
  <c r="B232" i="18"/>
  <c r="B306" i="18"/>
  <c r="D295" i="18"/>
  <c r="B176" i="18"/>
  <c r="B167" i="18"/>
  <c r="B248" i="18"/>
  <c r="W38" i="18"/>
  <c r="B197" i="18"/>
  <c r="D10" i="18"/>
  <c r="R44" i="18"/>
  <c r="W46" i="18"/>
  <c r="B59" i="18"/>
  <c r="B224" i="18"/>
  <c r="B34" i="18"/>
  <c r="D157" i="18"/>
  <c r="D241" i="18"/>
  <c r="B109" i="18"/>
  <c r="D239" i="18"/>
  <c r="B257" i="18"/>
  <c r="D12" i="18"/>
  <c r="B51" i="18"/>
  <c r="B208" i="18"/>
  <c r="B183" i="18"/>
  <c r="B264" i="18"/>
  <c r="W54" i="18"/>
  <c r="B205" i="18"/>
  <c r="R49" i="18"/>
  <c r="W33" i="18"/>
  <c r="W48" i="18"/>
  <c r="B75" i="18"/>
  <c r="R32" i="18"/>
  <c r="B193" i="18"/>
  <c r="B155" i="18"/>
  <c r="B301" i="18"/>
  <c r="D14" i="18"/>
  <c r="B185" i="18"/>
  <c r="B12" i="18"/>
  <c r="B233" i="18"/>
  <c r="R42" i="18"/>
  <c r="W34" i="18"/>
  <c r="D8" i="18"/>
  <c r="W35" i="18"/>
  <c r="B15" i="18"/>
  <c r="D35" i="18"/>
  <c r="B278" i="18"/>
  <c r="W45" i="18"/>
  <c r="R37" i="18"/>
  <c r="B37" i="18"/>
  <c r="D22" i="18"/>
  <c r="B43" i="18"/>
  <c r="W41" i="18"/>
  <c r="B42" i="18"/>
  <c r="W31" i="18"/>
  <c r="W50" i="18"/>
  <c r="R62" i="18"/>
  <c r="D201" i="18"/>
  <c r="B69" i="18"/>
  <c r="B295" i="18"/>
  <c r="B144" i="18"/>
  <c r="B242" i="18"/>
  <c r="B243" i="18"/>
  <c r="R29" i="18"/>
  <c r="S29" i="18" s="1"/>
  <c r="S30" i="18" s="1"/>
  <c r="B227" i="18"/>
  <c r="D167" i="18"/>
  <c r="B119" i="18"/>
  <c r="D139" i="18"/>
  <c r="B74" i="18"/>
  <c r="B184" i="18"/>
  <c r="D202" i="18"/>
  <c r="B70" i="18"/>
  <c r="D203" i="18"/>
  <c r="D108" i="18"/>
  <c r="B187" i="18"/>
  <c r="D264" i="18"/>
  <c r="B132" i="18"/>
  <c r="D81" i="18"/>
  <c r="D145" i="18"/>
  <c r="D217" i="18"/>
  <c r="B85" i="18"/>
  <c r="D215" i="18"/>
  <c r="B200" i="18"/>
  <c r="B44" i="18"/>
  <c r="R64" i="18"/>
  <c r="B209" i="18"/>
  <c r="D181" i="18"/>
  <c r="D289" i="18"/>
  <c r="B166" i="18"/>
  <c r="B64" i="18"/>
  <c r="D20" i="18"/>
  <c r="W52" i="18"/>
  <c r="B99" i="18"/>
  <c r="B265" i="18"/>
  <c r="B231" i="18"/>
  <c r="R56" i="18"/>
  <c r="D30" i="18"/>
  <c r="B250" i="18"/>
  <c r="D37" i="18"/>
  <c r="R57" i="18"/>
  <c r="D6" i="18"/>
  <c r="B123" i="18"/>
  <c r="B223" i="18"/>
  <c r="W55" i="18"/>
  <c r="D189" i="18"/>
  <c r="D305" i="18"/>
  <c r="B198" i="18"/>
  <c r="B96" i="18"/>
  <c r="B276" i="18"/>
  <c r="R50" i="18"/>
  <c r="B115" i="18"/>
  <c r="B297" i="18"/>
  <c r="B291" i="18"/>
  <c r="W42" i="18"/>
  <c r="B173" i="18"/>
  <c r="B282" i="18"/>
  <c r="D48" i="18"/>
  <c r="B25" i="18"/>
  <c r="D271" i="18"/>
  <c r="B139" i="18"/>
  <c r="B240" i="18"/>
  <c r="B30" i="18"/>
  <c r="B207" i="18"/>
  <c r="B288" i="18"/>
  <c r="R34" i="18"/>
  <c r="B217" i="18"/>
  <c r="R65" i="18"/>
  <c r="B277" i="18"/>
  <c r="B283" i="18"/>
  <c r="D46" i="18"/>
  <c r="D40" i="18"/>
  <c r="B4" i="18"/>
  <c r="B47" i="18"/>
  <c r="B246" i="18"/>
  <c r="B28" i="18"/>
  <c r="B6" i="18"/>
  <c r="B5" i="18"/>
  <c r="D25" i="18"/>
  <c r="B35" i="18"/>
  <c r="W67" i="18"/>
  <c r="B267" i="18"/>
  <c r="R46" i="18"/>
  <c r="B293" i="18"/>
  <c r="D39" i="18"/>
  <c r="B7" i="18"/>
  <c r="B36" i="18"/>
  <c r="D11" i="18"/>
  <c r="R60" i="18"/>
  <c r="D34" i="18"/>
  <c r="D18" i="18"/>
  <c r="W37" i="18"/>
  <c r="D15" i="18"/>
  <c r="R33" i="18"/>
  <c r="B247" i="18"/>
  <c r="B251" i="18"/>
  <c r="B10" i="18"/>
  <c r="D31" i="18"/>
  <c r="D47" i="18"/>
  <c r="W47" i="18"/>
  <c r="R39" i="18"/>
  <c r="B254" i="18"/>
  <c r="W53" i="18"/>
  <c r="W59" i="18"/>
  <c r="D28" i="18"/>
  <c r="B33" i="18"/>
  <c r="B49" i="18"/>
  <c r="B239" i="18"/>
  <c r="B20" i="18"/>
  <c r="B46" i="18"/>
  <c r="R36" i="18"/>
  <c r="W63" i="18"/>
  <c r="R55" i="18"/>
  <c r="B270" i="18"/>
  <c r="R45" i="18"/>
  <c r="R61" i="18"/>
  <c r="R67" i="18"/>
  <c r="R38" i="18"/>
  <c r="D27" i="18"/>
  <c r="D16" i="18"/>
  <c r="B38" i="18"/>
  <c r="D23" i="18"/>
  <c r="R43" i="18"/>
  <c r="R51" i="18"/>
  <c r="B13" i="18"/>
  <c r="B29" i="18"/>
  <c r="B23" i="18"/>
  <c r="D43" i="18"/>
  <c r="B286" i="18"/>
  <c r="B45" i="18"/>
  <c r="B39" i="18"/>
  <c r="B238" i="18"/>
  <c r="B302" i="18"/>
  <c r="D17" i="18"/>
  <c r="D33" i="18"/>
  <c r="R52" i="18"/>
  <c r="R59" i="18"/>
  <c r="D114" i="18"/>
  <c r="D124" i="18"/>
  <c r="R68" i="18"/>
  <c r="D44" i="18"/>
  <c r="D3" i="18"/>
  <c r="B48" i="18"/>
  <c r="B266" i="16" l="1"/>
  <c r="B282" i="16"/>
  <c r="B298" i="16"/>
  <c r="B267" i="16"/>
  <c r="B283" i="16"/>
  <c r="B299" i="16"/>
  <c r="B273" i="16"/>
  <c r="B305" i="16"/>
  <c r="B261" i="16"/>
  <c r="B272" i="16"/>
  <c r="B276" i="16"/>
  <c r="B285" i="16"/>
  <c r="B296" i="16"/>
  <c r="D273" i="16"/>
  <c r="D289" i="16"/>
  <c r="D305" i="16"/>
  <c r="D221" i="16"/>
  <c r="D237" i="16"/>
  <c r="D253" i="16"/>
  <c r="D159" i="16"/>
  <c r="D175" i="16"/>
  <c r="D191" i="16"/>
  <c r="D207" i="16"/>
  <c r="D123" i="16"/>
  <c r="D139" i="16"/>
  <c r="D75" i="16"/>
  <c r="D91" i="16"/>
  <c r="D107" i="16"/>
  <c r="D43" i="16"/>
  <c r="D59" i="16"/>
  <c r="D9" i="16"/>
  <c r="D25" i="16"/>
  <c r="D266" i="16"/>
  <c r="D287" i="16"/>
  <c r="D308" i="16"/>
  <c r="D230" i="16"/>
  <c r="D251" i="16"/>
  <c r="D162" i="16"/>
  <c r="D184" i="16"/>
  <c r="D205" i="16"/>
  <c r="D126" i="16"/>
  <c r="D148" i="16"/>
  <c r="D89" i="16"/>
  <c r="D30" i="16"/>
  <c r="D52" i="16"/>
  <c r="D7" i="16"/>
  <c r="D28" i="16"/>
  <c r="B224" i="16"/>
  <c r="B240" i="16"/>
  <c r="B256" i="16"/>
  <c r="B162" i="16"/>
  <c r="B178" i="16"/>
  <c r="B194" i="16"/>
  <c r="B110" i="16"/>
  <c r="B126" i="16"/>
  <c r="B142" i="16"/>
  <c r="B78" i="16"/>
  <c r="B94" i="16"/>
  <c r="D262" i="16"/>
  <c r="D299" i="16"/>
  <c r="D242" i="16"/>
  <c r="D169" i="16"/>
  <c r="D112" i="16"/>
  <c r="D109" i="16"/>
  <c r="D106" i="16"/>
  <c r="D8" i="16"/>
  <c r="B229" i="16"/>
  <c r="B151" i="16"/>
  <c r="B183" i="16"/>
  <c r="B111" i="16"/>
  <c r="B147" i="16"/>
  <c r="B91" i="16"/>
  <c r="D304" i="16"/>
  <c r="D252" i="16"/>
  <c r="D185" i="16"/>
  <c r="D133" i="16"/>
  <c r="D101" i="16"/>
  <c r="D64" i="16"/>
  <c r="B217" i="16"/>
  <c r="B253" i="16"/>
  <c r="B171" i="16"/>
  <c r="B203" i="16"/>
  <c r="B135" i="16"/>
  <c r="B95" i="16"/>
  <c r="D270" i="16"/>
  <c r="B270" i="16"/>
  <c r="B286" i="16"/>
  <c r="B302" i="16"/>
  <c r="B271" i="16"/>
  <c r="B287" i="16"/>
  <c r="B303" i="16"/>
  <c r="B281" i="16"/>
  <c r="B268" i="16"/>
  <c r="B277" i="16"/>
  <c r="B288" i="16"/>
  <c r="B292" i="16"/>
  <c r="B301" i="16"/>
  <c r="D261" i="16"/>
  <c r="D277" i="16"/>
  <c r="D293" i="16"/>
  <c r="D259" i="16"/>
  <c r="D225" i="16"/>
  <c r="D241" i="16"/>
  <c r="D257" i="16"/>
  <c r="D163" i="16"/>
  <c r="D179" i="16"/>
  <c r="D195" i="16"/>
  <c r="D111" i="16"/>
  <c r="D127" i="16"/>
  <c r="D143" i="16"/>
  <c r="D79" i="16"/>
  <c r="D95" i="16"/>
  <c r="D31" i="16"/>
  <c r="D47" i="16"/>
  <c r="D63" i="16"/>
  <c r="D13" i="16"/>
  <c r="D3" i="16"/>
  <c r="D271" i="16"/>
  <c r="D292" i="16"/>
  <c r="D214" i="16"/>
  <c r="D235" i="16"/>
  <c r="D256" i="16"/>
  <c r="D168" i="16"/>
  <c r="D189" i="16"/>
  <c r="D110" i="16"/>
  <c r="D132" i="16"/>
  <c r="D73" i="16"/>
  <c r="D94" i="16"/>
  <c r="D36" i="16"/>
  <c r="D57" i="16"/>
  <c r="D12" i="16"/>
  <c r="B212" i="16"/>
  <c r="B228" i="16"/>
  <c r="B244" i="16"/>
  <c r="B150" i="16"/>
  <c r="B166" i="16"/>
  <c r="B182" i="16"/>
  <c r="B198" i="16"/>
  <c r="B114" i="16"/>
  <c r="B130" i="16"/>
  <c r="B146" i="16"/>
  <c r="B82" i="16"/>
  <c r="B98" i="16"/>
  <c r="D272" i="16"/>
  <c r="D210" i="16"/>
  <c r="D247" i="16"/>
  <c r="D180" i="16"/>
  <c r="D122" i="16"/>
  <c r="D80" i="16"/>
  <c r="D37" i="16"/>
  <c r="D19" i="16"/>
  <c r="B233" i="16"/>
  <c r="B159" i="16"/>
  <c r="B191" i="16"/>
  <c r="B119" i="16"/>
  <c r="B75" i="16"/>
  <c r="D267" i="16"/>
  <c r="D215" i="16"/>
  <c r="D153" i="16"/>
  <c r="D196" i="16"/>
  <c r="D144" i="16"/>
  <c r="D32" i="16"/>
  <c r="D29" i="16"/>
  <c r="B225" i="16"/>
  <c r="B257" i="16"/>
  <c r="B274" i="16"/>
  <c r="B306" i="16"/>
  <c r="B291" i="16"/>
  <c r="B289" i="16"/>
  <c r="B293" i="16"/>
  <c r="B308" i="16"/>
  <c r="D265" i="16"/>
  <c r="D297" i="16"/>
  <c r="D229" i="16"/>
  <c r="D151" i="16"/>
  <c r="D183" i="16"/>
  <c r="D115" i="16"/>
  <c r="D147" i="16"/>
  <c r="D99" i="16"/>
  <c r="D51" i="16"/>
  <c r="D17" i="16"/>
  <c r="D276" i="16"/>
  <c r="D219" i="16"/>
  <c r="D152" i="16"/>
  <c r="D194" i="16"/>
  <c r="D137" i="16"/>
  <c r="D100" i="16"/>
  <c r="D62" i="16"/>
  <c r="B216" i="16"/>
  <c r="B248" i="16"/>
  <c r="B170" i="16"/>
  <c r="B202" i="16"/>
  <c r="B134" i="16"/>
  <c r="B86" i="16"/>
  <c r="D283" i="16"/>
  <c r="D258" i="16"/>
  <c r="D128" i="16"/>
  <c r="D48" i="16"/>
  <c r="B241" i="16"/>
  <c r="B199" i="16"/>
  <c r="B79" i="16"/>
  <c r="D220" i="16"/>
  <c r="D206" i="16"/>
  <c r="D42" i="16"/>
  <c r="B237" i="16"/>
  <c r="B179" i="16"/>
  <c r="B123" i="16"/>
  <c r="B87" i="16"/>
  <c r="D280" i="16"/>
  <c r="D223" i="16"/>
  <c r="D156" i="16"/>
  <c r="D198" i="16"/>
  <c r="D141" i="16"/>
  <c r="D104" i="16"/>
  <c r="D66" i="16"/>
  <c r="B223" i="16"/>
  <c r="B255" i="16"/>
  <c r="B177" i="16"/>
  <c r="B149" i="16"/>
  <c r="B141" i="16"/>
  <c r="B93" i="16"/>
  <c r="D286" i="16"/>
  <c r="D193" i="16"/>
  <c r="D77" i="16"/>
  <c r="D61" i="16"/>
  <c r="B227" i="16"/>
  <c r="B181" i="16"/>
  <c r="B137" i="16"/>
  <c r="D300" i="16"/>
  <c r="D176" i="16"/>
  <c r="B278" i="16"/>
  <c r="B263" i="16"/>
  <c r="B295" i="16"/>
  <c r="B297" i="16"/>
  <c r="B259" i="16"/>
  <c r="B269" i="16"/>
  <c r="D269" i="16"/>
  <c r="D301" i="16"/>
  <c r="D233" i="16"/>
  <c r="D155" i="16"/>
  <c r="D187" i="16"/>
  <c r="D119" i="16"/>
  <c r="D71" i="16"/>
  <c r="D103" i="16"/>
  <c r="D55" i="16"/>
  <c r="D21" i="16"/>
  <c r="D282" i="16"/>
  <c r="D224" i="16"/>
  <c r="D157" i="16"/>
  <c r="D200" i="16"/>
  <c r="D142" i="16"/>
  <c r="D105" i="16"/>
  <c r="D68" i="16"/>
  <c r="B220" i="16"/>
  <c r="B252" i="16"/>
  <c r="B174" i="16"/>
  <c r="B206" i="16"/>
  <c r="B138" i="16"/>
  <c r="B90" i="16"/>
  <c r="D294" i="16"/>
  <c r="D158" i="16"/>
  <c r="D138" i="16"/>
  <c r="D58" i="16"/>
  <c r="B249" i="16"/>
  <c r="B207" i="16"/>
  <c r="B83" i="16"/>
  <c r="D236" i="16"/>
  <c r="D117" i="16"/>
  <c r="D53" i="16"/>
  <c r="B245" i="16"/>
  <c r="B187" i="16"/>
  <c r="B131" i="16"/>
  <c r="B99" i="16"/>
  <c r="D291" i="16"/>
  <c r="D234" i="16"/>
  <c r="D166" i="16"/>
  <c r="D149" i="16"/>
  <c r="D72" i="16"/>
  <c r="D34" i="16"/>
  <c r="D11" i="16"/>
  <c r="B231" i="16"/>
  <c r="B153" i="16"/>
  <c r="B185" i="16"/>
  <c r="B117" i="16"/>
  <c r="B109" i="16"/>
  <c r="B101" i="16"/>
  <c r="D228" i="16"/>
  <c r="D204" i="16"/>
  <c r="D88" i="16"/>
  <c r="D16" i="16"/>
  <c r="B235" i="16"/>
  <c r="B197" i="16"/>
  <c r="B89" i="16"/>
  <c r="D222" i="16"/>
  <c r="D197" i="16"/>
  <c r="D92" i="16"/>
  <c r="B214" i="16"/>
  <c r="B160" i="16"/>
  <c r="B124" i="16"/>
  <c r="B100" i="16"/>
  <c r="D295" i="16"/>
  <c r="D238" i="16"/>
  <c r="D170" i="16"/>
  <c r="D113" i="16"/>
  <c r="D76" i="16"/>
  <c r="D38" i="16"/>
  <c r="D15" i="16"/>
  <c r="B234" i="16"/>
  <c r="B156" i="16"/>
  <c r="B188" i="16"/>
  <c r="B120" i="16"/>
  <c r="B72" i="16"/>
  <c r="B104" i="16"/>
  <c r="D218" i="16"/>
  <c r="D172" i="16"/>
  <c r="B290" i="16"/>
  <c r="B307" i="16"/>
  <c r="B304" i="16"/>
  <c r="D281" i="16"/>
  <c r="D245" i="16"/>
  <c r="D199" i="16"/>
  <c r="D83" i="16"/>
  <c r="D67" i="16"/>
  <c r="D298" i="16"/>
  <c r="D173" i="16"/>
  <c r="D78" i="16"/>
  <c r="D18" i="16"/>
  <c r="B154" i="16"/>
  <c r="B118" i="16"/>
  <c r="B102" i="16"/>
  <c r="D190" i="16"/>
  <c r="B213" i="16"/>
  <c r="B127" i="16"/>
  <c r="D164" i="16"/>
  <c r="D14" i="16"/>
  <c r="B195" i="16"/>
  <c r="B103" i="16"/>
  <c r="D244" i="16"/>
  <c r="D120" i="16"/>
  <c r="D45" i="16"/>
  <c r="B239" i="16"/>
  <c r="B193" i="16"/>
  <c r="B77" i="16"/>
  <c r="D161" i="16"/>
  <c r="D69" i="16"/>
  <c r="B209" i="16"/>
  <c r="B105" i="16"/>
  <c r="D118" i="16"/>
  <c r="D54" i="16"/>
  <c r="B254" i="16"/>
  <c r="B132" i="16"/>
  <c r="D274" i="16"/>
  <c r="D227" i="16"/>
  <c r="D181" i="16"/>
  <c r="D134" i="16"/>
  <c r="D108" i="16"/>
  <c r="D26" i="16"/>
  <c r="B250" i="16"/>
  <c r="B180" i="16"/>
  <c r="B128" i="16"/>
  <c r="B88" i="16"/>
  <c r="D307" i="16"/>
  <c r="D114" i="16"/>
  <c r="D6" i="16"/>
  <c r="B157" i="16"/>
  <c r="B129" i="16"/>
  <c r="B97" i="16"/>
  <c r="D232" i="16"/>
  <c r="D208" i="16"/>
  <c r="D33" i="16"/>
  <c r="B238" i="16"/>
  <c r="B200" i="16"/>
  <c r="B84" i="16"/>
  <c r="B39" i="16"/>
  <c r="B55" i="16"/>
  <c r="B6" i="16"/>
  <c r="B22" i="16"/>
  <c r="B37" i="16"/>
  <c r="B65" i="16"/>
  <c r="B30" i="16"/>
  <c r="B58" i="16"/>
  <c r="B25" i="16"/>
  <c r="B40" i="16"/>
  <c r="B56" i="16"/>
  <c r="B7" i="16"/>
  <c r="B23" i="16"/>
  <c r="B57" i="16"/>
  <c r="B28" i="16"/>
  <c r="B62" i="16"/>
  <c r="W30" i="16"/>
  <c r="W59" i="16"/>
  <c r="W40" i="16"/>
  <c r="W34" i="16"/>
  <c r="W64" i="16"/>
  <c r="W36" i="16"/>
  <c r="W52" i="16"/>
  <c r="W29" i="16"/>
  <c r="X29" i="16" s="1"/>
  <c r="W47" i="16"/>
  <c r="W42" i="16"/>
  <c r="R32" i="16"/>
  <c r="R62" i="16"/>
  <c r="R50" i="16"/>
  <c r="R55" i="16"/>
  <c r="R46" i="16"/>
  <c r="R34" i="16"/>
  <c r="R57" i="16"/>
  <c r="R56" i="16"/>
  <c r="R63" i="16"/>
  <c r="R33" i="16"/>
  <c r="B275" i="16"/>
  <c r="B264" i="16"/>
  <c r="D213" i="16"/>
  <c r="D131" i="16"/>
  <c r="B211" i="16"/>
  <c r="D116" i="16"/>
  <c r="B232" i="16"/>
  <c r="B70" i="16"/>
  <c r="D226" i="16"/>
  <c r="B167" i="16"/>
  <c r="D74" i="16"/>
  <c r="B155" i="16"/>
  <c r="D302" i="16"/>
  <c r="D177" i="16"/>
  <c r="D22" i="16"/>
  <c r="B125" i="16"/>
  <c r="D125" i="16"/>
  <c r="B113" i="16"/>
  <c r="D70" i="16"/>
  <c r="B192" i="16"/>
  <c r="B92" i="16"/>
  <c r="D209" i="16"/>
  <c r="D86" i="16"/>
  <c r="B226" i="16"/>
  <c r="B204" i="16"/>
  <c r="D275" i="16"/>
  <c r="D250" i="16"/>
  <c r="B243" i="16"/>
  <c r="B73" i="16"/>
  <c r="D165" i="16"/>
  <c r="D20" i="16"/>
  <c r="B140" i="16"/>
  <c r="B47" i="16"/>
  <c r="B14" i="16"/>
  <c r="B53" i="16"/>
  <c r="B16" i="16"/>
  <c r="B13" i="16"/>
  <c r="B48" i="16"/>
  <c r="B15" i="16"/>
  <c r="B12" i="16"/>
  <c r="B42" i="16"/>
  <c r="W62" i="16"/>
  <c r="W60" i="16"/>
  <c r="W31" i="16"/>
  <c r="W58" i="16"/>
  <c r="W55" i="16"/>
  <c r="W39" i="16"/>
  <c r="R53" i="16"/>
  <c r="R52" i="16"/>
  <c r="R37" i="16"/>
  <c r="R54" i="16"/>
  <c r="R59" i="16"/>
  <c r="B279" i="16"/>
  <c r="B280" i="16"/>
  <c r="D171" i="16"/>
  <c r="D135" i="16"/>
  <c r="D260" i="16"/>
  <c r="D121" i="16"/>
  <c r="B190" i="16"/>
  <c r="D231" i="16"/>
  <c r="B175" i="16"/>
  <c r="D90" i="16"/>
  <c r="B71" i="16"/>
  <c r="D212" i="16"/>
  <c r="D93" i="16"/>
  <c r="B169" i="16"/>
  <c r="D264" i="16"/>
  <c r="B210" i="16"/>
  <c r="B121" i="16"/>
  <c r="D44" i="16"/>
  <c r="B208" i="16"/>
  <c r="D216" i="16"/>
  <c r="D160" i="16"/>
  <c r="D97" i="16"/>
  <c r="B242" i="16"/>
  <c r="B112" i="16"/>
  <c r="B294" i="16"/>
  <c r="B265" i="16"/>
  <c r="B260" i="16"/>
  <c r="D285" i="16"/>
  <c r="D249" i="16"/>
  <c r="D203" i="16"/>
  <c r="D87" i="16"/>
  <c r="D5" i="16"/>
  <c r="D303" i="16"/>
  <c r="D178" i="16"/>
  <c r="D84" i="16"/>
  <c r="D23" i="16"/>
  <c r="B158" i="16"/>
  <c r="B122" i="16"/>
  <c r="B106" i="16"/>
  <c r="D201" i="16"/>
  <c r="B221" i="16"/>
  <c r="B139" i="16"/>
  <c r="D174" i="16"/>
  <c r="D24" i="16"/>
  <c r="B115" i="16"/>
  <c r="B107" i="16"/>
  <c r="D255" i="16"/>
  <c r="D130" i="16"/>
  <c r="D56" i="16"/>
  <c r="B247" i="16"/>
  <c r="B201" i="16"/>
  <c r="B85" i="16"/>
  <c r="D182" i="16"/>
  <c r="D50" i="16"/>
  <c r="B165" i="16"/>
  <c r="D279" i="16"/>
  <c r="D140" i="16"/>
  <c r="D10" i="16"/>
  <c r="B176" i="16"/>
  <c r="B76" i="16"/>
  <c r="D284" i="16"/>
  <c r="D248" i="16"/>
  <c r="D192" i="16"/>
  <c r="D145" i="16"/>
  <c r="D49" i="16"/>
  <c r="B218" i="16"/>
  <c r="B258" i="16"/>
  <c r="B196" i="16"/>
  <c r="B136" i="16"/>
  <c r="B96" i="16"/>
  <c r="D239" i="16"/>
  <c r="D136" i="16"/>
  <c r="B219" i="16"/>
  <c r="B173" i="16"/>
  <c r="B145" i="16"/>
  <c r="D268" i="16"/>
  <c r="D254" i="16"/>
  <c r="D129" i="16"/>
  <c r="D65" i="16"/>
  <c r="B152" i="16"/>
  <c r="B116" i="16"/>
  <c r="B108" i="16"/>
  <c r="B43" i="16"/>
  <c r="B59" i="16"/>
  <c r="B10" i="16"/>
  <c r="B26" i="16"/>
  <c r="B45" i="16"/>
  <c r="B8" i="16"/>
  <c r="B38" i="16"/>
  <c r="B66" i="16"/>
  <c r="B3" i="16"/>
  <c r="B44" i="16"/>
  <c r="B60" i="16"/>
  <c r="B11" i="16"/>
  <c r="B27" i="16"/>
  <c r="B4" i="16"/>
  <c r="B34" i="16"/>
  <c r="B5" i="16"/>
  <c r="W46" i="16"/>
  <c r="W44" i="16"/>
  <c r="W56" i="16"/>
  <c r="W50" i="16"/>
  <c r="W49" i="16"/>
  <c r="W51" i="16"/>
  <c r="W38" i="16"/>
  <c r="W33" i="16"/>
  <c r="W35" i="16"/>
  <c r="W53" i="16"/>
  <c r="R48" i="16"/>
  <c r="R31" i="16"/>
  <c r="R43" i="16"/>
  <c r="R36" i="16"/>
  <c r="R67" i="16"/>
  <c r="R65" i="16"/>
  <c r="R47" i="16"/>
  <c r="R30" i="16"/>
  <c r="R45" i="16"/>
  <c r="R60" i="16"/>
  <c r="B284" i="16"/>
  <c r="D167" i="16"/>
  <c r="D35" i="16"/>
  <c r="D240" i="16"/>
  <c r="D41" i="16"/>
  <c r="B186" i="16"/>
  <c r="D85" i="16"/>
  <c r="D278" i="16"/>
  <c r="B143" i="16"/>
  <c r="D82" i="16"/>
  <c r="B161" i="16"/>
  <c r="B69" i="16"/>
  <c r="D27" i="16"/>
  <c r="D243" i="16"/>
  <c r="B222" i="16"/>
  <c r="D306" i="16"/>
  <c r="D202" i="16"/>
  <c r="D60" i="16"/>
  <c r="B164" i="16"/>
  <c r="B144" i="16"/>
  <c r="D98" i="16"/>
  <c r="B189" i="16"/>
  <c r="D290" i="16"/>
  <c r="D81" i="16"/>
  <c r="B168" i="16"/>
  <c r="B31" i="16"/>
  <c r="B63" i="16"/>
  <c r="B29" i="16"/>
  <c r="B46" i="16"/>
  <c r="B32" i="16"/>
  <c r="B64" i="16"/>
  <c r="B41" i="16"/>
  <c r="B9" i="16"/>
  <c r="W65" i="16"/>
  <c r="W66" i="16"/>
  <c r="W54" i="16"/>
  <c r="W57" i="16"/>
  <c r="R64" i="16"/>
  <c r="R38" i="16"/>
  <c r="R49" i="16"/>
  <c r="R51" i="16"/>
  <c r="R29" i="16"/>
  <c r="S29" i="16" s="1"/>
  <c r="B262" i="16"/>
  <c r="B300" i="16"/>
  <c r="D217" i="16"/>
  <c r="D39" i="16"/>
  <c r="D246" i="16"/>
  <c r="D46" i="16"/>
  <c r="B236" i="16"/>
  <c r="B74" i="16"/>
  <c r="D96" i="16"/>
  <c r="D288" i="16"/>
  <c r="B163" i="16"/>
  <c r="D188" i="16"/>
  <c r="B215" i="16"/>
  <c r="B133" i="16"/>
  <c r="D146" i="16"/>
  <c r="D154" i="16"/>
  <c r="B246" i="16"/>
  <c r="D263" i="16"/>
  <c r="D124" i="16"/>
  <c r="D4" i="16"/>
  <c r="E4" i="16" s="1"/>
  <c r="B172" i="16"/>
  <c r="B80" i="16"/>
  <c r="D150" i="16"/>
  <c r="B81" i="16"/>
  <c r="B230" i="16"/>
  <c r="B51" i="16"/>
  <c r="B61" i="16"/>
  <c r="B36" i="16"/>
  <c r="B49" i="16"/>
  <c r="W37" i="16"/>
  <c r="W67" i="16"/>
  <c r="W61" i="16"/>
  <c r="R35" i="16"/>
  <c r="R40" i="16"/>
  <c r="D186" i="16"/>
  <c r="B148" i="16"/>
  <c r="B54" i="16"/>
  <c r="B50" i="16"/>
  <c r="W68" i="16"/>
  <c r="R41" i="16"/>
  <c r="R39" i="16"/>
  <c r="D296" i="16"/>
  <c r="D102" i="16"/>
  <c r="B21" i="16"/>
  <c r="B17" i="16"/>
  <c r="W41" i="16"/>
  <c r="R44" i="16"/>
  <c r="D40" i="16"/>
  <c r="D211" i="16"/>
  <c r="B184" i="16"/>
  <c r="B67" i="16"/>
  <c r="B24" i="16"/>
  <c r="B52" i="16"/>
  <c r="B20" i="16"/>
  <c r="W63" i="16"/>
  <c r="W32" i="16"/>
  <c r="W45" i="16"/>
  <c r="R68" i="16"/>
  <c r="R42" i="16"/>
  <c r="B251" i="16"/>
  <c r="B18" i="16"/>
  <c r="B68" i="16"/>
  <c r="W48" i="16"/>
  <c r="R58" i="16"/>
  <c r="B205" i="16"/>
  <c r="B35" i="16"/>
  <c r="B33" i="16"/>
  <c r="B19" i="16"/>
  <c r="W43" i="16"/>
  <c r="R66" i="16"/>
  <c r="R61" i="16"/>
  <c r="X30" i="18"/>
  <c r="X31" i="18" s="1"/>
  <c r="X32" i="18" s="1"/>
  <c r="X33" i="18" s="1"/>
  <c r="X34" i="18" s="1"/>
  <c r="X35" i="18" s="1"/>
  <c r="X36" i="18" s="1"/>
  <c r="X37" i="18" s="1"/>
  <c r="X38" i="18" s="1"/>
  <c r="X39" i="18" s="1"/>
  <c r="X40" i="18" s="1"/>
  <c r="X41" i="18" s="1"/>
  <c r="X42" i="18" s="1"/>
  <c r="X43" i="18" s="1"/>
  <c r="X44" i="18" s="1"/>
  <c r="X45" i="18" s="1"/>
  <c r="X46" i="18" s="1"/>
  <c r="X47" i="18" s="1"/>
  <c r="X48" i="18" s="1"/>
  <c r="X49" i="18" s="1"/>
  <c r="X50" i="18" s="1"/>
  <c r="X51" i="18" s="1"/>
  <c r="X52" i="18" s="1"/>
  <c r="X53" i="18" s="1"/>
  <c r="X54" i="18" s="1"/>
  <c r="X55" i="18" s="1"/>
  <c r="X56" i="18" s="1"/>
  <c r="X57" i="18" s="1"/>
  <c r="X58" i="18" s="1"/>
  <c r="X59" i="18" s="1"/>
  <c r="X60" i="18" s="1"/>
  <c r="X61" i="18" s="1"/>
  <c r="X62" i="18" s="1"/>
  <c r="X63" i="18" s="1"/>
  <c r="X64" i="18" s="1"/>
  <c r="X65" i="18" s="1"/>
  <c r="X66" i="18" s="1"/>
  <c r="X67" i="18" s="1"/>
  <c r="X68" i="18" s="1"/>
  <c r="X69" i="18" s="1"/>
  <c r="X70" i="18" s="1"/>
  <c r="X71" i="18" s="1"/>
  <c r="X72" i="18" s="1"/>
  <c r="X73" i="18" s="1"/>
  <c r="X74" i="18" s="1"/>
  <c r="X75" i="18" s="1"/>
  <c r="X76" i="18" s="1"/>
  <c r="X77" i="18" s="1"/>
  <c r="X78" i="18" s="1"/>
  <c r="X79" i="18" s="1"/>
  <c r="X80" i="18" s="1"/>
  <c r="X81" i="18" s="1"/>
  <c r="X82" i="18" s="1"/>
  <c r="X83" i="18" s="1"/>
  <c r="X84" i="18" s="1"/>
  <c r="X85" i="18" s="1"/>
  <c r="X86" i="18" s="1"/>
  <c r="X87" i="18" s="1"/>
  <c r="X88" i="18" s="1"/>
  <c r="X89" i="18" s="1"/>
  <c r="X90" i="18" s="1"/>
  <c r="X91" i="18" s="1"/>
  <c r="X92" i="18" s="1"/>
  <c r="X93" i="18" s="1"/>
  <c r="X94" i="18" s="1"/>
  <c r="X95" i="18" s="1"/>
  <c r="X96" i="18" s="1"/>
  <c r="X97" i="18" s="1"/>
  <c r="X98" i="18" s="1"/>
  <c r="X99" i="18" s="1"/>
  <c r="X100" i="18" s="1"/>
  <c r="X101" i="18" s="1"/>
  <c r="X102" i="18" s="1"/>
  <c r="X103" i="18" s="1"/>
  <c r="X104" i="18" s="1"/>
  <c r="X105" i="18" s="1"/>
  <c r="X106" i="18" s="1"/>
  <c r="X107" i="18" s="1"/>
  <c r="X108" i="18" s="1"/>
  <c r="X109" i="18" s="1"/>
  <c r="X110" i="18" s="1"/>
  <c r="X111" i="18" s="1"/>
  <c r="X112" i="18" s="1"/>
  <c r="X113" i="18" s="1"/>
  <c r="X114" i="18" s="1"/>
  <c r="X115" i="18" s="1"/>
  <c r="X116" i="18" s="1"/>
  <c r="X117" i="18" s="1"/>
  <c r="X118" i="18" s="1"/>
  <c r="X119" i="18" s="1"/>
  <c r="X120" i="18" s="1"/>
  <c r="X121" i="18" s="1"/>
  <c r="X122" i="18" s="1"/>
  <c r="X123" i="18" s="1"/>
  <c r="X124" i="18" s="1"/>
  <c r="X125" i="18" s="1"/>
  <c r="X126" i="18" s="1"/>
  <c r="X127" i="18" s="1"/>
  <c r="X128" i="18" s="1"/>
  <c r="X129" i="18" s="1"/>
  <c r="X130" i="18" s="1"/>
  <c r="X131" i="18" s="1"/>
  <c r="X132" i="18" s="1"/>
  <c r="X133" i="18" s="1"/>
  <c r="X134" i="18" s="1"/>
  <c r="X135" i="18" s="1"/>
  <c r="X136" i="18" s="1"/>
  <c r="X137" i="18" s="1"/>
  <c r="X138" i="18" s="1"/>
  <c r="X139" i="18" s="1"/>
  <c r="X140" i="18" s="1"/>
  <c r="X141" i="18" s="1"/>
  <c r="X142" i="18" s="1"/>
  <c r="X143" i="18" s="1"/>
  <c r="X144" i="18" s="1"/>
  <c r="X145" i="18" s="1"/>
  <c r="X146" i="18" s="1"/>
  <c r="X147" i="18" s="1"/>
  <c r="X148" i="18" s="1"/>
  <c r="X149" i="18" s="1"/>
  <c r="X150" i="18" s="1"/>
  <c r="X151" i="18" s="1"/>
  <c r="X152" i="18" s="1"/>
  <c r="X153" i="18" s="1"/>
  <c r="X154" i="18" s="1"/>
  <c r="X155" i="18" s="1"/>
  <c r="X156" i="18" s="1"/>
  <c r="X157" i="18" s="1"/>
  <c r="X158" i="18" s="1"/>
  <c r="X159" i="18" s="1"/>
  <c r="X160" i="18" s="1"/>
  <c r="X161" i="18" s="1"/>
  <c r="X162" i="18" s="1"/>
  <c r="X163" i="18" s="1"/>
  <c r="X164" i="18" s="1"/>
  <c r="X165" i="18" s="1"/>
  <c r="X166" i="18" s="1"/>
  <c r="X167" i="18" s="1"/>
  <c r="X168" i="18" s="1"/>
  <c r="X169" i="18" s="1"/>
  <c r="X170" i="18" s="1"/>
  <c r="X171" i="18" s="1"/>
  <c r="X172" i="18" s="1"/>
  <c r="X173" i="18" s="1"/>
  <c r="X174" i="18" s="1"/>
  <c r="X175" i="18" s="1"/>
  <c r="X176" i="18" s="1"/>
  <c r="X177" i="18" s="1"/>
  <c r="X178" i="18" s="1"/>
  <c r="X179" i="18" s="1"/>
  <c r="X180" i="18" s="1"/>
  <c r="X181" i="18" s="1"/>
  <c r="X182" i="18" s="1"/>
  <c r="X183" i="18" s="1"/>
  <c r="X184" i="18" s="1"/>
  <c r="X185" i="18" s="1"/>
  <c r="X186" i="18" s="1"/>
  <c r="X187" i="18" s="1"/>
  <c r="X188" i="18" s="1"/>
  <c r="X189" i="18" s="1"/>
  <c r="X190" i="18" s="1"/>
  <c r="X191" i="18" s="1"/>
  <c r="X192" i="18" s="1"/>
  <c r="X193" i="18" s="1"/>
  <c r="X194" i="18" s="1"/>
  <c r="X195" i="18" s="1"/>
  <c r="X196" i="18" s="1"/>
  <c r="X197" i="18" s="1"/>
  <c r="X198" i="18" s="1"/>
  <c r="X199" i="18" s="1"/>
  <c r="X200" i="18" s="1"/>
  <c r="X201" i="18" s="1"/>
  <c r="X202" i="18" s="1"/>
  <c r="X203" i="18" s="1"/>
  <c r="X204" i="18" s="1"/>
  <c r="X205" i="18" s="1"/>
  <c r="X206" i="18" s="1"/>
  <c r="X207" i="18" s="1"/>
  <c r="X208" i="18" s="1"/>
  <c r="X209" i="18" s="1"/>
  <c r="X210" i="18" s="1"/>
  <c r="X211" i="18" s="1"/>
  <c r="X212" i="18" s="1"/>
  <c r="X213" i="18" s="1"/>
  <c r="X214" i="18" s="1"/>
  <c r="X215" i="18" s="1"/>
  <c r="X216" i="18" s="1"/>
  <c r="X217" i="18" s="1"/>
  <c r="X218" i="18" s="1"/>
  <c r="X219" i="18" s="1"/>
  <c r="X220" i="18" s="1"/>
  <c r="X221" i="18" s="1"/>
  <c r="X222" i="18" s="1"/>
  <c r="X223" i="18" s="1"/>
  <c r="X224" i="18" s="1"/>
  <c r="X225" i="18" s="1"/>
  <c r="X226" i="18" s="1"/>
  <c r="X227" i="18" s="1"/>
  <c r="X228" i="18" s="1"/>
  <c r="X229" i="18" s="1"/>
  <c r="X230" i="18" s="1"/>
  <c r="X231" i="18" s="1"/>
  <c r="X232" i="18" s="1"/>
  <c r="X233" i="18" s="1"/>
  <c r="X234" i="18" s="1"/>
  <c r="X235" i="18" s="1"/>
  <c r="X236" i="18" s="1"/>
  <c r="X237" i="18" s="1"/>
  <c r="X238" i="18" s="1"/>
  <c r="X239" i="18" s="1"/>
  <c r="X240" i="18" s="1"/>
  <c r="X241" i="18" s="1"/>
  <c r="X242" i="18" s="1"/>
  <c r="X243" i="18" s="1"/>
  <c r="X244" i="18" s="1"/>
  <c r="X245" i="18" s="1"/>
  <c r="X246" i="18" s="1"/>
  <c r="X247" i="18" s="1"/>
  <c r="X248" i="18" s="1"/>
  <c r="X249" i="18" s="1"/>
  <c r="X250" i="18" s="1"/>
  <c r="X251" i="18" s="1"/>
  <c r="X252" i="18" s="1"/>
  <c r="X253" i="18" s="1"/>
  <c r="X254" i="18" s="1"/>
  <c r="X255" i="18" s="1"/>
  <c r="X256" i="18" s="1"/>
  <c r="X257" i="18" s="1"/>
  <c r="X258" i="18" s="1"/>
  <c r="X259" i="18" s="1"/>
  <c r="X260" i="18" s="1"/>
  <c r="X261" i="18" s="1"/>
  <c r="X262" i="18" s="1"/>
  <c r="X263" i="18" s="1"/>
  <c r="X264" i="18" s="1"/>
  <c r="X265" i="18" s="1"/>
  <c r="X266" i="18" s="1"/>
  <c r="X267" i="18" s="1"/>
  <c r="X268" i="18" s="1"/>
  <c r="X269" i="18" s="1"/>
  <c r="X270" i="18" s="1"/>
  <c r="X271" i="18" s="1"/>
  <c r="X272" i="18" s="1"/>
  <c r="X273" i="18" s="1"/>
  <c r="X274" i="18" s="1"/>
  <c r="X275" i="18" s="1"/>
  <c r="X276" i="18" s="1"/>
  <c r="X277" i="18" s="1"/>
  <c r="X278" i="18" s="1"/>
  <c r="X279" i="18" s="1"/>
  <c r="X280" i="18" s="1"/>
  <c r="X281" i="18" s="1"/>
  <c r="X282" i="18" s="1"/>
  <c r="X283" i="18" s="1"/>
  <c r="X284" i="18" s="1"/>
  <c r="X285" i="18" s="1"/>
  <c r="X286" i="18" s="1"/>
  <c r="X287" i="18" s="1"/>
  <c r="X288" i="18" s="1"/>
  <c r="X289" i="18" s="1"/>
  <c r="X290" i="18" s="1"/>
  <c r="X291" i="18" s="1"/>
  <c r="X292" i="18" s="1"/>
  <c r="X293" i="18" s="1"/>
  <c r="X294" i="18" s="1"/>
  <c r="X295" i="18" s="1"/>
  <c r="X296" i="18" s="1"/>
  <c r="X297" i="18" s="1"/>
  <c r="X298" i="18" s="1"/>
  <c r="X299" i="18" s="1"/>
  <c r="X300" i="18" s="1"/>
  <c r="X301" i="18" s="1"/>
  <c r="X302" i="18" s="1"/>
  <c r="X303" i="18" s="1"/>
  <c r="X304" i="18" s="1"/>
  <c r="X305" i="18" s="1"/>
  <c r="X306" i="18" s="1"/>
  <c r="X307" i="18" s="1"/>
  <c r="X308" i="18" s="1"/>
  <c r="E4" i="18"/>
  <c r="E5" i="18" s="1"/>
  <c r="E6" i="18" s="1"/>
  <c r="E7" i="18" s="1"/>
  <c r="E8" i="18" s="1"/>
  <c r="E9" i="18" s="1"/>
  <c r="E10" i="18" s="1"/>
  <c r="E11" i="18" s="1"/>
  <c r="E12" i="18" s="1"/>
  <c r="E13" i="18" s="1"/>
  <c r="E14" i="18" s="1"/>
  <c r="E15" i="18" s="1"/>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E43" i="18" s="1"/>
  <c r="E44" i="18" s="1"/>
  <c r="E45" i="18" s="1"/>
  <c r="E46" i="18" s="1"/>
  <c r="E47" i="18" s="1"/>
  <c r="E48" i="18" s="1"/>
  <c r="E49" i="18" s="1"/>
  <c r="E50" i="18" s="1"/>
  <c r="E51" i="18" s="1"/>
  <c r="E52" i="18" s="1"/>
  <c r="E53" i="18" s="1"/>
  <c r="E54" i="18" s="1"/>
  <c r="E55" i="18" s="1"/>
  <c r="E56" i="18" s="1"/>
  <c r="E57" i="18" s="1"/>
  <c r="E58" i="18" s="1"/>
  <c r="E59" i="18" s="1"/>
  <c r="E60" i="18" s="1"/>
  <c r="E61" i="18" s="1"/>
  <c r="E62" i="18" s="1"/>
  <c r="E63" i="18" s="1"/>
  <c r="E64" i="18" s="1"/>
  <c r="E65" i="18" s="1"/>
  <c r="E66" i="18" s="1"/>
  <c r="E67" i="18" s="1"/>
  <c r="E68" i="18" s="1"/>
  <c r="E69" i="18" s="1"/>
  <c r="E70" i="18" s="1"/>
  <c r="E71" i="18" s="1"/>
  <c r="E72" i="18" s="1"/>
  <c r="E73" i="18" s="1"/>
  <c r="E74" i="18" s="1"/>
  <c r="E75" i="18" s="1"/>
  <c r="E76" i="18" s="1"/>
  <c r="E77" i="18" s="1"/>
  <c r="E78" i="18" s="1"/>
  <c r="E79" i="18" s="1"/>
  <c r="E80" i="18" s="1"/>
  <c r="E81" i="18" s="1"/>
  <c r="E82" i="18" s="1"/>
  <c r="E83" i="18" s="1"/>
  <c r="E84" i="18" s="1"/>
  <c r="E85" i="18" s="1"/>
  <c r="E86" i="18" s="1"/>
  <c r="E87" i="18" s="1"/>
  <c r="E88" i="18" s="1"/>
  <c r="E89" i="18" s="1"/>
  <c r="E90" i="18" s="1"/>
  <c r="E91" i="18" s="1"/>
  <c r="E92" i="18" s="1"/>
  <c r="E93" i="18" s="1"/>
  <c r="E94" i="18" s="1"/>
  <c r="E95" i="18" s="1"/>
  <c r="E96" i="18" s="1"/>
  <c r="E97" i="18" s="1"/>
  <c r="E98" i="18" s="1"/>
  <c r="E99" i="18" s="1"/>
  <c r="E100" i="18" s="1"/>
  <c r="E101" i="18" s="1"/>
  <c r="E102" i="18" s="1"/>
  <c r="E103" i="18" s="1"/>
  <c r="E104" i="18" s="1"/>
  <c r="E105" i="18" s="1"/>
  <c r="E106" i="18" s="1"/>
  <c r="E107" i="18" s="1"/>
  <c r="E108" i="18" s="1"/>
  <c r="E109" i="18" s="1"/>
  <c r="E110" i="18" s="1"/>
  <c r="E111" i="18" s="1"/>
  <c r="E112" i="18" s="1"/>
  <c r="E113" i="18" s="1"/>
  <c r="E114" i="18" s="1"/>
  <c r="E115" i="18" s="1"/>
  <c r="E116" i="18" s="1"/>
  <c r="E117" i="18" s="1"/>
  <c r="E118" i="18" s="1"/>
  <c r="E119" i="18" s="1"/>
  <c r="E120" i="18" s="1"/>
  <c r="E121" i="18" s="1"/>
  <c r="E122" i="18" s="1"/>
  <c r="E123" i="18" s="1"/>
  <c r="E124" i="18" s="1"/>
  <c r="E125" i="18" s="1"/>
  <c r="E126" i="18" s="1"/>
  <c r="E127" i="18" s="1"/>
  <c r="E128" i="18" s="1"/>
  <c r="E129" i="18" s="1"/>
  <c r="E130" i="18" s="1"/>
  <c r="E131" i="18" s="1"/>
  <c r="E132" i="18" s="1"/>
  <c r="E133" i="18" s="1"/>
  <c r="E134" i="18" s="1"/>
  <c r="E135" i="18" s="1"/>
  <c r="E136" i="18" s="1"/>
  <c r="E137" i="18" s="1"/>
  <c r="E138" i="18" s="1"/>
  <c r="E139" i="18" s="1"/>
  <c r="E140" i="18" s="1"/>
  <c r="E141" i="18" s="1"/>
  <c r="E142" i="18" s="1"/>
  <c r="E143" i="18" s="1"/>
  <c r="E144" i="18" s="1"/>
  <c r="E145" i="18" s="1"/>
  <c r="E146" i="18" s="1"/>
  <c r="E147" i="18" s="1"/>
  <c r="E148" i="18" s="1"/>
  <c r="E149" i="18" s="1"/>
  <c r="E150" i="18" s="1"/>
  <c r="E151" i="18" s="1"/>
  <c r="E152" i="18" s="1"/>
  <c r="E153" i="18" s="1"/>
  <c r="E154" i="18" s="1"/>
  <c r="E155" i="18" s="1"/>
  <c r="E156" i="18" s="1"/>
  <c r="E157" i="18" s="1"/>
  <c r="E158" i="18" s="1"/>
  <c r="E159" i="18" s="1"/>
  <c r="E160" i="18" s="1"/>
  <c r="E161" i="18" s="1"/>
  <c r="E162" i="18" s="1"/>
  <c r="E163" i="18" s="1"/>
  <c r="E164" i="18" s="1"/>
  <c r="E165" i="18" s="1"/>
  <c r="E166" i="18" s="1"/>
  <c r="E167" i="18" s="1"/>
  <c r="E168" i="18" s="1"/>
  <c r="E169" i="18" s="1"/>
  <c r="E170" i="18" s="1"/>
  <c r="E171" i="18" s="1"/>
  <c r="E172" i="18" s="1"/>
  <c r="E173" i="18" s="1"/>
  <c r="E174" i="18" s="1"/>
  <c r="E175" i="18" s="1"/>
  <c r="E176" i="18" s="1"/>
  <c r="E177" i="18" s="1"/>
  <c r="E178" i="18" s="1"/>
  <c r="E179" i="18" s="1"/>
  <c r="E180" i="18" s="1"/>
  <c r="E181" i="18" s="1"/>
  <c r="E182" i="18" s="1"/>
  <c r="E183" i="18" s="1"/>
  <c r="E184" i="18" s="1"/>
  <c r="E185" i="18" s="1"/>
  <c r="E186" i="18" s="1"/>
  <c r="E187" i="18" s="1"/>
  <c r="E188" i="18" s="1"/>
  <c r="E189" i="18" s="1"/>
  <c r="E190" i="18" s="1"/>
  <c r="E191" i="18" s="1"/>
  <c r="E192" i="18" s="1"/>
  <c r="E193" i="18" s="1"/>
  <c r="E194" i="18" s="1"/>
  <c r="E195" i="18" s="1"/>
  <c r="E196" i="18" s="1"/>
  <c r="E197" i="18" s="1"/>
  <c r="E198" i="18" s="1"/>
  <c r="E199" i="18" s="1"/>
  <c r="E200" i="18" s="1"/>
  <c r="E201" i="18" s="1"/>
  <c r="E202" i="18" s="1"/>
  <c r="E203" i="18" s="1"/>
  <c r="E204" i="18" s="1"/>
  <c r="E205" i="18" s="1"/>
  <c r="E206" i="18" s="1"/>
  <c r="E207" i="18" s="1"/>
  <c r="E208" i="18" s="1"/>
  <c r="E209" i="18" s="1"/>
  <c r="E210" i="18" s="1"/>
  <c r="E211" i="18" s="1"/>
  <c r="E212" i="18" s="1"/>
  <c r="E213" i="18" s="1"/>
  <c r="E214" i="18" s="1"/>
  <c r="E215" i="18" s="1"/>
  <c r="E216" i="18" s="1"/>
  <c r="E217" i="18" s="1"/>
  <c r="E218" i="18" s="1"/>
  <c r="E219" i="18" s="1"/>
  <c r="E220" i="18" s="1"/>
  <c r="E221" i="18" s="1"/>
  <c r="E222" i="18" s="1"/>
  <c r="E223" i="18" s="1"/>
  <c r="E224" i="18" s="1"/>
  <c r="E225" i="18" s="1"/>
  <c r="E226" i="18" s="1"/>
  <c r="E227" i="18" s="1"/>
  <c r="E228" i="18" s="1"/>
  <c r="E229" i="18" s="1"/>
  <c r="E230" i="18" s="1"/>
  <c r="E231" i="18" s="1"/>
  <c r="E232" i="18" s="1"/>
  <c r="E233" i="18" s="1"/>
  <c r="E234" i="18" s="1"/>
  <c r="E235" i="18" s="1"/>
  <c r="E236" i="18" s="1"/>
  <c r="E237" i="18" s="1"/>
  <c r="E238" i="18" s="1"/>
  <c r="E239" i="18" s="1"/>
  <c r="E240" i="18" s="1"/>
  <c r="E241" i="18" s="1"/>
  <c r="E242" i="18" s="1"/>
  <c r="E243" i="18" s="1"/>
  <c r="E244" i="18" s="1"/>
  <c r="E245" i="18" s="1"/>
  <c r="E246" i="18" s="1"/>
  <c r="E247" i="18" s="1"/>
  <c r="E248" i="18" s="1"/>
  <c r="E249" i="18" s="1"/>
  <c r="E250" i="18" s="1"/>
  <c r="E251" i="18" s="1"/>
  <c r="E252" i="18" s="1"/>
  <c r="E253" i="18" s="1"/>
  <c r="E254" i="18" s="1"/>
  <c r="E255" i="18" s="1"/>
  <c r="E256" i="18" s="1"/>
  <c r="E257" i="18" s="1"/>
  <c r="E258" i="18" s="1"/>
  <c r="E259" i="18" s="1"/>
  <c r="E260" i="18" s="1"/>
  <c r="E261" i="18" s="1"/>
  <c r="E262" i="18" s="1"/>
  <c r="E263" i="18" s="1"/>
  <c r="E264" i="18" s="1"/>
  <c r="E265" i="18" s="1"/>
  <c r="E266" i="18" s="1"/>
  <c r="E267" i="18" s="1"/>
  <c r="E268" i="18" s="1"/>
  <c r="E269" i="18" s="1"/>
  <c r="E270" i="18" s="1"/>
  <c r="E271" i="18" s="1"/>
  <c r="E272" i="18" s="1"/>
  <c r="E273" i="18" s="1"/>
  <c r="E274" i="18" s="1"/>
  <c r="E275" i="18" s="1"/>
  <c r="E276" i="18" s="1"/>
  <c r="E277" i="18" s="1"/>
  <c r="E278" i="18" s="1"/>
  <c r="E279" i="18" s="1"/>
  <c r="E280" i="18" s="1"/>
  <c r="E281" i="18" s="1"/>
  <c r="E282" i="18" s="1"/>
  <c r="E283" i="18" s="1"/>
  <c r="E284" i="18" s="1"/>
  <c r="E285" i="18" s="1"/>
  <c r="E286" i="18" s="1"/>
  <c r="E287" i="18" s="1"/>
  <c r="E288" i="18" s="1"/>
  <c r="E289" i="18" s="1"/>
  <c r="E290" i="18" s="1"/>
  <c r="E291" i="18" s="1"/>
  <c r="E292" i="18" s="1"/>
  <c r="E293" i="18" s="1"/>
  <c r="E294" i="18" s="1"/>
  <c r="E295" i="18" s="1"/>
  <c r="E296" i="18" s="1"/>
  <c r="E297" i="18" s="1"/>
  <c r="E298" i="18" s="1"/>
  <c r="E299" i="18" s="1"/>
  <c r="E300" i="18" s="1"/>
  <c r="E301" i="18" s="1"/>
  <c r="E302" i="18" s="1"/>
  <c r="E303" i="18" s="1"/>
  <c r="E304" i="18" s="1"/>
  <c r="E305" i="18" s="1"/>
  <c r="E306" i="18" s="1"/>
  <c r="E307" i="18" s="1"/>
  <c r="E308" i="18" s="1"/>
  <c r="C4" i="18"/>
  <c r="C5" i="18" s="1"/>
  <c r="C6" i="18" s="1"/>
  <c r="C7" i="18" s="1"/>
  <c r="C8" i="18" s="1"/>
  <c r="C9" i="18" s="1"/>
  <c r="C10" i="18" s="1"/>
  <c r="C11" i="18" s="1"/>
  <c r="C12" i="18" s="1"/>
  <c r="C13" i="18" s="1"/>
  <c r="C14" i="18" s="1"/>
  <c r="C15" i="18" s="1"/>
  <c r="C16" i="18" s="1"/>
  <c r="C17" i="18" s="1"/>
  <c r="C18" i="18" s="1"/>
  <c r="C19" i="18" s="1"/>
  <c r="C20" i="18" s="1"/>
  <c r="C21" i="18" s="1"/>
  <c r="C22" i="18" s="1"/>
  <c r="C23" i="18" s="1"/>
  <c r="C24" i="18" s="1"/>
  <c r="C25" i="18" s="1"/>
  <c r="C26" i="18" s="1"/>
  <c r="C27" i="18" s="1"/>
  <c r="C28" i="18" s="1"/>
  <c r="C29" i="18" s="1"/>
  <c r="C30" i="18" s="1"/>
  <c r="C31" i="18" s="1"/>
  <c r="C32" i="18" s="1"/>
  <c r="C33" i="18" s="1"/>
  <c r="C34" i="18" s="1"/>
  <c r="C35" i="18" s="1"/>
  <c r="C36" i="18" s="1"/>
  <c r="C37" i="18" s="1"/>
  <c r="C38" i="18" s="1"/>
  <c r="C39" i="18" s="1"/>
  <c r="C40" i="18" s="1"/>
  <c r="C41" i="18" s="1"/>
  <c r="C42" i="18" s="1"/>
  <c r="C43" i="18" s="1"/>
  <c r="C44" i="18" s="1"/>
  <c r="C45" i="18" s="1"/>
  <c r="C46" i="18" s="1"/>
  <c r="C47" i="18" s="1"/>
  <c r="C48" i="18" s="1"/>
  <c r="C49" i="18" s="1"/>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C74" i="18" s="1"/>
  <c r="C75" i="18" s="1"/>
  <c r="C76" i="18" s="1"/>
  <c r="C77" i="18" s="1"/>
  <c r="C78" i="18" s="1"/>
  <c r="C79" i="18" s="1"/>
  <c r="C80" i="18" s="1"/>
  <c r="C81" i="18" s="1"/>
  <c r="C82" i="18" s="1"/>
  <c r="C83" i="18" s="1"/>
  <c r="C84" i="18" s="1"/>
  <c r="C85" i="18" s="1"/>
  <c r="C86" i="18" s="1"/>
  <c r="C87" i="18" s="1"/>
  <c r="C88" i="18" s="1"/>
  <c r="C89" i="18" s="1"/>
  <c r="C90" i="18" s="1"/>
  <c r="C91" i="18" s="1"/>
  <c r="C92" i="18" s="1"/>
  <c r="C93" i="18" s="1"/>
  <c r="C94" i="18" s="1"/>
  <c r="C95" i="18" s="1"/>
  <c r="C96" i="18" s="1"/>
  <c r="C97" i="18" s="1"/>
  <c r="C98" i="18" s="1"/>
  <c r="C99" i="18" s="1"/>
  <c r="C100" i="18" s="1"/>
  <c r="C101" i="18" s="1"/>
  <c r="C102" i="18" s="1"/>
  <c r="C103" i="18" s="1"/>
  <c r="C104" i="18" s="1"/>
  <c r="C105" i="18" s="1"/>
  <c r="C106" i="18" s="1"/>
  <c r="C107" i="18" s="1"/>
  <c r="C108" i="18" s="1"/>
  <c r="C109" i="18" s="1"/>
  <c r="C110" i="18" s="1"/>
  <c r="C111" i="18" s="1"/>
  <c r="C112" i="18" s="1"/>
  <c r="C113" i="18" s="1"/>
  <c r="C114" i="18" s="1"/>
  <c r="C115" i="18" s="1"/>
  <c r="C116" i="18" s="1"/>
  <c r="C117" i="18" s="1"/>
  <c r="C118" i="18" s="1"/>
  <c r="C119" i="18" s="1"/>
  <c r="C120" i="18" s="1"/>
  <c r="C121" i="18" s="1"/>
  <c r="C122" i="18" s="1"/>
  <c r="C123" i="18" s="1"/>
  <c r="C124" i="18" s="1"/>
  <c r="C125" i="18" s="1"/>
  <c r="C126" i="18" s="1"/>
  <c r="C127" i="18" s="1"/>
  <c r="C128" i="18" s="1"/>
  <c r="C129" i="18" s="1"/>
  <c r="C130" i="18" s="1"/>
  <c r="C131" i="18" s="1"/>
  <c r="C132" i="18" s="1"/>
  <c r="C133" i="18" s="1"/>
  <c r="C134" i="18" s="1"/>
  <c r="C135" i="18" s="1"/>
  <c r="C136" i="18" s="1"/>
  <c r="C137" i="18" s="1"/>
  <c r="C138" i="18" s="1"/>
  <c r="C139" i="18" s="1"/>
  <c r="C140" i="18" s="1"/>
  <c r="C141" i="18" s="1"/>
  <c r="C142" i="18" s="1"/>
  <c r="C143" i="18" s="1"/>
  <c r="C144" i="18" s="1"/>
  <c r="C145" i="18" s="1"/>
  <c r="C146" i="18" s="1"/>
  <c r="C147" i="18" s="1"/>
  <c r="C148" i="18" s="1"/>
  <c r="C149" i="18" s="1"/>
  <c r="C150" i="18" s="1"/>
  <c r="C151" i="18" s="1"/>
  <c r="C152" i="18" s="1"/>
  <c r="C153" i="18" s="1"/>
  <c r="C154" i="18" s="1"/>
  <c r="C155" i="18" s="1"/>
  <c r="C156" i="18" s="1"/>
  <c r="C157" i="18" s="1"/>
  <c r="C158" i="18" s="1"/>
  <c r="C159" i="18" s="1"/>
  <c r="C160" i="18" s="1"/>
  <c r="C161" i="18" s="1"/>
  <c r="C162" i="18" s="1"/>
  <c r="C163" i="18" s="1"/>
  <c r="C164" i="18" s="1"/>
  <c r="C165" i="18" s="1"/>
  <c r="C166" i="18" s="1"/>
  <c r="C167" i="18" s="1"/>
  <c r="C168" i="18" s="1"/>
  <c r="C169" i="18" s="1"/>
  <c r="C170" i="18" s="1"/>
  <c r="C171" i="18" s="1"/>
  <c r="C172" i="18" s="1"/>
  <c r="C173" i="18" s="1"/>
  <c r="C174" i="18" s="1"/>
  <c r="C175" i="18" s="1"/>
  <c r="C176" i="18" s="1"/>
  <c r="C177" i="18" s="1"/>
  <c r="C178" i="18" s="1"/>
  <c r="C179" i="18" s="1"/>
  <c r="C180" i="18" s="1"/>
  <c r="C181" i="18" s="1"/>
  <c r="C182" i="18" s="1"/>
  <c r="C183" i="18" s="1"/>
  <c r="C184" i="18" s="1"/>
  <c r="C185" i="18" s="1"/>
  <c r="C186" i="18" s="1"/>
  <c r="C187" i="18" s="1"/>
  <c r="C188" i="18" s="1"/>
  <c r="C189" i="18" s="1"/>
  <c r="C190" i="18" s="1"/>
  <c r="C191" i="18" s="1"/>
  <c r="C192" i="18" s="1"/>
  <c r="C193" i="18" s="1"/>
  <c r="C194" i="18" s="1"/>
  <c r="C195" i="18" s="1"/>
  <c r="C196" i="18" s="1"/>
  <c r="C197" i="18" s="1"/>
  <c r="C198" i="18" s="1"/>
  <c r="C199" i="18" s="1"/>
  <c r="C200" i="18" s="1"/>
  <c r="C201" i="18" s="1"/>
  <c r="C202" i="18" s="1"/>
  <c r="C203" i="18" s="1"/>
  <c r="C204" i="18" s="1"/>
  <c r="C205" i="18" s="1"/>
  <c r="C206" i="18" s="1"/>
  <c r="C207" i="18" s="1"/>
  <c r="C208" i="18" s="1"/>
  <c r="C209" i="18" s="1"/>
  <c r="C210" i="18" s="1"/>
  <c r="C211" i="18" s="1"/>
  <c r="C212" i="18" s="1"/>
  <c r="C213" i="18" s="1"/>
  <c r="C214" i="18" s="1"/>
  <c r="C215" i="18" s="1"/>
  <c r="C216" i="18" s="1"/>
  <c r="C217" i="18" s="1"/>
  <c r="C218" i="18" s="1"/>
  <c r="C219" i="18" s="1"/>
  <c r="C220" i="18" s="1"/>
  <c r="C221" i="18" s="1"/>
  <c r="C222" i="18" s="1"/>
  <c r="C223" i="18" s="1"/>
  <c r="C224" i="18" s="1"/>
  <c r="C225" i="18" s="1"/>
  <c r="C226" i="18" s="1"/>
  <c r="C227" i="18" s="1"/>
  <c r="C228" i="18" s="1"/>
  <c r="C229" i="18" s="1"/>
  <c r="C230" i="18" s="1"/>
  <c r="C231" i="18" s="1"/>
  <c r="C232" i="18" s="1"/>
  <c r="C233" i="18" s="1"/>
  <c r="C234" i="18" s="1"/>
  <c r="C235" i="18" s="1"/>
  <c r="C236" i="18" s="1"/>
  <c r="C237" i="18" s="1"/>
  <c r="C238" i="18" s="1"/>
  <c r="C239" i="18" s="1"/>
  <c r="C240" i="18" s="1"/>
  <c r="C241" i="18" s="1"/>
  <c r="C242" i="18" s="1"/>
  <c r="C243" i="18" s="1"/>
  <c r="C244" i="18" s="1"/>
  <c r="C245" i="18" s="1"/>
  <c r="C246" i="18" s="1"/>
  <c r="C247" i="18" s="1"/>
  <c r="C248" i="18" s="1"/>
  <c r="C249" i="18" s="1"/>
  <c r="C250" i="18" s="1"/>
  <c r="C251" i="18" s="1"/>
  <c r="C252" i="18" s="1"/>
  <c r="C253" i="18" s="1"/>
  <c r="C254" i="18" s="1"/>
  <c r="C255" i="18" s="1"/>
  <c r="C256" i="18" s="1"/>
  <c r="C257" i="18" s="1"/>
  <c r="C258" i="18" s="1"/>
  <c r="C259" i="18" s="1"/>
  <c r="C260" i="18" s="1"/>
  <c r="C261" i="18" s="1"/>
  <c r="C262" i="18" s="1"/>
  <c r="C263" i="18" s="1"/>
  <c r="C264" i="18" s="1"/>
  <c r="C265" i="18" s="1"/>
  <c r="C266" i="18" s="1"/>
  <c r="C267" i="18" s="1"/>
  <c r="C268" i="18" s="1"/>
  <c r="C269" i="18" s="1"/>
  <c r="C270" i="18" s="1"/>
  <c r="C271" i="18" s="1"/>
  <c r="C272" i="18" s="1"/>
  <c r="C273" i="18" s="1"/>
  <c r="C274" i="18" s="1"/>
  <c r="C275" i="18" s="1"/>
  <c r="C276" i="18" s="1"/>
  <c r="C277" i="18" s="1"/>
  <c r="C278" i="18" s="1"/>
  <c r="C279" i="18" s="1"/>
  <c r="C280" i="18" s="1"/>
  <c r="C281" i="18" s="1"/>
  <c r="C282" i="18" s="1"/>
  <c r="C283" i="18" s="1"/>
  <c r="C284" i="18" s="1"/>
  <c r="C285" i="18" s="1"/>
  <c r="C286" i="18" s="1"/>
  <c r="C287" i="18" s="1"/>
  <c r="C288" i="18" s="1"/>
  <c r="C289" i="18" s="1"/>
  <c r="C290" i="18" s="1"/>
  <c r="C291" i="18" s="1"/>
  <c r="C292" i="18" s="1"/>
  <c r="C293" i="18" s="1"/>
  <c r="C294" i="18" s="1"/>
  <c r="C295" i="18" s="1"/>
  <c r="C296" i="18" s="1"/>
  <c r="C297" i="18" s="1"/>
  <c r="C298" i="18" s="1"/>
  <c r="C299" i="18" s="1"/>
  <c r="C300" i="18" s="1"/>
  <c r="C301" i="18" s="1"/>
  <c r="C302" i="18" s="1"/>
  <c r="C303" i="18" s="1"/>
  <c r="C304" i="18" s="1"/>
  <c r="C305" i="18" s="1"/>
  <c r="C306" i="18" s="1"/>
  <c r="C307" i="18" s="1"/>
  <c r="C308" i="18" s="1"/>
  <c r="S31" i="18"/>
  <c r="S32" i="18" s="1"/>
  <c r="S33" i="18" s="1"/>
  <c r="S34" i="18" s="1"/>
  <c r="S35" i="18" s="1"/>
  <c r="S36" i="18" s="1"/>
  <c r="S37" i="18" s="1"/>
  <c r="S38" i="18" s="1"/>
  <c r="S39" i="18" s="1"/>
  <c r="S40" i="18" s="1"/>
  <c r="S41" i="18" s="1"/>
  <c r="S42" i="18" s="1"/>
  <c r="S43" i="18" s="1"/>
  <c r="S44" i="18" s="1"/>
  <c r="S45" i="18" s="1"/>
  <c r="S46" i="18" s="1"/>
  <c r="S47" i="18" s="1"/>
  <c r="S48" i="18" s="1"/>
  <c r="S49" i="18" s="1"/>
  <c r="S50" i="18" s="1"/>
  <c r="S51" i="18" s="1"/>
  <c r="S52" i="18" s="1"/>
  <c r="S53" i="18" s="1"/>
  <c r="S54" i="18" s="1"/>
  <c r="S55" i="18" s="1"/>
  <c r="S56" i="18" s="1"/>
  <c r="S57" i="18" s="1"/>
  <c r="S58" i="18" s="1"/>
  <c r="S59" i="18" s="1"/>
  <c r="S60" i="18" s="1"/>
  <c r="S61" i="18" s="1"/>
  <c r="S62" i="18" s="1"/>
  <c r="S63" i="18" s="1"/>
  <c r="S64" i="18" s="1"/>
  <c r="S65" i="18" s="1"/>
  <c r="S66" i="18" s="1"/>
  <c r="S67" i="18" s="1"/>
  <c r="S68" i="18" s="1"/>
  <c r="S69" i="18" s="1"/>
  <c r="S70" i="18" s="1"/>
  <c r="S71" i="18" s="1"/>
  <c r="S72" i="18" s="1"/>
  <c r="S73" i="18" s="1"/>
  <c r="S74" i="18" s="1"/>
  <c r="S75" i="18" s="1"/>
  <c r="S76" i="18" s="1"/>
  <c r="S77" i="18" s="1"/>
  <c r="S78" i="18" s="1"/>
  <c r="S79" i="18" s="1"/>
  <c r="S80" i="18" s="1"/>
  <c r="S81" i="18" s="1"/>
  <c r="S82" i="18" s="1"/>
  <c r="S83" i="18" s="1"/>
  <c r="S84" i="18" s="1"/>
  <c r="S85" i="18" s="1"/>
  <c r="S86" i="18" s="1"/>
  <c r="S87" i="18" s="1"/>
  <c r="S88" i="18" s="1"/>
  <c r="S89" i="18" s="1"/>
  <c r="S90" i="18" s="1"/>
  <c r="S91" i="18" s="1"/>
  <c r="S92" i="18" s="1"/>
  <c r="S93" i="18" s="1"/>
  <c r="S94" i="18" s="1"/>
  <c r="S95" i="18" s="1"/>
  <c r="S96" i="18" s="1"/>
  <c r="S97" i="18" s="1"/>
  <c r="S98" i="18" s="1"/>
  <c r="S99" i="18" s="1"/>
  <c r="S100" i="18" s="1"/>
  <c r="S101" i="18" s="1"/>
  <c r="S102" i="18" s="1"/>
  <c r="S103" i="18" s="1"/>
  <c r="S104" i="18" s="1"/>
  <c r="S105" i="18" s="1"/>
  <c r="S106" i="18" s="1"/>
  <c r="S107" i="18" s="1"/>
  <c r="S108" i="18" s="1"/>
  <c r="S109" i="18" s="1"/>
  <c r="S110" i="18" s="1"/>
  <c r="S111" i="18" s="1"/>
  <c r="S112" i="18" s="1"/>
  <c r="S113" i="18" s="1"/>
  <c r="S114" i="18" s="1"/>
  <c r="S115" i="18" s="1"/>
  <c r="S116" i="18" s="1"/>
  <c r="S117" i="18" s="1"/>
  <c r="S118" i="18" s="1"/>
  <c r="S119" i="18" s="1"/>
  <c r="S120" i="18" s="1"/>
  <c r="S121" i="18" s="1"/>
  <c r="S122" i="18" s="1"/>
  <c r="S123" i="18" s="1"/>
  <c r="S124" i="18" s="1"/>
  <c r="S125" i="18" s="1"/>
  <c r="S126" i="18" s="1"/>
  <c r="S127" i="18" s="1"/>
  <c r="S128" i="18" s="1"/>
  <c r="S129" i="18" s="1"/>
  <c r="S130" i="18" s="1"/>
  <c r="S131" i="18" s="1"/>
  <c r="S132" i="18" s="1"/>
  <c r="S133" i="18" s="1"/>
  <c r="S134" i="18" s="1"/>
  <c r="S135" i="18" s="1"/>
  <c r="S136" i="18" s="1"/>
  <c r="S137" i="18" s="1"/>
  <c r="S138" i="18" s="1"/>
  <c r="S139" i="18" s="1"/>
  <c r="S140" i="18" s="1"/>
  <c r="S141" i="18" s="1"/>
  <c r="S142" i="18" s="1"/>
  <c r="S143" i="18" s="1"/>
  <c r="S144" i="18" s="1"/>
  <c r="S145" i="18" s="1"/>
  <c r="S146" i="18" s="1"/>
  <c r="S147" i="18" s="1"/>
  <c r="S148" i="18" s="1"/>
  <c r="S149" i="18" s="1"/>
  <c r="S150" i="18" s="1"/>
  <c r="S151" i="18" s="1"/>
  <c r="S152" i="18" s="1"/>
  <c r="S153" i="18" s="1"/>
  <c r="S154" i="18" s="1"/>
  <c r="S155" i="18" s="1"/>
  <c r="S156" i="18" s="1"/>
  <c r="S157" i="18" s="1"/>
  <c r="S158" i="18" s="1"/>
  <c r="S159" i="18" s="1"/>
  <c r="S160" i="18" s="1"/>
  <c r="S161" i="18" s="1"/>
  <c r="S162" i="18" s="1"/>
  <c r="S163" i="18" s="1"/>
  <c r="S164" i="18" s="1"/>
  <c r="S165" i="18" s="1"/>
  <c r="S166" i="18" s="1"/>
  <c r="S167" i="18" s="1"/>
  <c r="S168" i="18" s="1"/>
  <c r="S169" i="18" s="1"/>
  <c r="S170" i="18" s="1"/>
  <c r="S171" i="18" s="1"/>
  <c r="S172" i="18" s="1"/>
  <c r="S173" i="18" s="1"/>
  <c r="S174" i="18" s="1"/>
  <c r="S175" i="18" s="1"/>
  <c r="S176" i="18" s="1"/>
  <c r="S177" i="18" s="1"/>
  <c r="S178" i="18" s="1"/>
  <c r="S179" i="18" s="1"/>
  <c r="S180" i="18" s="1"/>
  <c r="S181" i="18" s="1"/>
  <c r="S182" i="18" s="1"/>
  <c r="S183" i="18" s="1"/>
  <c r="S184" i="18" s="1"/>
  <c r="S185" i="18" s="1"/>
  <c r="S186" i="18" s="1"/>
  <c r="S187" i="18" s="1"/>
  <c r="S188" i="18" s="1"/>
  <c r="S189" i="18" s="1"/>
  <c r="S190" i="18" s="1"/>
  <c r="S191" i="18" s="1"/>
  <c r="S192" i="18" s="1"/>
  <c r="S193" i="18" s="1"/>
  <c r="S194" i="18" s="1"/>
  <c r="S195" i="18" s="1"/>
  <c r="S196" i="18" s="1"/>
  <c r="S197" i="18" s="1"/>
  <c r="S198" i="18" s="1"/>
  <c r="S199" i="18" s="1"/>
  <c r="S200" i="18" s="1"/>
  <c r="S201" i="18" s="1"/>
  <c r="S202" i="18" s="1"/>
  <c r="S203" i="18" s="1"/>
  <c r="S204" i="18" s="1"/>
  <c r="S205" i="18" s="1"/>
  <c r="S206" i="18" s="1"/>
  <c r="S207" i="18" s="1"/>
  <c r="S208" i="18" s="1"/>
  <c r="S209" i="18" s="1"/>
  <c r="S210" i="18" s="1"/>
  <c r="S211" i="18" s="1"/>
  <c r="S212" i="18" s="1"/>
  <c r="S213" i="18" s="1"/>
  <c r="S214" i="18" s="1"/>
  <c r="S215" i="18" s="1"/>
  <c r="S216" i="18" s="1"/>
  <c r="S217" i="18" s="1"/>
  <c r="S218" i="18" s="1"/>
  <c r="S219" i="18" s="1"/>
  <c r="S220" i="18" s="1"/>
  <c r="S221" i="18" s="1"/>
  <c r="S222" i="18" s="1"/>
  <c r="S223" i="18" s="1"/>
  <c r="S224" i="18" s="1"/>
  <c r="S225" i="18" s="1"/>
  <c r="S226" i="18" s="1"/>
  <c r="S227" i="18" s="1"/>
  <c r="S228" i="18" s="1"/>
  <c r="S229" i="18" s="1"/>
  <c r="S230" i="18" s="1"/>
  <c r="S231" i="18" s="1"/>
  <c r="S232" i="18" s="1"/>
  <c r="S233" i="18" s="1"/>
  <c r="S234" i="18" s="1"/>
  <c r="S235" i="18" s="1"/>
  <c r="S236" i="18" s="1"/>
  <c r="S237" i="18" s="1"/>
  <c r="S238" i="18" s="1"/>
  <c r="S239" i="18" s="1"/>
  <c r="S240" i="18" s="1"/>
  <c r="S241" i="18" s="1"/>
  <c r="S242" i="18" s="1"/>
  <c r="S243" i="18" s="1"/>
  <c r="S244" i="18" s="1"/>
  <c r="S245" i="18" s="1"/>
  <c r="S246" i="18" s="1"/>
  <c r="S247" i="18" s="1"/>
  <c r="S248" i="18" s="1"/>
  <c r="S249" i="18" s="1"/>
  <c r="S250" i="18" s="1"/>
  <c r="S251" i="18" s="1"/>
  <c r="S252" i="18" s="1"/>
  <c r="S253" i="18" s="1"/>
  <c r="S254" i="18" s="1"/>
  <c r="S255" i="18" s="1"/>
  <c r="S256" i="18" s="1"/>
  <c r="S257" i="18" s="1"/>
  <c r="S258" i="18" s="1"/>
  <c r="S259" i="18" s="1"/>
  <c r="S260" i="18" s="1"/>
  <c r="S261" i="18" s="1"/>
  <c r="S262" i="18" s="1"/>
  <c r="S263" i="18" s="1"/>
  <c r="S264" i="18" s="1"/>
  <c r="S265" i="18" s="1"/>
  <c r="S266" i="18" s="1"/>
  <c r="S267" i="18" s="1"/>
  <c r="S268" i="18" s="1"/>
  <c r="S269" i="18" s="1"/>
  <c r="S270" i="18" s="1"/>
  <c r="S271" i="18" s="1"/>
  <c r="S272" i="18" s="1"/>
  <c r="S273" i="18" s="1"/>
  <c r="S274" i="18" s="1"/>
  <c r="S275" i="18" s="1"/>
  <c r="S276" i="18" s="1"/>
  <c r="S277" i="18" s="1"/>
  <c r="S278" i="18" s="1"/>
  <c r="S279" i="18" s="1"/>
  <c r="S280" i="18" s="1"/>
  <c r="S281" i="18" s="1"/>
  <c r="S282" i="18" s="1"/>
  <c r="S283" i="18" s="1"/>
  <c r="S284" i="18" s="1"/>
  <c r="S285" i="18" s="1"/>
  <c r="S286" i="18" s="1"/>
  <c r="S287" i="18" s="1"/>
  <c r="S288" i="18" s="1"/>
  <c r="S289" i="18" s="1"/>
  <c r="S290" i="18" s="1"/>
  <c r="S291" i="18" s="1"/>
  <c r="S292" i="18" s="1"/>
  <c r="S293" i="18" s="1"/>
  <c r="S294" i="18" s="1"/>
  <c r="S295" i="18" s="1"/>
  <c r="S296" i="18" s="1"/>
  <c r="S297" i="18" s="1"/>
  <c r="S298" i="18" s="1"/>
  <c r="S299" i="18" s="1"/>
  <c r="S300" i="18" s="1"/>
  <c r="S301" i="18" s="1"/>
  <c r="S302" i="18" s="1"/>
  <c r="S303" i="18" s="1"/>
  <c r="S304" i="18" s="1"/>
  <c r="S305" i="18" s="1"/>
  <c r="S306" i="18" s="1"/>
  <c r="S307" i="18" s="1"/>
  <c r="S308" i="18" s="1"/>
  <c r="X30" i="16" l="1"/>
  <c r="C4" i="16"/>
  <c r="C5" i="16" s="1"/>
  <c r="C6" i="16" s="1"/>
  <c r="C7" i="16" s="1"/>
  <c r="C8" i="16" s="1"/>
  <c r="X31" i="16"/>
  <c r="X32" i="16" s="1"/>
  <c r="X33" i="16" s="1"/>
  <c r="X34" i="16" s="1"/>
  <c r="X35" i="16" s="1"/>
  <c r="X36" i="16" s="1"/>
  <c r="X37" i="16" s="1"/>
  <c r="X38" i="16" s="1"/>
  <c r="X39" i="16" s="1"/>
  <c r="X40" i="16" s="1"/>
  <c r="X41" i="16" s="1"/>
  <c r="X42" i="16" s="1"/>
  <c r="X43" i="16" s="1"/>
  <c r="X44" i="16" s="1"/>
  <c r="X45" i="16" s="1"/>
  <c r="X46" i="16" s="1"/>
  <c r="X47" i="16" s="1"/>
  <c r="X48" i="16" s="1"/>
  <c r="X49" i="16" s="1"/>
  <c r="X50" i="16" s="1"/>
  <c r="X51" i="16" s="1"/>
  <c r="X52" i="16" s="1"/>
  <c r="X53" i="16" s="1"/>
  <c r="X54" i="16" s="1"/>
  <c r="X55" i="16" s="1"/>
  <c r="X56" i="16" s="1"/>
  <c r="X57" i="16" s="1"/>
  <c r="X58" i="16" s="1"/>
  <c r="X59" i="16" s="1"/>
  <c r="X60" i="16" s="1"/>
  <c r="X61" i="16" s="1"/>
  <c r="X62" i="16" s="1"/>
  <c r="X63" i="16" s="1"/>
  <c r="X64" i="16" s="1"/>
  <c r="X65" i="16" s="1"/>
  <c r="X66" i="16" s="1"/>
  <c r="X67" i="16" s="1"/>
  <c r="X68" i="16" s="1"/>
  <c r="X69" i="16" s="1"/>
  <c r="X70" i="16" s="1"/>
  <c r="X71" i="16" s="1"/>
  <c r="X72" i="16" s="1"/>
  <c r="X73" i="16" s="1"/>
  <c r="X74" i="16" s="1"/>
  <c r="X75" i="16" s="1"/>
  <c r="X76" i="16" s="1"/>
  <c r="X77" i="16" s="1"/>
  <c r="X78" i="16" s="1"/>
  <c r="X79" i="16" s="1"/>
  <c r="X80" i="16" s="1"/>
  <c r="X81" i="16" s="1"/>
  <c r="X82" i="16" s="1"/>
  <c r="X83" i="16" s="1"/>
  <c r="X84" i="16" s="1"/>
  <c r="X85" i="16" s="1"/>
  <c r="X86" i="16" s="1"/>
  <c r="X87" i="16" s="1"/>
  <c r="X88" i="16" s="1"/>
  <c r="X89" i="16" s="1"/>
  <c r="X90" i="16" s="1"/>
  <c r="X91" i="16" s="1"/>
  <c r="X92" i="16" s="1"/>
  <c r="X93" i="16" s="1"/>
  <c r="X94" i="16" s="1"/>
  <c r="X95" i="16" s="1"/>
  <c r="X96" i="16" s="1"/>
  <c r="X97" i="16" s="1"/>
  <c r="X98" i="16" s="1"/>
  <c r="X99" i="16" s="1"/>
  <c r="X100" i="16" s="1"/>
  <c r="X101" i="16" s="1"/>
  <c r="X102" i="16" s="1"/>
  <c r="X103" i="16" s="1"/>
  <c r="X104" i="16" s="1"/>
  <c r="X105" i="16" s="1"/>
  <c r="X106" i="16" s="1"/>
  <c r="X107" i="16" s="1"/>
  <c r="X108" i="16" s="1"/>
  <c r="X109" i="16" s="1"/>
  <c r="X110" i="16" s="1"/>
  <c r="X111" i="16" s="1"/>
  <c r="X112" i="16" s="1"/>
  <c r="X113" i="16" s="1"/>
  <c r="X114" i="16" s="1"/>
  <c r="X115" i="16" s="1"/>
  <c r="X116" i="16" s="1"/>
  <c r="X117" i="16" s="1"/>
  <c r="X118" i="16" s="1"/>
  <c r="X119" i="16" s="1"/>
  <c r="X120" i="16" s="1"/>
  <c r="X121" i="16" s="1"/>
  <c r="X122" i="16" s="1"/>
  <c r="X123" i="16" s="1"/>
  <c r="X124" i="16" s="1"/>
  <c r="X125" i="16" s="1"/>
  <c r="X126" i="16" s="1"/>
  <c r="X127" i="16" s="1"/>
  <c r="X128" i="16" s="1"/>
  <c r="X129" i="16" s="1"/>
  <c r="X130" i="16" s="1"/>
  <c r="X131" i="16" s="1"/>
  <c r="X132" i="16" s="1"/>
  <c r="X133" i="16" s="1"/>
  <c r="X134" i="16" s="1"/>
  <c r="X135" i="16" s="1"/>
  <c r="X136" i="16" s="1"/>
  <c r="X137" i="16" s="1"/>
  <c r="X138" i="16" s="1"/>
  <c r="X139" i="16" s="1"/>
  <c r="X140" i="16" s="1"/>
  <c r="X141" i="16" s="1"/>
  <c r="X142" i="16" s="1"/>
  <c r="X143" i="16" s="1"/>
  <c r="X144" i="16" s="1"/>
  <c r="X145" i="16" s="1"/>
  <c r="X146" i="16" s="1"/>
  <c r="X147" i="16" s="1"/>
  <c r="X148" i="16" s="1"/>
  <c r="X149" i="16" s="1"/>
  <c r="X150" i="16" s="1"/>
  <c r="X151" i="16" s="1"/>
  <c r="X152" i="16" s="1"/>
  <c r="X153" i="16" s="1"/>
  <c r="X154" i="16" s="1"/>
  <c r="X155" i="16" s="1"/>
  <c r="X156" i="16" s="1"/>
  <c r="X157" i="16" s="1"/>
  <c r="X158" i="16" s="1"/>
  <c r="C9" i="16"/>
  <c r="C10" i="16" s="1"/>
  <c r="C11" i="16" s="1"/>
  <c r="C12" i="16" s="1"/>
  <c r="C13" i="16" s="1"/>
  <c r="C14" i="16" s="1"/>
  <c r="C15" i="16" s="1"/>
  <c r="C16" i="16" s="1"/>
  <c r="C17" i="16" s="1"/>
  <c r="C18" i="16" s="1"/>
  <c r="C19" i="16" s="1"/>
  <c r="C20" i="16" s="1"/>
  <c r="C21" i="16" s="1"/>
  <c r="C22" i="16" s="1"/>
  <c r="C23" i="16" s="1"/>
  <c r="C24" i="16" s="1"/>
  <c r="C25" i="16" s="1"/>
  <c r="C26" i="16" s="1"/>
  <c r="C27" i="16" s="1"/>
  <c r="C28" i="16" s="1"/>
  <c r="S30" i="16"/>
  <c r="S31" i="16" s="1"/>
  <c r="S32" i="16" s="1"/>
  <c r="S33" i="16" s="1"/>
  <c r="S34" i="16" s="1"/>
  <c r="S35" i="16" s="1"/>
  <c r="S36" i="16" s="1"/>
  <c r="S37" i="16" s="1"/>
  <c r="S38" i="16" s="1"/>
  <c r="S39" i="16" s="1"/>
  <c r="S40" i="16" s="1"/>
  <c r="S41" i="16" s="1"/>
  <c r="S42" i="16" s="1"/>
  <c r="S43" i="16" s="1"/>
  <c r="S44" i="16" s="1"/>
  <c r="S45" i="16" s="1"/>
  <c r="S46" i="16" s="1"/>
  <c r="S47" i="16" s="1"/>
  <c r="S48" i="16" s="1"/>
  <c r="S49" i="16" s="1"/>
  <c r="S50" i="16" s="1"/>
  <c r="S51" i="16" s="1"/>
  <c r="S52" i="16" s="1"/>
  <c r="S53" i="16" s="1"/>
  <c r="S54" i="16" s="1"/>
  <c r="S55" i="16" s="1"/>
  <c r="S56" i="16" s="1"/>
  <c r="S57" i="16" s="1"/>
  <c r="S58" i="16" s="1"/>
  <c r="S59" i="16" s="1"/>
  <c r="S60" i="16" s="1"/>
  <c r="S61" i="16" s="1"/>
  <c r="S62" i="16" s="1"/>
  <c r="S63" i="16" s="1"/>
  <c r="S64" i="16" s="1"/>
  <c r="S65" i="16" s="1"/>
  <c r="S66" i="16" s="1"/>
  <c r="S67" i="16" s="1"/>
  <c r="S68" i="16" s="1"/>
  <c r="S69" i="16" s="1"/>
  <c r="S70" i="16" s="1"/>
  <c r="S71" i="16" s="1"/>
  <c r="S72" i="16" s="1"/>
  <c r="S73" i="16" s="1"/>
  <c r="S74" i="16" s="1"/>
  <c r="S75" i="16" s="1"/>
  <c r="S76" i="16" s="1"/>
  <c r="S77" i="16" s="1"/>
  <c r="S78" i="16" s="1"/>
  <c r="S79" i="16" s="1"/>
  <c r="S80" i="16" s="1"/>
  <c r="S81" i="16" s="1"/>
  <c r="S82" i="16" s="1"/>
  <c r="S83" i="16" s="1"/>
  <c r="S84" i="16" s="1"/>
  <c r="S85" i="16" s="1"/>
  <c r="S86" i="16" s="1"/>
  <c r="S87" i="16" s="1"/>
  <c r="S88" i="16" s="1"/>
  <c r="S89" i="16" s="1"/>
  <c r="S90" i="16" s="1"/>
  <c r="S91" i="16" s="1"/>
  <c r="S92" i="16" s="1"/>
  <c r="S93" i="16" s="1"/>
  <c r="S94" i="16" s="1"/>
  <c r="S95" i="16" s="1"/>
  <c r="S96" i="16" s="1"/>
  <c r="S97" i="16" s="1"/>
  <c r="S98" i="16" s="1"/>
  <c r="S99" i="16" s="1"/>
  <c r="S100" i="16" s="1"/>
  <c r="S101" i="16" s="1"/>
  <c r="S102" i="16" s="1"/>
  <c r="S103" i="16" s="1"/>
  <c r="S104" i="16" s="1"/>
  <c r="S105" i="16" s="1"/>
  <c r="S106" i="16" s="1"/>
  <c r="S107" i="16" s="1"/>
  <c r="S108"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11" i="15"/>
  <c r="E13" i="15" s="1"/>
  <c r="E11" i="14"/>
  <c r="E17" i="14" s="1"/>
  <c r="E21" i="14" s="1"/>
  <c r="E25" i="14" s="1"/>
  <c r="D12" i="15"/>
  <c r="D13" i="15" s="1"/>
  <c r="D18" i="15" s="1"/>
  <c r="D19" i="15" s="1"/>
  <c r="D12" i="14"/>
  <c r="D13" i="14" s="1"/>
  <c r="D14" i="14" s="1"/>
  <c r="B12" i="14"/>
  <c r="B11" i="14"/>
  <c r="B12" i="15"/>
  <c r="B11" i="15"/>
  <c r="S109" i="16" l="1"/>
  <c r="S110" i="16" s="1"/>
  <c r="S111" i="16" s="1"/>
  <c r="S112" i="16" s="1"/>
  <c r="S113" i="16" s="1"/>
  <c r="S114" i="16" s="1"/>
  <c r="S115" i="16" s="1"/>
  <c r="S116" i="16" s="1"/>
  <c r="S117" i="16" s="1"/>
  <c r="S118" i="16" s="1"/>
  <c r="S119" i="16" s="1"/>
  <c r="S120" i="16" s="1"/>
  <c r="S121" i="16" s="1"/>
  <c r="S122" i="16" s="1"/>
  <c r="S123" i="16" s="1"/>
  <c r="S124" i="16" s="1"/>
  <c r="S125" i="16" s="1"/>
  <c r="S126" i="16" s="1"/>
  <c r="S127" i="16" s="1"/>
  <c r="S128" i="16" s="1"/>
  <c r="S129" i="16" s="1"/>
  <c r="S130" i="16" s="1"/>
  <c r="S131" i="16" s="1"/>
  <c r="S132" i="16" s="1"/>
  <c r="S133" i="16" s="1"/>
  <c r="S134" i="16" s="1"/>
  <c r="S135" i="16" s="1"/>
  <c r="S136" i="16" s="1"/>
  <c r="S137" i="16" s="1"/>
  <c r="S138" i="16" s="1"/>
  <c r="S139" i="16" s="1"/>
  <c r="S140" i="16" s="1"/>
  <c r="S141" i="16" s="1"/>
  <c r="S142" i="16" s="1"/>
  <c r="S143" i="16" s="1"/>
  <c r="S144" i="16" s="1"/>
  <c r="S145" i="16" s="1"/>
  <c r="S146" i="16" s="1"/>
  <c r="S147" i="16" s="1"/>
  <c r="S148" i="16" s="1"/>
  <c r="S149" i="16" s="1"/>
  <c r="S150" i="16" s="1"/>
  <c r="S151" i="16" s="1"/>
  <c r="S152" i="16" s="1"/>
  <c r="S153" i="16" s="1"/>
  <c r="S154" i="16" s="1"/>
  <c r="S155" i="16" s="1"/>
  <c r="S156" i="16" s="1"/>
  <c r="S157" i="16" s="1"/>
  <c r="S158" i="16" s="1"/>
  <c r="S159" i="16" s="1"/>
  <c r="S160" i="16" s="1"/>
  <c r="S161" i="16" s="1"/>
  <c r="S162" i="16" s="1"/>
  <c r="S163" i="16" s="1"/>
  <c r="S164" i="16" s="1"/>
  <c r="S165" i="16" s="1"/>
  <c r="S166" i="16" s="1"/>
  <c r="S167" i="16" s="1"/>
  <c r="S168" i="16" s="1"/>
  <c r="S169" i="16" s="1"/>
  <c r="S170" i="16" s="1"/>
  <c r="S171" i="16" s="1"/>
  <c r="S172" i="16" s="1"/>
  <c r="S173" i="16" s="1"/>
  <c r="S174" i="16" s="1"/>
  <c r="S175" i="16" s="1"/>
  <c r="S176" i="16" s="1"/>
  <c r="S177" i="16" s="1"/>
  <c r="S178" i="16" s="1"/>
  <c r="S179" i="16" s="1"/>
  <c r="S180" i="16" s="1"/>
  <c r="S181" i="16" s="1"/>
  <c r="S182" i="16" s="1"/>
  <c r="S183" i="16" s="1"/>
  <c r="S184" i="16" s="1"/>
  <c r="S185" i="16" s="1"/>
  <c r="S186" i="16" s="1"/>
  <c r="S187" i="16" s="1"/>
  <c r="S188" i="16" s="1"/>
  <c r="S189" i="16" s="1"/>
  <c r="S190" i="16" s="1"/>
  <c r="S191" i="16" s="1"/>
  <c r="S192" i="16" s="1"/>
  <c r="S193" i="16" s="1"/>
  <c r="S194" i="16" s="1"/>
  <c r="S195" i="16" s="1"/>
  <c r="S196" i="16" s="1"/>
  <c r="S197" i="16" s="1"/>
  <c r="S198" i="16" s="1"/>
  <c r="S199" i="16" s="1"/>
  <c r="S200" i="16" s="1"/>
  <c r="S201" i="16" s="1"/>
  <c r="S202" i="16" s="1"/>
  <c r="S203" i="16" s="1"/>
  <c r="S204" i="16" s="1"/>
  <c r="S205" i="16" s="1"/>
  <c r="S206" i="16" s="1"/>
  <c r="S207" i="16" s="1"/>
  <c r="S208" i="16" s="1"/>
  <c r="S209" i="16" s="1"/>
  <c r="S210" i="16" s="1"/>
  <c r="S211" i="16" s="1"/>
  <c r="S212" i="16" s="1"/>
  <c r="S213" i="16" s="1"/>
  <c r="S214" i="16" s="1"/>
  <c r="S215" i="16" s="1"/>
  <c r="S216" i="16" s="1"/>
  <c r="S217" i="16" s="1"/>
  <c r="S218" i="16" s="1"/>
  <c r="S219" i="16" s="1"/>
  <c r="S220" i="16" s="1"/>
  <c r="S221" i="16" s="1"/>
  <c r="S222" i="16" s="1"/>
  <c r="S223" i="16" s="1"/>
  <c r="S224" i="16" s="1"/>
  <c r="S225" i="16" s="1"/>
  <c r="S226" i="16" s="1"/>
  <c r="S227" i="16" s="1"/>
  <c r="S228" i="16" s="1"/>
  <c r="S229" i="16" s="1"/>
  <c r="S230" i="16" s="1"/>
  <c r="S231" i="16" s="1"/>
  <c r="S232" i="16" s="1"/>
  <c r="S233" i="16" s="1"/>
  <c r="S234" i="16" s="1"/>
  <c r="S235" i="16" s="1"/>
  <c r="S236" i="16" s="1"/>
  <c r="S237" i="16" s="1"/>
  <c r="S238" i="16" s="1"/>
  <c r="S239" i="16" s="1"/>
  <c r="S240" i="16" s="1"/>
  <c r="S241" i="16" s="1"/>
  <c r="S242" i="16" s="1"/>
  <c r="S243" i="16" s="1"/>
  <c r="S244" i="16" s="1"/>
  <c r="S245" i="16" s="1"/>
  <c r="S246" i="16" s="1"/>
  <c r="S247" i="16" s="1"/>
  <c r="S248" i="16" s="1"/>
  <c r="S249" i="16" s="1"/>
  <c r="S250" i="16" s="1"/>
  <c r="S251" i="16" s="1"/>
  <c r="S252" i="16" s="1"/>
  <c r="S253" i="16" s="1"/>
  <c r="S254" i="16" s="1"/>
  <c r="S255" i="16" s="1"/>
  <c r="S256" i="16" s="1"/>
  <c r="S257" i="16" s="1"/>
  <c r="S258" i="16" s="1"/>
  <c r="S259" i="16" s="1"/>
  <c r="S260" i="16" s="1"/>
  <c r="S261" i="16" s="1"/>
  <c r="S262" i="16" s="1"/>
  <c r="S263" i="16" s="1"/>
  <c r="S264" i="16" s="1"/>
  <c r="S265" i="16" s="1"/>
  <c r="S266" i="16" s="1"/>
  <c r="S267" i="16" s="1"/>
  <c r="S268" i="16" s="1"/>
  <c r="S269" i="16" s="1"/>
  <c r="S270" i="16" s="1"/>
  <c r="S271" i="16" s="1"/>
  <c r="S272" i="16" s="1"/>
  <c r="S273" i="16" s="1"/>
  <c r="S274" i="16" s="1"/>
  <c r="S275" i="16" s="1"/>
  <c r="S276" i="16" s="1"/>
  <c r="S277" i="16" s="1"/>
  <c r="S278" i="16" s="1"/>
  <c r="S279" i="16" s="1"/>
  <c r="S280" i="16" s="1"/>
  <c r="S281" i="16" s="1"/>
  <c r="S282" i="16" s="1"/>
  <c r="S283" i="16" s="1"/>
  <c r="S284" i="16" s="1"/>
  <c r="S285" i="16" s="1"/>
  <c r="S286" i="16" s="1"/>
  <c r="S287" i="16" s="1"/>
  <c r="S288" i="16" s="1"/>
  <c r="S289" i="16" s="1"/>
  <c r="S290" i="16" s="1"/>
  <c r="S291" i="16" s="1"/>
  <c r="S292" i="16" s="1"/>
  <c r="S293" i="16" s="1"/>
  <c r="S294" i="16" s="1"/>
  <c r="S295" i="16" s="1"/>
  <c r="S296" i="16" s="1"/>
  <c r="S297" i="16" s="1"/>
  <c r="S298" i="16" s="1"/>
  <c r="S299" i="16" s="1"/>
  <c r="S300" i="16" s="1"/>
  <c r="S301" i="16" s="1"/>
  <c r="S302" i="16" s="1"/>
  <c r="S303" i="16" s="1"/>
  <c r="S304" i="16" s="1"/>
  <c r="S305" i="16" s="1"/>
  <c r="S306" i="16" s="1"/>
  <c r="S307" i="16" s="1"/>
  <c r="S308" i="16" s="1"/>
  <c r="D12" i="12"/>
  <c r="D13" i="12" s="1"/>
  <c r="X159" i="16"/>
  <c r="X160" i="16" s="1"/>
  <c r="X161" i="16" s="1"/>
  <c r="X162" i="16" s="1"/>
  <c r="X163" i="16" s="1"/>
  <c r="X164" i="16" s="1"/>
  <c r="X165" i="16" s="1"/>
  <c r="X166" i="16" s="1"/>
  <c r="X167" i="16" s="1"/>
  <c r="X168" i="16" s="1"/>
  <c r="X169" i="16" s="1"/>
  <c r="X170" i="16" s="1"/>
  <c r="X171" i="16" s="1"/>
  <c r="X172" i="16" s="1"/>
  <c r="X173" i="16" s="1"/>
  <c r="X174" i="16" s="1"/>
  <c r="X175" i="16" s="1"/>
  <c r="X176" i="16" s="1"/>
  <c r="X177" i="16" s="1"/>
  <c r="X178" i="16" s="1"/>
  <c r="X179" i="16" s="1"/>
  <c r="X180" i="16" s="1"/>
  <c r="X181" i="16" s="1"/>
  <c r="X182" i="16" s="1"/>
  <c r="X183" i="16" s="1"/>
  <c r="X184" i="16" s="1"/>
  <c r="X185" i="16" s="1"/>
  <c r="X186" i="16" s="1"/>
  <c r="X187" i="16" s="1"/>
  <c r="X188" i="16" s="1"/>
  <c r="X189" i="16" s="1"/>
  <c r="X190" i="16" s="1"/>
  <c r="X191" i="16" s="1"/>
  <c r="X192" i="16" s="1"/>
  <c r="X193" i="16" s="1"/>
  <c r="X194" i="16" s="1"/>
  <c r="X195" i="16" s="1"/>
  <c r="X196" i="16" s="1"/>
  <c r="X197" i="16" s="1"/>
  <c r="X198" i="16" s="1"/>
  <c r="X199" i="16" s="1"/>
  <c r="X200" i="16" s="1"/>
  <c r="X201" i="16" s="1"/>
  <c r="X202" i="16" s="1"/>
  <c r="X203" i="16" s="1"/>
  <c r="X204" i="16" s="1"/>
  <c r="X205" i="16" s="1"/>
  <c r="X206" i="16" s="1"/>
  <c r="X207" i="16" s="1"/>
  <c r="X208" i="16" s="1"/>
  <c r="X209" i="16" s="1"/>
  <c r="X210" i="16" s="1"/>
  <c r="X211" i="16" s="1"/>
  <c r="X212" i="16" s="1"/>
  <c r="X213" i="16" s="1"/>
  <c r="X214" i="16" s="1"/>
  <c r="X215" i="16" s="1"/>
  <c r="X216" i="16" s="1"/>
  <c r="X217" i="16" s="1"/>
  <c r="X218" i="16" s="1"/>
  <c r="X219" i="16" s="1"/>
  <c r="X220" i="16" s="1"/>
  <c r="X221" i="16" s="1"/>
  <c r="X222" i="16" s="1"/>
  <c r="X223" i="16" s="1"/>
  <c r="X224" i="16" s="1"/>
  <c r="X225" i="16" s="1"/>
  <c r="X226" i="16" s="1"/>
  <c r="X227" i="16" s="1"/>
  <c r="X228" i="16" s="1"/>
  <c r="X229" i="16" s="1"/>
  <c r="X230" i="16" s="1"/>
  <c r="X231" i="16" s="1"/>
  <c r="X232" i="16" s="1"/>
  <c r="X233" i="16" s="1"/>
  <c r="X234" i="16" s="1"/>
  <c r="X235" i="16" s="1"/>
  <c r="X236" i="16" s="1"/>
  <c r="X237" i="16" s="1"/>
  <c r="X238" i="16" s="1"/>
  <c r="X239" i="16" s="1"/>
  <c r="X240" i="16" s="1"/>
  <c r="X241" i="16" s="1"/>
  <c r="X242" i="16" s="1"/>
  <c r="X243" i="16" s="1"/>
  <c r="X244" i="16" s="1"/>
  <c r="X245" i="16" s="1"/>
  <c r="X246" i="16" s="1"/>
  <c r="X247" i="16" s="1"/>
  <c r="X248" i="16" s="1"/>
  <c r="X249" i="16" s="1"/>
  <c r="X250" i="16" s="1"/>
  <c r="X251" i="16" s="1"/>
  <c r="X252" i="16" s="1"/>
  <c r="X253" i="16" s="1"/>
  <c r="X254" i="16" s="1"/>
  <c r="X255" i="16" s="1"/>
  <c r="X256" i="16" s="1"/>
  <c r="X257" i="16" s="1"/>
  <c r="X258" i="16" s="1"/>
  <c r="X259" i="16" s="1"/>
  <c r="X260" i="16" s="1"/>
  <c r="X261" i="16" s="1"/>
  <c r="X262" i="16" s="1"/>
  <c r="X263" i="16" s="1"/>
  <c r="X264" i="16" s="1"/>
  <c r="X265" i="16" s="1"/>
  <c r="X266" i="16" s="1"/>
  <c r="X267" i="16" s="1"/>
  <c r="X268" i="16" s="1"/>
  <c r="X269" i="16" s="1"/>
  <c r="X270" i="16" s="1"/>
  <c r="X271" i="16" s="1"/>
  <c r="X272" i="16" s="1"/>
  <c r="X273" i="16" s="1"/>
  <c r="X274" i="16" s="1"/>
  <c r="X275" i="16" s="1"/>
  <c r="X276" i="16" s="1"/>
  <c r="X277" i="16" s="1"/>
  <c r="X278" i="16" s="1"/>
  <c r="X279" i="16" s="1"/>
  <c r="X280" i="16" s="1"/>
  <c r="X281" i="16" s="1"/>
  <c r="X282" i="16" s="1"/>
  <c r="X283" i="16" s="1"/>
  <c r="X284" i="16" s="1"/>
  <c r="X285" i="16" s="1"/>
  <c r="X286" i="16" s="1"/>
  <c r="X287" i="16" s="1"/>
  <c r="X288" i="16" s="1"/>
  <c r="X289" i="16" s="1"/>
  <c r="X290" i="16" s="1"/>
  <c r="X291" i="16" s="1"/>
  <c r="X292" i="16" s="1"/>
  <c r="X293" i="16" s="1"/>
  <c r="X294" i="16" s="1"/>
  <c r="X295" i="16" s="1"/>
  <c r="X296" i="16" s="1"/>
  <c r="X297" i="16" s="1"/>
  <c r="X298" i="16" s="1"/>
  <c r="X299" i="16" s="1"/>
  <c r="X300" i="16" s="1"/>
  <c r="X301" i="16" s="1"/>
  <c r="X302" i="16" s="1"/>
  <c r="X303" i="16" s="1"/>
  <c r="X304" i="16" s="1"/>
  <c r="X305" i="16" s="1"/>
  <c r="X306" i="16" s="1"/>
  <c r="X307" i="16" s="1"/>
  <c r="X308" i="16" s="1"/>
  <c r="E11" i="12"/>
  <c r="E29" i="16"/>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E120" i="16" s="1"/>
  <c r="E121" i="16" s="1"/>
  <c r="E122" i="16" s="1"/>
  <c r="E123" i="16" s="1"/>
  <c r="E124" i="16" s="1"/>
  <c r="E125" i="16" s="1"/>
  <c r="E126" i="16" s="1"/>
  <c r="E127" i="16" s="1"/>
  <c r="E128" i="16" s="1"/>
  <c r="E129" i="16" s="1"/>
  <c r="E130" i="16" s="1"/>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E157" i="16" s="1"/>
  <c r="E158" i="16" s="1"/>
  <c r="E159" i="16" s="1"/>
  <c r="E160" i="16" s="1"/>
  <c r="E161" i="16" s="1"/>
  <c r="E162" i="16" s="1"/>
  <c r="E163" i="16" s="1"/>
  <c r="E164" i="16" s="1"/>
  <c r="E165" i="16" s="1"/>
  <c r="E166" i="16" s="1"/>
  <c r="E167" i="16" s="1"/>
  <c r="E168" i="16" s="1"/>
  <c r="E169" i="16" s="1"/>
  <c r="E170" i="16" s="1"/>
  <c r="E171" i="16" s="1"/>
  <c r="E172" i="16" s="1"/>
  <c r="E173" i="16" s="1"/>
  <c r="E174" i="16" s="1"/>
  <c r="E175" i="16" s="1"/>
  <c r="E176" i="16" s="1"/>
  <c r="E177" i="16" s="1"/>
  <c r="E178" i="16" s="1"/>
  <c r="E179" i="16" s="1"/>
  <c r="E180" i="16" s="1"/>
  <c r="E181" i="16" s="1"/>
  <c r="E182" i="16" s="1"/>
  <c r="E183" i="16" s="1"/>
  <c r="E184" i="16" s="1"/>
  <c r="E185" i="16" s="1"/>
  <c r="E186" i="16" s="1"/>
  <c r="E187" i="16" s="1"/>
  <c r="E188" i="16" s="1"/>
  <c r="E189" i="16" s="1"/>
  <c r="E190" i="16" s="1"/>
  <c r="E191" i="16" s="1"/>
  <c r="E192" i="16" s="1"/>
  <c r="E193" i="16" s="1"/>
  <c r="E194" i="16" s="1"/>
  <c r="E195" i="16" s="1"/>
  <c r="E196" i="16" s="1"/>
  <c r="E197" i="16" s="1"/>
  <c r="E198" i="16" s="1"/>
  <c r="E199" i="16" s="1"/>
  <c r="E200" i="16" s="1"/>
  <c r="E201" i="16" s="1"/>
  <c r="E202" i="16" s="1"/>
  <c r="E203" i="16" s="1"/>
  <c r="E204" i="16" s="1"/>
  <c r="E205" i="16" s="1"/>
  <c r="E206" i="16" s="1"/>
  <c r="E207" i="16" s="1"/>
  <c r="E208" i="16" s="1"/>
  <c r="E209" i="16" s="1"/>
  <c r="E210" i="16" s="1"/>
  <c r="E211" i="16" s="1"/>
  <c r="E212" i="16" s="1"/>
  <c r="E213" i="16" s="1"/>
  <c r="E214" i="16" s="1"/>
  <c r="E215" i="16" s="1"/>
  <c r="E216" i="16" s="1"/>
  <c r="E217" i="16" s="1"/>
  <c r="E218" i="16" s="1"/>
  <c r="E219" i="16" s="1"/>
  <c r="E220" i="16" s="1"/>
  <c r="E221" i="16" s="1"/>
  <c r="E222" i="16" s="1"/>
  <c r="E223" i="16" s="1"/>
  <c r="E224" i="16" s="1"/>
  <c r="E225" i="16" s="1"/>
  <c r="E226" i="16" s="1"/>
  <c r="E227" i="16" s="1"/>
  <c r="E228" i="16" s="1"/>
  <c r="E229" i="16" s="1"/>
  <c r="E230" i="16" s="1"/>
  <c r="E231" i="16" s="1"/>
  <c r="E232" i="16" s="1"/>
  <c r="E233" i="16" s="1"/>
  <c r="E234" i="16" s="1"/>
  <c r="E235" i="16" s="1"/>
  <c r="E236" i="16" s="1"/>
  <c r="E237" i="16" s="1"/>
  <c r="E238" i="16" s="1"/>
  <c r="E239" i="16" s="1"/>
  <c r="E240" i="16" s="1"/>
  <c r="E241" i="16" s="1"/>
  <c r="E242" i="16" s="1"/>
  <c r="E243" i="16" s="1"/>
  <c r="E244" i="16" s="1"/>
  <c r="E245" i="16" s="1"/>
  <c r="E246" i="16" s="1"/>
  <c r="E247" i="16" s="1"/>
  <c r="E248" i="16" s="1"/>
  <c r="E249" i="16" s="1"/>
  <c r="E250" i="16" s="1"/>
  <c r="E251" i="16" s="1"/>
  <c r="E252" i="16" s="1"/>
  <c r="E253" i="16" s="1"/>
  <c r="E254" i="16" s="1"/>
  <c r="E255" i="16" s="1"/>
  <c r="E256" i="16" s="1"/>
  <c r="E257" i="16" s="1"/>
  <c r="E258" i="16" s="1"/>
  <c r="E259" i="16" s="1"/>
  <c r="E260" i="16" s="1"/>
  <c r="E261" i="16" s="1"/>
  <c r="E262" i="16" s="1"/>
  <c r="E263" i="16" s="1"/>
  <c r="E264" i="16" s="1"/>
  <c r="E265" i="16" s="1"/>
  <c r="E266" i="16" s="1"/>
  <c r="E267" i="16" s="1"/>
  <c r="E268" i="16" s="1"/>
  <c r="E269" i="16" s="1"/>
  <c r="E270" i="16" s="1"/>
  <c r="E271" i="16" s="1"/>
  <c r="E272" i="16" s="1"/>
  <c r="E273" i="16" s="1"/>
  <c r="E274" i="16" s="1"/>
  <c r="E275" i="16" s="1"/>
  <c r="E276" i="16" s="1"/>
  <c r="E277" i="16" s="1"/>
  <c r="E278" i="16" s="1"/>
  <c r="E279" i="16" s="1"/>
  <c r="E280" i="16" s="1"/>
  <c r="E281" i="16" s="1"/>
  <c r="E282" i="16" s="1"/>
  <c r="E283" i="16" s="1"/>
  <c r="E284" i="16" s="1"/>
  <c r="E285" i="16" s="1"/>
  <c r="E286" i="16" s="1"/>
  <c r="E287" i="16" s="1"/>
  <c r="E288" i="16" s="1"/>
  <c r="E289" i="16" s="1"/>
  <c r="E290" i="16" s="1"/>
  <c r="E291" i="16" s="1"/>
  <c r="E292" i="16" s="1"/>
  <c r="E293" i="16" s="1"/>
  <c r="E294" i="16" s="1"/>
  <c r="E295" i="16" s="1"/>
  <c r="E296" i="16" s="1"/>
  <c r="E297" i="16" s="1"/>
  <c r="E298" i="16" s="1"/>
  <c r="E299" i="16" s="1"/>
  <c r="E300" i="16" s="1"/>
  <c r="E301" i="16" s="1"/>
  <c r="E302" i="16" s="1"/>
  <c r="E303" i="16" s="1"/>
  <c r="E304" i="16" s="1"/>
  <c r="E305" i="16" s="1"/>
  <c r="E306" i="16" s="1"/>
  <c r="E307" i="16" s="1"/>
  <c r="E308" i="16" s="1"/>
  <c r="B12" i="12"/>
  <c r="C29" i="16"/>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C120" i="16" s="1"/>
  <c r="C121" i="16" s="1"/>
  <c r="C122" i="16" s="1"/>
  <c r="C123" i="16" s="1"/>
  <c r="C124" i="16" s="1"/>
  <c r="C125" i="16" s="1"/>
  <c r="C126" i="16" s="1"/>
  <c r="C127" i="16" s="1"/>
  <c r="C128" i="16" s="1"/>
  <c r="C129" i="16" s="1"/>
  <c r="C130" i="16" s="1"/>
  <c r="C131" i="16" s="1"/>
  <c r="C132" i="16" s="1"/>
  <c r="C133" i="16" s="1"/>
  <c r="C134" i="16" s="1"/>
  <c r="C135" i="16" s="1"/>
  <c r="C136" i="16" s="1"/>
  <c r="C137" i="16" s="1"/>
  <c r="C138" i="16" s="1"/>
  <c r="C139" i="16" s="1"/>
  <c r="C140" i="16" s="1"/>
  <c r="C141" i="16" s="1"/>
  <c r="C142" i="16" s="1"/>
  <c r="C143" i="16" s="1"/>
  <c r="C144" i="16" s="1"/>
  <c r="C145" i="16" s="1"/>
  <c r="C146" i="16" s="1"/>
  <c r="C147" i="16" s="1"/>
  <c r="C148" i="16" s="1"/>
  <c r="C149" i="16" s="1"/>
  <c r="C150" i="16" s="1"/>
  <c r="C151" i="16" s="1"/>
  <c r="C152" i="16" s="1"/>
  <c r="C153" i="16" s="1"/>
  <c r="C154" i="16" s="1"/>
  <c r="C155" i="16" s="1"/>
  <c r="C156" i="16" s="1"/>
  <c r="C157" i="16" s="1"/>
  <c r="C158" i="16" s="1"/>
  <c r="C159" i="16" s="1"/>
  <c r="C160" i="16" s="1"/>
  <c r="C161" i="16" s="1"/>
  <c r="C162" i="16" s="1"/>
  <c r="C163" i="16" s="1"/>
  <c r="C164" i="16" s="1"/>
  <c r="C165" i="16" s="1"/>
  <c r="C166" i="16" s="1"/>
  <c r="C167" i="16" s="1"/>
  <c r="C168" i="16" s="1"/>
  <c r="C169" i="16" s="1"/>
  <c r="C170" i="16" s="1"/>
  <c r="C171" i="16" s="1"/>
  <c r="C172" i="16" s="1"/>
  <c r="C173" i="16" s="1"/>
  <c r="C174" i="16" s="1"/>
  <c r="C175" i="16" s="1"/>
  <c r="C176" i="16" s="1"/>
  <c r="C177" i="16" s="1"/>
  <c r="C178" i="16" s="1"/>
  <c r="C179" i="16" s="1"/>
  <c r="C180" i="16" s="1"/>
  <c r="C181" i="16" s="1"/>
  <c r="C182" i="16" s="1"/>
  <c r="C183" i="16" s="1"/>
  <c r="C184" i="16" s="1"/>
  <c r="C185" i="16" s="1"/>
  <c r="C186" i="16" s="1"/>
  <c r="C187" i="16" s="1"/>
  <c r="C188" i="16" s="1"/>
  <c r="C189" i="16" s="1"/>
  <c r="C190" i="16" s="1"/>
  <c r="C191" i="16" s="1"/>
  <c r="C192" i="16" s="1"/>
  <c r="C193" i="16" s="1"/>
  <c r="C194" i="16" s="1"/>
  <c r="C195" i="16" s="1"/>
  <c r="C196" i="16" s="1"/>
  <c r="C197" i="16" s="1"/>
  <c r="C198" i="16" s="1"/>
  <c r="C199" i="16" s="1"/>
  <c r="C200" i="16" s="1"/>
  <c r="C201" i="16" s="1"/>
  <c r="C202" i="16" s="1"/>
  <c r="C203" i="16" s="1"/>
  <c r="C204" i="16" s="1"/>
  <c r="C205" i="16" s="1"/>
  <c r="C206" i="16" s="1"/>
  <c r="C207" i="16" s="1"/>
  <c r="C208" i="16" s="1"/>
  <c r="C209" i="16" s="1"/>
  <c r="C210" i="16" s="1"/>
  <c r="C211" i="16" s="1"/>
  <c r="C212" i="16" s="1"/>
  <c r="C213" i="16" s="1"/>
  <c r="C214" i="16" s="1"/>
  <c r="C215" i="16" s="1"/>
  <c r="C216" i="16" s="1"/>
  <c r="C217" i="16" s="1"/>
  <c r="C218" i="16" s="1"/>
  <c r="C219" i="16" s="1"/>
  <c r="C220" i="16" s="1"/>
  <c r="C221" i="16" s="1"/>
  <c r="C222" i="16" s="1"/>
  <c r="C223" i="16" s="1"/>
  <c r="C224" i="16" s="1"/>
  <c r="C225" i="16" s="1"/>
  <c r="C226" i="16" s="1"/>
  <c r="C227" i="16" s="1"/>
  <c r="C228" i="16" s="1"/>
  <c r="C229" i="16" s="1"/>
  <c r="C230" i="16" s="1"/>
  <c r="C231" i="16" s="1"/>
  <c r="C232" i="16" s="1"/>
  <c r="C233" i="16" s="1"/>
  <c r="C234" i="16" s="1"/>
  <c r="C235" i="16" s="1"/>
  <c r="C236" i="16" s="1"/>
  <c r="C237" i="16" s="1"/>
  <c r="C238" i="16" s="1"/>
  <c r="C239" i="16" s="1"/>
  <c r="C240" i="16" s="1"/>
  <c r="C241" i="16" s="1"/>
  <c r="C242" i="16" s="1"/>
  <c r="C243" i="16" s="1"/>
  <c r="C244" i="16" s="1"/>
  <c r="C245" i="16" s="1"/>
  <c r="C246" i="16" s="1"/>
  <c r="C247" i="16" s="1"/>
  <c r="C248" i="16" s="1"/>
  <c r="C249" i="16" s="1"/>
  <c r="C250" i="16" s="1"/>
  <c r="C251" i="16" s="1"/>
  <c r="C252" i="16" s="1"/>
  <c r="C253" i="16" s="1"/>
  <c r="C254" i="16" s="1"/>
  <c r="C255" i="16" s="1"/>
  <c r="C256" i="16" s="1"/>
  <c r="C257" i="16" s="1"/>
  <c r="C258" i="16" s="1"/>
  <c r="C259" i="16" s="1"/>
  <c r="C260" i="16" s="1"/>
  <c r="C261" i="16" s="1"/>
  <c r="C262" i="16" s="1"/>
  <c r="C263" i="16" s="1"/>
  <c r="C264" i="16" s="1"/>
  <c r="C265" i="16" s="1"/>
  <c r="C266" i="16" s="1"/>
  <c r="C267" i="16" s="1"/>
  <c r="C268" i="16" s="1"/>
  <c r="C269" i="16" s="1"/>
  <c r="C270" i="16" s="1"/>
  <c r="C271" i="16" s="1"/>
  <c r="C272" i="16" s="1"/>
  <c r="C273" i="16" s="1"/>
  <c r="C274" i="16" s="1"/>
  <c r="C275" i="16" s="1"/>
  <c r="C276" i="16" s="1"/>
  <c r="C277" i="16" s="1"/>
  <c r="C278" i="16" s="1"/>
  <c r="C279" i="16" s="1"/>
  <c r="C280" i="16" s="1"/>
  <c r="C281" i="16" s="1"/>
  <c r="C282" i="16" s="1"/>
  <c r="C283" i="16" s="1"/>
  <c r="C284" i="16" s="1"/>
  <c r="C285" i="16" s="1"/>
  <c r="C286" i="16" s="1"/>
  <c r="C287" i="16" s="1"/>
  <c r="C288" i="16" s="1"/>
  <c r="C289" i="16" s="1"/>
  <c r="C290" i="16" s="1"/>
  <c r="C291" i="16" s="1"/>
  <c r="C292" i="16" s="1"/>
  <c r="C293" i="16" s="1"/>
  <c r="C294" i="16" s="1"/>
  <c r="C295" i="16" s="1"/>
  <c r="C296" i="16" s="1"/>
  <c r="C297" i="16" s="1"/>
  <c r="C298" i="16" s="1"/>
  <c r="C299" i="16" s="1"/>
  <c r="C300" i="16" s="1"/>
  <c r="C301" i="16" s="1"/>
  <c r="C302" i="16" s="1"/>
  <c r="C303" i="16" s="1"/>
  <c r="C304" i="16" s="1"/>
  <c r="C305" i="16" s="1"/>
  <c r="C306" i="16" s="1"/>
  <c r="C307" i="16" s="1"/>
  <c r="C308" i="16" s="1"/>
  <c r="B11" i="12"/>
  <c r="E13" i="14"/>
  <c r="E14" i="14" s="1"/>
  <c r="E18" i="14"/>
  <c r="D14" i="15"/>
  <c r="D19" i="14"/>
  <c r="D20" i="14" s="1"/>
  <c r="D26" i="14" s="1"/>
  <c r="B17" i="14"/>
  <c r="Q5" i="14" s="1"/>
  <c r="B13" i="14"/>
  <c r="B14" i="14" s="1"/>
  <c r="B13" i="15"/>
  <c r="B14" i="15" s="1"/>
  <c r="E14" i="15"/>
  <c r="D25" i="15"/>
  <c r="D21" i="15"/>
  <c r="D22" i="15"/>
  <c r="D26" i="15" s="1"/>
  <c r="E13" i="12" l="1"/>
  <c r="E14" i="12" s="1"/>
  <c r="E17" i="12"/>
  <c r="E20" i="12" s="1"/>
  <c r="E24" i="12" s="1"/>
  <c r="B13" i="12"/>
  <c r="B14" i="12" s="1"/>
  <c r="B17" i="12"/>
  <c r="P5" i="12" s="1"/>
  <c r="D14" i="12"/>
  <c r="D18" i="12"/>
  <c r="D19" i="12" s="1"/>
  <c r="E19" i="14"/>
  <c r="E20" i="14" s="1"/>
  <c r="E26" i="14" s="1"/>
  <c r="J17" i="14"/>
  <c r="O8" i="14"/>
  <c r="N5" i="14"/>
  <c r="S5" i="14"/>
  <c r="D22" i="14"/>
  <c r="T8" i="14"/>
  <c r="N8" i="14"/>
  <c r="M8" i="14"/>
  <c r="B21" i="14"/>
  <c r="N12" i="14" s="1"/>
  <c r="B19" i="14"/>
  <c r="M7" i="14" s="1"/>
  <c r="S8" i="14"/>
  <c r="P8" i="14"/>
  <c r="T5" i="14"/>
  <c r="R5" i="14"/>
  <c r="P5" i="14"/>
  <c r="M5" i="14"/>
  <c r="R8" i="14"/>
  <c r="Q8" i="14"/>
  <c r="O5" i="14"/>
  <c r="D23" i="14"/>
  <c r="D27" i="14" s="1"/>
  <c r="R5" i="12" l="1"/>
  <c r="S5" i="12"/>
  <c r="O5" i="12"/>
  <c r="N5" i="12"/>
  <c r="D25" i="12"/>
  <c r="D21" i="12"/>
  <c r="D22" i="12"/>
  <c r="D26" i="12" s="1"/>
  <c r="T5" i="12"/>
  <c r="B20" i="12"/>
  <c r="J20" i="12" s="1"/>
  <c r="Q5" i="12"/>
  <c r="E17" i="15"/>
  <c r="E18" i="12"/>
  <c r="E19" i="12" s="1"/>
  <c r="M5" i="12"/>
  <c r="L5" i="12" s="1"/>
  <c r="P8" i="12"/>
  <c r="B18" i="12"/>
  <c r="M8" i="12"/>
  <c r="N8" i="12"/>
  <c r="B17" i="15"/>
  <c r="O8" i="12"/>
  <c r="R8" i="12"/>
  <c r="T8" i="12"/>
  <c r="J17" i="12"/>
  <c r="Q8" i="12"/>
  <c r="S8" i="12"/>
  <c r="L5" i="14"/>
  <c r="E50" i="10" s="1"/>
  <c r="L8" i="14"/>
  <c r="M12" i="14"/>
  <c r="Q12" i="14"/>
  <c r="E23" i="14"/>
  <c r="E27" i="14" s="1"/>
  <c r="E22" i="14"/>
  <c r="T12" i="14"/>
  <c r="O12" i="14"/>
  <c r="J19" i="14"/>
  <c r="M6" i="14"/>
  <c r="S12" i="14"/>
  <c r="B25" i="14"/>
  <c r="P12" i="14"/>
  <c r="T6" i="14"/>
  <c r="Q7" i="14"/>
  <c r="T7" i="14"/>
  <c r="Q9" i="14"/>
  <c r="O6" i="14"/>
  <c r="N7" i="14"/>
  <c r="P6" i="14"/>
  <c r="Q6" i="14"/>
  <c r="O7" i="14"/>
  <c r="S7" i="14"/>
  <c r="R6" i="14"/>
  <c r="P7" i="14"/>
  <c r="P9" i="14"/>
  <c r="T9" i="14"/>
  <c r="R7" i="14"/>
  <c r="O9" i="14"/>
  <c r="N6" i="14"/>
  <c r="B20" i="14"/>
  <c r="B23" i="14" s="1"/>
  <c r="N9" i="14"/>
  <c r="R9" i="14"/>
  <c r="S9" i="14"/>
  <c r="M9" i="14"/>
  <c r="S6" i="14"/>
  <c r="R12" i="14"/>
  <c r="J21" i="14"/>
  <c r="K21" i="14" s="1"/>
  <c r="L8" i="12" l="1"/>
  <c r="L50" i="10"/>
  <c r="F50" i="10"/>
  <c r="G50" i="10" s="1"/>
  <c r="F42" i="10" s="1"/>
  <c r="D60" i="10" s="1"/>
  <c r="C60" i="10" s="1"/>
  <c r="B27" i="12"/>
  <c r="I27" i="12"/>
  <c r="F27" i="12"/>
  <c r="K20" i="12"/>
  <c r="H27" i="12"/>
  <c r="C27" i="12"/>
  <c r="G27" i="12"/>
  <c r="E27" i="12"/>
  <c r="D27" i="12"/>
  <c r="P7" i="12"/>
  <c r="O9" i="12"/>
  <c r="O7" i="12"/>
  <c r="P9" i="12"/>
  <c r="B19" i="12"/>
  <c r="M9" i="12"/>
  <c r="L9" i="12" s="1"/>
  <c r="N7" i="12"/>
  <c r="N9" i="12"/>
  <c r="M7" i="12"/>
  <c r="L7" i="12" s="1"/>
  <c r="R9" i="12"/>
  <c r="J18" i="12"/>
  <c r="Q9" i="12"/>
  <c r="S9" i="12"/>
  <c r="T7" i="12"/>
  <c r="S7" i="12"/>
  <c r="Q7" i="12"/>
  <c r="R7" i="12"/>
  <c r="T9" i="12"/>
  <c r="E20" i="15"/>
  <c r="E24" i="15" s="1"/>
  <c r="E18" i="15"/>
  <c r="E19" i="15" s="1"/>
  <c r="N8" i="15"/>
  <c r="O8" i="15"/>
  <c r="J17" i="15"/>
  <c r="M8" i="15"/>
  <c r="L8" i="15" s="1"/>
  <c r="S8" i="15"/>
  <c r="T8" i="15"/>
  <c r="R8" i="15"/>
  <c r="P8" i="15"/>
  <c r="Q8" i="15"/>
  <c r="Q5" i="15"/>
  <c r="M5" i="15"/>
  <c r="L5" i="15" s="1"/>
  <c r="K50" i="10" s="1"/>
  <c r="M50" i="10" s="1"/>
  <c r="F45" i="10" s="1"/>
  <c r="D64" i="10" s="1"/>
  <c r="C64" i="10" s="1"/>
  <c r="N5" i="15"/>
  <c r="T5" i="15"/>
  <c r="B20" i="15"/>
  <c r="J20" i="15" s="1"/>
  <c r="P5" i="15"/>
  <c r="O5" i="15"/>
  <c r="R5" i="15"/>
  <c r="S5" i="15"/>
  <c r="B18" i="15"/>
  <c r="O12" i="12"/>
  <c r="M6" i="12"/>
  <c r="Q12" i="12"/>
  <c r="N12" i="12"/>
  <c r="P6" i="12"/>
  <c r="M12" i="12"/>
  <c r="O6" i="12"/>
  <c r="P12" i="12"/>
  <c r="B24" i="12"/>
  <c r="N6" i="12"/>
  <c r="R12" i="12"/>
  <c r="T6" i="12"/>
  <c r="L6" i="12" s="1"/>
  <c r="R6" i="12"/>
  <c r="Q6" i="12"/>
  <c r="S12" i="12"/>
  <c r="S6" i="12"/>
  <c r="T12" i="12"/>
  <c r="E21" i="12"/>
  <c r="E22" i="12"/>
  <c r="E26" i="12" s="1"/>
  <c r="E25" i="12"/>
  <c r="L7" i="14"/>
  <c r="L12" i="14"/>
  <c r="E55" i="10" s="1"/>
  <c r="L9" i="14"/>
  <c r="L6" i="14"/>
  <c r="E51" i="10" s="1"/>
  <c r="B26" i="14"/>
  <c r="M10" i="14"/>
  <c r="R10" i="14"/>
  <c r="P10" i="14"/>
  <c r="N10" i="14"/>
  <c r="N13" i="14" s="1"/>
  <c r="B22" i="14"/>
  <c r="T10" i="14"/>
  <c r="T13" i="14" s="1"/>
  <c r="Q10" i="14"/>
  <c r="S10" i="14"/>
  <c r="O10" i="14"/>
  <c r="O13" i="14" s="1"/>
  <c r="R11" i="14"/>
  <c r="M11" i="14"/>
  <c r="S11" i="14"/>
  <c r="Q11" i="14"/>
  <c r="P11" i="14"/>
  <c r="N11" i="14"/>
  <c r="T11" i="14"/>
  <c r="O11" i="14"/>
  <c r="B27" i="14"/>
  <c r="H27" i="15" l="1"/>
  <c r="S15" i="15" s="1"/>
  <c r="B27" i="15"/>
  <c r="M15" i="15" s="1"/>
  <c r="L15" i="15" s="1"/>
  <c r="K20" i="15"/>
  <c r="E27" i="15"/>
  <c r="P15" i="15" s="1"/>
  <c r="D27" i="15"/>
  <c r="O15" i="15" s="1"/>
  <c r="I27" i="15"/>
  <c r="T15" i="15" s="1"/>
  <c r="F27" i="15"/>
  <c r="Q15" i="15" s="1"/>
  <c r="G27" i="15"/>
  <c r="R15" i="15" s="1"/>
  <c r="C27" i="15"/>
  <c r="N15" i="15" s="1"/>
  <c r="Q15" i="12"/>
  <c r="F28" i="14"/>
  <c r="N15" i="12"/>
  <c r="C28" i="14"/>
  <c r="T15" i="12"/>
  <c r="I28" i="14"/>
  <c r="E28" i="14"/>
  <c r="P15" i="12"/>
  <c r="R15" i="12"/>
  <c r="G28" i="14"/>
  <c r="O15" i="12"/>
  <c r="D28" i="14"/>
  <c r="H28" i="14"/>
  <c r="S15" i="12"/>
  <c r="B28" i="14"/>
  <c r="M15" i="12"/>
  <c r="L15" i="12" s="1"/>
  <c r="B25" i="12"/>
  <c r="E21" i="15"/>
  <c r="E22" i="15"/>
  <c r="E26" i="15" s="1"/>
  <c r="L51" i="10"/>
  <c r="F51" i="10"/>
  <c r="Q6" i="15"/>
  <c r="T7" i="15"/>
  <c r="P9" i="15"/>
  <c r="T9" i="15"/>
  <c r="B19" i="15"/>
  <c r="R9" i="15"/>
  <c r="M9" i="15"/>
  <c r="L9" i="15" s="1"/>
  <c r="O9" i="15"/>
  <c r="M7" i="15"/>
  <c r="L7" i="15" s="1"/>
  <c r="R7" i="15"/>
  <c r="P7" i="15"/>
  <c r="J18" i="15"/>
  <c r="O7" i="15"/>
  <c r="Q9" i="15"/>
  <c r="S9" i="15"/>
  <c r="N7" i="15"/>
  <c r="S7" i="15"/>
  <c r="N9" i="15"/>
  <c r="Q7" i="15"/>
  <c r="E25" i="15"/>
  <c r="M12" i="15"/>
  <c r="N12" i="15"/>
  <c r="R12" i="15"/>
  <c r="O12" i="15"/>
  <c r="B24" i="15"/>
  <c r="T12" i="15"/>
  <c r="L12" i="15" s="1"/>
  <c r="K55" i="10" s="1"/>
  <c r="S12" i="15"/>
  <c r="P12" i="15"/>
  <c r="Q12" i="15"/>
  <c r="S6" i="15"/>
  <c r="O6" i="15"/>
  <c r="M6" i="15"/>
  <c r="L6" i="15" s="1"/>
  <c r="K51" i="10" s="1"/>
  <c r="T6" i="15"/>
  <c r="N6" i="15"/>
  <c r="R6" i="15"/>
  <c r="P6" i="15"/>
  <c r="G51" i="10"/>
  <c r="F43" i="10" s="1"/>
  <c r="D61" i="10" s="1"/>
  <c r="C61" i="10" s="1"/>
  <c r="L12" i="12"/>
  <c r="S10" i="12"/>
  <c r="P10" i="12"/>
  <c r="P16" i="12" s="1"/>
  <c r="T10" i="12"/>
  <c r="T16" i="12" s="1"/>
  <c r="B22" i="12"/>
  <c r="B26" i="12" s="1"/>
  <c r="R10" i="12"/>
  <c r="Q10" i="12"/>
  <c r="N10" i="12"/>
  <c r="O10" i="12"/>
  <c r="B21" i="12"/>
  <c r="M10" i="12"/>
  <c r="R13" i="14"/>
  <c r="M13" i="14"/>
  <c r="L13" i="14" s="1"/>
  <c r="Q13" i="14"/>
  <c r="L10" i="14"/>
  <c r="E53" i="10" s="1"/>
  <c r="P13" i="14"/>
  <c r="S13" i="14"/>
  <c r="O14" i="14"/>
  <c r="Q14" i="14"/>
  <c r="P14" i="14"/>
  <c r="L11" i="14"/>
  <c r="E54" i="10" s="1"/>
  <c r="T14" i="14"/>
  <c r="S14" i="14"/>
  <c r="R14" i="14"/>
  <c r="N14" i="14"/>
  <c r="M14" i="14"/>
  <c r="S16" i="12" l="1"/>
  <c r="R16" i="12"/>
  <c r="M51" i="10"/>
  <c r="F46" i="10" s="1"/>
  <c r="D65" i="10" s="1"/>
  <c r="C65" i="10" s="1"/>
  <c r="T15" i="14"/>
  <c r="I29" i="14"/>
  <c r="I18" i="14" s="1"/>
  <c r="M15" i="14"/>
  <c r="B29" i="14"/>
  <c r="B18" i="14" s="1"/>
  <c r="Q15" i="14"/>
  <c r="F29" i="14"/>
  <c r="F18" i="14" s="1"/>
  <c r="R15" i="14"/>
  <c r="G29" i="14"/>
  <c r="G18" i="14" s="1"/>
  <c r="C29" i="14"/>
  <c r="C18" i="14" s="1"/>
  <c r="N15" i="14"/>
  <c r="O15" i="14"/>
  <c r="D29" i="14"/>
  <c r="M16" i="12"/>
  <c r="L16" i="12" s="1"/>
  <c r="L10" i="12"/>
  <c r="S15" i="14"/>
  <c r="H29" i="14"/>
  <c r="H18" i="14" s="1"/>
  <c r="P15" i="14"/>
  <c r="E29" i="14"/>
  <c r="M13" i="12"/>
  <c r="L13" i="12" s="1"/>
  <c r="P13" i="12"/>
  <c r="S13" i="12"/>
  <c r="B25" i="15"/>
  <c r="O13" i="12"/>
  <c r="O16" i="12"/>
  <c r="L55" i="10"/>
  <c r="F55" i="10"/>
  <c r="N13" i="12"/>
  <c r="N16" i="12"/>
  <c r="Q13" i="12"/>
  <c r="Q16" i="12"/>
  <c r="Q10" i="15"/>
  <c r="Q16" i="15" s="1"/>
  <c r="P10" i="15"/>
  <c r="B21" i="15"/>
  <c r="N10" i="15"/>
  <c r="B22" i="15"/>
  <c r="B26" i="15" s="1"/>
  <c r="S10" i="15"/>
  <c r="M10" i="15"/>
  <c r="L10" i="15" s="1"/>
  <c r="K53" i="10" s="1"/>
  <c r="R10" i="15"/>
  <c r="T10" i="15"/>
  <c r="T16" i="15" s="1"/>
  <c r="O10" i="15"/>
  <c r="T13" i="12"/>
  <c r="R13" i="12"/>
  <c r="N11" i="12"/>
  <c r="Q11" i="12"/>
  <c r="S11" i="12"/>
  <c r="R11" i="12"/>
  <c r="T11" i="12"/>
  <c r="P11" i="12"/>
  <c r="O11" i="12"/>
  <c r="M11" i="12"/>
  <c r="L11" i="12" s="1"/>
  <c r="E56" i="10"/>
  <c r="L14" i="14"/>
  <c r="J18" i="14" l="1"/>
  <c r="L15" i="14"/>
  <c r="M17" i="14"/>
  <c r="L17" i="14" s="1"/>
  <c r="M16" i="14"/>
  <c r="L16" i="14" s="1"/>
  <c r="O16" i="14"/>
  <c r="O17" i="14"/>
  <c r="R17" i="14"/>
  <c r="R16" i="14"/>
  <c r="P17" i="14"/>
  <c r="P16" i="14"/>
  <c r="F53" i="10"/>
  <c r="L53" i="10"/>
  <c r="N16" i="14"/>
  <c r="N17" i="14"/>
  <c r="F56" i="10"/>
  <c r="G56" i="10" s="1"/>
  <c r="L56" i="10"/>
  <c r="F54" i="10"/>
  <c r="L54" i="10"/>
  <c r="S17" i="14"/>
  <c r="S16" i="14"/>
  <c r="Q16" i="14"/>
  <c r="Q17" i="14"/>
  <c r="T17" i="14"/>
  <c r="T16" i="14"/>
  <c r="R14" i="12"/>
  <c r="R17" i="12"/>
  <c r="M17" i="12"/>
  <c r="L17" i="12" s="1"/>
  <c r="M14" i="12"/>
  <c r="L14" i="12" s="1"/>
  <c r="O14" i="12"/>
  <c r="O17" i="12"/>
  <c r="S17" i="12"/>
  <c r="S14" i="12"/>
  <c r="R13" i="15"/>
  <c r="R16" i="15"/>
  <c r="N13" i="15"/>
  <c r="N16" i="15"/>
  <c r="P17" i="12"/>
  <c r="P14" i="12"/>
  <c r="Q17" i="12"/>
  <c r="Q14" i="12"/>
  <c r="M13" i="15"/>
  <c r="M16" i="15"/>
  <c r="L16" i="15" s="1"/>
  <c r="T13" i="15"/>
  <c r="L13" i="15" s="1"/>
  <c r="K56" i="10" s="1"/>
  <c r="M11" i="15"/>
  <c r="L11" i="15" s="1"/>
  <c r="K54" i="10" s="1"/>
  <c r="Q11" i="15"/>
  <c r="S11" i="15"/>
  <c r="P11" i="15"/>
  <c r="T11" i="15"/>
  <c r="O11" i="15"/>
  <c r="R11" i="15"/>
  <c r="N11" i="15"/>
  <c r="T17" i="12"/>
  <c r="T14" i="12"/>
  <c r="N17" i="12"/>
  <c r="N14" i="12"/>
  <c r="O13" i="15"/>
  <c r="O16" i="15"/>
  <c r="S13" i="15"/>
  <c r="S16" i="15"/>
  <c r="P13" i="15"/>
  <c r="P16" i="15"/>
  <c r="Q13" i="15"/>
  <c r="E57" i="10"/>
  <c r="M56" i="10" l="1"/>
  <c r="J44" i="10" s="1"/>
  <c r="C67" i="10" s="1"/>
  <c r="F57" i="10"/>
  <c r="G57" i="10" s="1"/>
  <c r="J42" i="10" s="1"/>
  <c r="L57" i="10"/>
  <c r="P17" i="15"/>
  <c r="P14" i="15"/>
  <c r="M17" i="15"/>
  <c r="L17" i="15" s="1"/>
  <c r="M14" i="15"/>
  <c r="N14" i="15"/>
  <c r="N17" i="15"/>
  <c r="R14" i="15"/>
  <c r="R17" i="15"/>
  <c r="S17" i="15"/>
  <c r="S14" i="15"/>
  <c r="T17" i="15"/>
  <c r="T14" i="15"/>
  <c r="L14" i="15" s="1"/>
  <c r="K57" i="10" s="1"/>
  <c r="F67" i="10"/>
  <c r="C69" i="10" s="1"/>
  <c r="B28" i="10" s="1"/>
  <c r="O17" i="15"/>
  <c r="O14" i="15"/>
  <c r="Q17" i="15"/>
  <c r="Q14" i="15"/>
  <c r="D66" i="10" l="1"/>
  <c r="F66" i="10"/>
  <c r="C68" i="10" s="1"/>
  <c r="B24" i="10" s="1"/>
  <c r="C66" i="10"/>
  <c r="M57" i="10"/>
  <c r="D67" i="10"/>
</calcChain>
</file>

<file path=xl/sharedStrings.xml><?xml version="1.0" encoding="utf-8"?>
<sst xmlns="http://schemas.openxmlformats.org/spreadsheetml/2006/main" count="621" uniqueCount="123">
  <si>
    <t>ADG</t>
  </si>
  <si>
    <t>SID Lys, %</t>
  </si>
  <si>
    <t>$/ton</t>
  </si>
  <si>
    <t>Current diets</t>
  </si>
  <si>
    <t>Facility cost, $/pig/day</t>
  </si>
  <si>
    <t>Output</t>
  </si>
  <si>
    <t>Gender</t>
  </si>
  <si>
    <t>Barrows and gilts</t>
  </si>
  <si>
    <t>Avg Wt, lb</t>
  </si>
  <si>
    <t>Slot 1</t>
  </si>
  <si>
    <t>Slot 2</t>
  </si>
  <si>
    <t>Slot 3</t>
  </si>
  <si>
    <t>Slot 4</t>
  </si>
  <si>
    <t>Slot 5</t>
  </si>
  <si>
    <t>Biological requirement</t>
  </si>
  <si>
    <t>Slot 6</t>
  </si>
  <si>
    <t>Slot 7</t>
  </si>
  <si>
    <t>Gain, lb</t>
  </si>
  <si>
    <t>Energy, kcal ME/lb</t>
  </si>
  <si>
    <t>Energy, kcal ME/kg</t>
  </si>
  <si>
    <t>Output - Fixed Weight (space long)</t>
  </si>
  <si>
    <t>Output - Fixed Time (space short)</t>
  </si>
  <si>
    <t>Current</t>
  </si>
  <si>
    <t>Economics, $/pig</t>
  </si>
  <si>
    <t xml:space="preserve">  Total feed cost</t>
  </si>
  <si>
    <t xml:space="preserve">  Total feed and facility cost</t>
  </si>
  <si>
    <t xml:space="preserve">  Total revenue</t>
  </si>
  <si>
    <t>Difference</t>
  </si>
  <si>
    <t xml:space="preserve">  IOFC</t>
  </si>
  <si>
    <t xml:space="preserve">  IOFFC</t>
  </si>
  <si>
    <t/>
  </si>
  <si>
    <t>Performance Output</t>
  </si>
  <si>
    <t>Fixed Weight (space long)</t>
  </si>
  <si>
    <t>Growth rate</t>
  </si>
  <si>
    <t>Feed efficiency</t>
  </si>
  <si>
    <t>Fixed Time (space short)</t>
  </si>
  <si>
    <t>Economics Output</t>
  </si>
  <si>
    <t>IOFC</t>
  </si>
  <si>
    <t>Item</t>
  </si>
  <si>
    <t>Dietary phase</t>
  </si>
  <si>
    <t>Starting weight, lb</t>
  </si>
  <si>
    <t>Final weight, lb</t>
  </si>
  <si>
    <t>Predicted F/G</t>
  </si>
  <si>
    <t>Current NE, kcal/kg</t>
  </si>
  <si>
    <t>Phases duration, d</t>
  </si>
  <si>
    <t>Current Diet Cost, $/Ton</t>
  </si>
  <si>
    <t>Total feed, lb/pig</t>
  </si>
  <si>
    <t>Total feed cost, $/pig</t>
  </si>
  <si>
    <t>Total feed cost &amp; facility cost, $/pig</t>
  </si>
  <si>
    <t>Revenue Live, $/pig</t>
  </si>
  <si>
    <t>Total IOFC Live, $/pig</t>
  </si>
  <si>
    <t>Total IOFFC Live, $/pig</t>
  </si>
  <si>
    <t>Revenue Carcass, $/pig</t>
  </si>
  <si>
    <t>Phase duration, d</t>
  </si>
  <si>
    <t>Total IOFC Carcass, $/pig</t>
  </si>
  <si>
    <t>Feed budget by phase, lb/pig</t>
  </si>
  <si>
    <t>Total IOFFC Carcass $/pig</t>
  </si>
  <si>
    <t>Total feed cost per phase, $/pig</t>
  </si>
  <si>
    <t>Feed cost per/lb of gain, $/pig</t>
  </si>
  <si>
    <t>Feed and facility cost, $/pig</t>
  </si>
  <si>
    <t>Revenue per pig by phase, $/pig</t>
  </si>
  <si>
    <t>IOFC by phase, $/pig</t>
  </si>
  <si>
    <t>IOFFC by phase, $/pig</t>
  </si>
  <si>
    <t>Summary of Calculations with Current SID Lys Levels</t>
  </si>
  <si>
    <t>Phase</t>
  </si>
  <si>
    <t>Initial weight, lb</t>
  </si>
  <si>
    <t>Predicted ADFI, g/d</t>
  </si>
  <si>
    <t>Economic evaluation criteria</t>
  </si>
  <si>
    <t>Live</t>
  </si>
  <si>
    <t>Carcass</t>
  </si>
  <si>
    <t>HCW, lb based on final BW and 0.75 yield</t>
  </si>
  <si>
    <t>ADG, g with PIC 2020 SID Lys Curve</t>
  </si>
  <si>
    <t>G:F, g/kg with PIC 2020 SID Lys Curve</t>
  </si>
  <si>
    <t>Average Weight, lb</t>
  </si>
  <si>
    <t>Economic model for optimum lysine level - Model Calculations by phase</t>
  </si>
  <si>
    <t>Current g SID Lys:Mcal ME</t>
  </si>
  <si>
    <t>Slot 8</t>
  </si>
  <si>
    <t>Biological g SID Lys:Mcal ME</t>
  </si>
  <si>
    <t>Precited F/G</t>
  </si>
  <si>
    <t>Phase duration, d for live basis</t>
  </si>
  <si>
    <t>Phase duration, d for carcass basis</t>
  </si>
  <si>
    <t>Feed budget by phase, lb/pig for live basis</t>
  </si>
  <si>
    <t>Total feed cost per phase, $/pig for live basis</t>
  </si>
  <si>
    <t>Gain, lb for live basis</t>
  </si>
  <si>
    <t>Feed cost per/lb of gain, $/pig for live basis</t>
  </si>
  <si>
    <t>Feed and facility cost, $/pig for live basis</t>
  </si>
  <si>
    <t>HCW, lb based on final BW and 0.75 yield for Current performance</t>
  </si>
  <si>
    <t>Predicted final BW, lb for FW to achieve the same current carcass wt</t>
  </si>
  <si>
    <t>BW</t>
  </si>
  <si>
    <t>G:F</t>
  </si>
  <si>
    <t>Cumulative ADG</t>
  </si>
  <si>
    <t>GF ratio</t>
  </si>
  <si>
    <t>Cumulative GF</t>
  </si>
  <si>
    <t>Current Phase 1</t>
  </si>
  <si>
    <t>Current Phase 2</t>
  </si>
  <si>
    <t>Current Phase 3</t>
  </si>
  <si>
    <t>Current Phase 4</t>
  </si>
  <si>
    <t>Current Phase 5</t>
  </si>
  <si>
    <t>Current Phase 6</t>
  </si>
  <si>
    <t>Current Phase 7</t>
  </si>
  <si>
    <t>Current Phase 8</t>
  </si>
  <si>
    <t>Biological</t>
  </si>
  <si>
    <t>Predicted ADG, g</t>
  </si>
  <si>
    <t>Predicted ADFI, kg</t>
  </si>
  <si>
    <t>Predicted G:F, g/kg</t>
  </si>
  <si>
    <t>To be used by trained swine nutritionists. Biological requirements  are an average between average daily gain and feed efficiency. Background performance equations are based on a meta-analysis from 29 commercial experiments with a total of 48,383 PIC pigs. Other environmental factors can influence daily nutrient requirements and must be adjusted for each production system to avoid behavioral or welfare issues. The above are only estimates and not guarantees of performance or costs. For questions on this calculator please contact the PIC nutrition team.</t>
  </si>
  <si>
    <r>
      <t xml:space="preserve">Input </t>
    </r>
    <r>
      <rPr>
        <b/>
        <i/>
        <sz val="16"/>
        <color theme="1"/>
        <rFont val="Calibri"/>
        <family val="2"/>
        <scheme val="minor"/>
      </rPr>
      <t>(please fill yellow cells)</t>
    </r>
  </si>
  <si>
    <t>Performance difference comparing biological requirement to current diets, %</t>
  </si>
  <si>
    <t>Initial weight, kg</t>
  </si>
  <si>
    <t>Final weight, kg</t>
  </si>
  <si>
    <t>Current ME, kcal/kg</t>
  </si>
  <si>
    <t>Net profit difference comparing biological requirement to current diets, $/pig</t>
  </si>
  <si>
    <t>$/tonne</t>
  </si>
  <si>
    <t>100% on Av</t>
  </si>
  <si>
    <t>Right</t>
  </si>
  <si>
    <t>85% @ Start</t>
  </si>
  <si>
    <t>Start, lb</t>
  </si>
  <si>
    <t>Performance and economics output - Fixed Weight (space long)</t>
  </si>
  <si>
    <t>Performance and economics output - Fixed Time (space short)</t>
  </si>
  <si>
    <t>%</t>
  </si>
  <si>
    <t>$</t>
  </si>
  <si>
    <t>α</t>
  </si>
  <si>
    <t>The SID Lys to energy ratios meet the biological requirements for PIC 327, 337, and 359 sired pigs. PIC suggests to utilize 99% of the tool estimates for PIC 380, 408, and 410 sired pigs; and 97% for PIC 800 sired pigs to achieve the biological requirements of these sirelines.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</si>
</sst>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
    <numFmt numFmtId="165" formatCode="0.0"/>
    <numFmt numFmtId="166" formatCode="0.0%"/>
    <numFmt numFmtId="167" formatCode="&quot;$&quot;#,##0.00"/>
    <numFmt numFmtId="168" formatCode="0.0000"/>
    <numFmt numFmtId="169" formatCode="0.0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indexed="8"/>
      <name val="Verdana"/>
      <family val="2"/>
    </font>
    <font>
      <sz val="11"/>
      <name val="Calibri"/>
      <family val="2"/>
      <scheme val="minor"/>
    </font>
    <font>
      <sz val="11"/>
      <color theme="0" tint="-0.499984740745262"/>
      <name val="Calibri"/>
      <family val="2"/>
      <scheme val="minor"/>
    </font>
    <font>
      <sz val="9"/>
      <color theme="1"/>
      <name val="Calibri"/>
      <family val="2"/>
      <scheme val="minor"/>
    </font>
    <font>
      <sz val="11"/>
      <color rgb="FFFF0000"/>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18"/>
      <color rgb="FF0070C0"/>
      <name val="Calibri"/>
      <family val="2"/>
      <scheme val="minor"/>
    </font>
    <font>
      <b/>
      <i/>
      <sz val="16"/>
      <color theme="1"/>
      <name val="Calibri"/>
      <family val="2"/>
      <scheme val="minor"/>
    </font>
    <font>
      <i/>
      <sz val="16"/>
      <color theme="1"/>
      <name val="Calibri"/>
      <family val="2"/>
      <scheme val="minor"/>
    </font>
    <font>
      <b/>
      <sz val="16"/>
      <name val="Calibri"/>
      <family val="2"/>
      <scheme val="minor"/>
    </font>
    <font>
      <sz val="16"/>
      <color theme="0"/>
      <name val="Calibri"/>
      <family val="2"/>
      <scheme val="minor"/>
    </font>
    <font>
      <b/>
      <sz val="16"/>
      <color rgb="FFFF0000"/>
      <name val="Calibri"/>
      <family val="2"/>
      <scheme val="minor"/>
    </font>
    <font>
      <b/>
      <sz val="14"/>
      <color rgb="FF0070C0"/>
      <name val="Calibri"/>
      <family val="2"/>
      <scheme val="minor"/>
    </font>
    <font>
      <b/>
      <sz val="12"/>
      <name val="Calibri"/>
      <family val="2"/>
      <scheme val="minor"/>
    </font>
    <font>
      <b/>
      <sz val="12"/>
      <color rgb="FFFF0000"/>
      <name val="Calibri"/>
      <family val="2"/>
      <scheme val="minor"/>
    </font>
    <font>
      <b/>
      <sz val="11"/>
      <color rgb="FFFF0000"/>
      <name val="Calibri"/>
      <family val="2"/>
      <scheme val="minor"/>
    </font>
    <font>
      <b/>
      <sz val="16"/>
      <color rgb="FF0070C0"/>
      <name val="Calibri"/>
      <family val="2"/>
    </font>
    <font>
      <b/>
      <sz val="12"/>
      <color rgb="FF0070C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Protection="0">
      <alignment vertical="top" wrapText="1"/>
    </xf>
    <xf numFmtId="43" fontId="4" fillId="0" borderId="0" applyFont="0" applyFill="0" applyBorder="0" applyAlignment="0" applyProtection="0"/>
    <xf numFmtId="0" fontId="4" fillId="0" borderId="0" applyNumberFormat="0" applyFill="0" applyBorder="0" applyProtection="0">
      <alignment vertical="top" wrapText="1"/>
    </xf>
    <xf numFmtId="43" fontId="1" fillId="0" borderId="0" applyFont="0" applyFill="0" applyBorder="0" applyAlignment="0" applyProtection="0"/>
    <xf numFmtId="44" fontId="1" fillId="0" borderId="0" applyFont="0" applyFill="0" applyBorder="0" applyAlignment="0" applyProtection="0"/>
  </cellStyleXfs>
  <cellXfs count="197">
    <xf numFmtId="0" fontId="0" fillId="0" borderId="0" xfId="0"/>
    <xf numFmtId="0" fontId="0" fillId="0" borderId="0" xfId="0"/>
    <xf numFmtId="2" fontId="0" fillId="0" borderId="0" xfId="0" applyNumberFormat="1"/>
    <xf numFmtId="2" fontId="0" fillId="0" borderId="0" xfId="0" applyNumberFormat="1" applyAlignment="1">
      <alignment horizontal="center"/>
    </xf>
    <xf numFmtId="0" fontId="0" fillId="0" borderId="0" xfId="0" applyProtection="1">
      <protection hidden="1"/>
    </xf>
    <xf numFmtId="0" fontId="0" fillId="0" borderId="2" xfId="0" applyBorder="1" applyProtection="1">
      <protection hidden="1"/>
    </xf>
    <xf numFmtId="0" fontId="5" fillId="0" borderId="0" xfId="0" applyFont="1" applyProtection="1">
      <protection hidden="1"/>
    </xf>
    <xf numFmtId="2" fontId="8" fillId="0" borderId="0" xfId="0" applyNumberFormat="1" applyFont="1" applyProtection="1">
      <protection hidden="1"/>
    </xf>
    <xf numFmtId="0" fontId="5" fillId="0" borderId="0" xfId="0" applyFont="1" applyFill="1" applyProtection="1">
      <protection hidden="1"/>
    </xf>
    <xf numFmtId="1" fontId="5" fillId="0" borderId="0" xfId="0" applyNumberFormat="1" applyFont="1" applyFill="1" applyProtection="1">
      <protection hidden="1"/>
    </xf>
    <xf numFmtId="0" fontId="0" fillId="0" borderId="0" xfId="0" applyBorder="1" applyProtection="1">
      <protection hidden="1"/>
    </xf>
    <xf numFmtId="165" fontId="5" fillId="0" borderId="0" xfId="0" applyNumberFormat="1" applyFont="1" applyFill="1" applyProtection="1">
      <protection hidden="1"/>
    </xf>
    <xf numFmtId="43" fontId="6" fillId="0" borderId="0" xfId="5" applyFont="1" applyAlignment="1" applyProtection="1">
      <alignment horizontal="center"/>
      <protection hidden="1"/>
    </xf>
    <xf numFmtId="0" fontId="7" fillId="0" borderId="0" xfId="0" applyFont="1" applyBorder="1" applyProtection="1">
      <protection hidden="1"/>
    </xf>
    <xf numFmtId="0" fontId="0" fillId="0" borderId="0" xfId="0" applyFill="1" applyBorder="1" applyProtection="1">
      <protection hidden="1"/>
    </xf>
    <xf numFmtId="167" fontId="0" fillId="0" borderId="0" xfId="0" applyNumberFormat="1" applyFont="1" applyFill="1" applyBorder="1" applyAlignment="1" applyProtection="1">
      <alignment horizontal="left"/>
      <protection hidden="1"/>
    </xf>
    <xf numFmtId="167" fontId="2" fillId="0" borderId="0" xfId="0" applyNumberFormat="1" applyFont="1" applyFill="1" applyBorder="1" applyAlignment="1" applyProtection="1">
      <alignment horizontal="center"/>
      <protection hidden="1"/>
    </xf>
    <xf numFmtId="167" fontId="0" fillId="0" borderId="0" xfId="0" applyNumberFormat="1" applyFill="1" applyBorder="1" applyProtection="1">
      <protection hidden="1"/>
    </xf>
    <xf numFmtId="2" fontId="0" fillId="0" borderId="0" xfId="0" applyNumberFormat="1" applyFill="1" applyBorder="1" applyAlignment="1" applyProtection="1">
      <alignment horizontal="center"/>
      <protection hidden="1"/>
    </xf>
    <xf numFmtId="0" fontId="0" fillId="0" borderId="0" xfId="0" applyFill="1" applyBorder="1" applyAlignment="1" applyProtection="1">
      <alignment horizontal="left" vertical="center"/>
      <protection hidden="1"/>
    </xf>
    <xf numFmtId="2" fontId="0" fillId="0" borderId="0" xfId="0" applyNumberFormat="1" applyFill="1" applyBorder="1" applyProtection="1">
      <protection hidden="1"/>
    </xf>
    <xf numFmtId="164" fontId="0" fillId="0" borderId="0" xfId="0" applyNumberFormat="1" applyFill="1" applyBorder="1" applyProtection="1">
      <protection hidden="1"/>
    </xf>
    <xf numFmtId="0" fontId="5" fillId="0" borderId="0" xfId="0" applyFont="1" applyFill="1" applyBorder="1" applyAlignment="1" applyProtection="1">
      <alignment horizontal="left" vertical="center"/>
      <protection hidden="1"/>
    </xf>
    <xf numFmtId="0" fontId="5" fillId="0" borderId="0" xfId="0" applyFont="1" applyFill="1" applyBorder="1" applyProtection="1">
      <protection hidden="1"/>
    </xf>
    <xf numFmtId="0" fontId="7" fillId="0" borderId="0" xfId="0" applyFont="1" applyFill="1" applyBorder="1" applyProtection="1">
      <protection hidden="1"/>
    </xf>
    <xf numFmtId="44" fontId="0" fillId="0" borderId="0" xfId="6" applyFont="1" applyFill="1" applyBorder="1" applyProtection="1">
      <protection hidden="1"/>
    </xf>
    <xf numFmtId="166" fontId="0" fillId="0" borderId="0" xfId="1" applyNumberFormat="1" applyFont="1" applyFill="1" applyBorder="1" applyAlignment="1" applyProtection="1">
      <protection hidden="1"/>
    </xf>
    <xf numFmtId="2" fontId="0" fillId="0" borderId="0" xfId="0" applyNumberFormat="1" applyFill="1" applyBorder="1" applyAlignment="1" applyProtection="1">
      <alignment vertical="center"/>
      <protection hidden="1"/>
    </xf>
    <xf numFmtId="164" fontId="5" fillId="0" borderId="0" xfId="1" applyNumberFormat="1" applyFont="1" applyFill="1" applyBorder="1" applyAlignment="1" applyProtection="1">
      <protection hidden="1"/>
    </xf>
    <xf numFmtId="167" fontId="0" fillId="0" borderId="0" xfId="0" applyNumberFormat="1" applyFont="1" applyFill="1" applyBorder="1" applyAlignment="1" applyProtection="1">
      <alignment vertical="center"/>
      <protection hidden="1"/>
    </xf>
    <xf numFmtId="167" fontId="5" fillId="0" borderId="0" xfId="0" applyNumberFormat="1" applyFont="1" applyFill="1" applyBorder="1" applyAlignment="1" applyProtection="1">
      <protection hidden="1"/>
    </xf>
    <xf numFmtId="0" fontId="0" fillId="0" borderId="0" xfId="0" quotePrefix="1" applyFill="1" applyBorder="1" applyAlignment="1" applyProtection="1">
      <protection hidden="1"/>
    </xf>
    <xf numFmtId="2" fontId="0" fillId="0" borderId="0" xfId="1" applyNumberFormat="1" applyFont="1" applyFill="1" applyBorder="1" applyAlignment="1" applyProtection="1">
      <protection hidden="1"/>
    </xf>
    <xf numFmtId="167" fontId="2" fillId="0" borderId="0" xfId="0" applyNumberFormat="1" applyFont="1" applyFill="1" applyBorder="1" applyAlignment="1" applyProtection="1">
      <protection hidden="1"/>
    </xf>
    <xf numFmtId="0" fontId="12" fillId="0" borderId="0" xfId="0" applyFont="1"/>
    <xf numFmtId="0" fontId="12" fillId="0" borderId="0" xfId="0" applyFont="1" applyAlignment="1">
      <alignment horizontal="center"/>
    </xf>
    <xf numFmtId="0" fontId="12" fillId="0" borderId="2" xfId="0" applyFont="1" applyBorder="1"/>
    <xf numFmtId="1" fontId="0" fillId="0" borderId="0" xfId="0" applyNumberFormat="1" applyAlignment="1">
      <alignment horizontal="center"/>
    </xf>
    <xf numFmtId="3" fontId="0" fillId="0" borderId="0" xfId="0" applyNumberFormat="1" applyAlignment="1">
      <alignment horizontal="center"/>
    </xf>
    <xf numFmtId="165" fontId="0" fillId="0" borderId="0" xfId="0" applyNumberFormat="1"/>
    <xf numFmtId="0" fontId="0" fillId="0" borderId="0" xfId="0" applyAlignment="1">
      <alignment horizontal="center"/>
    </xf>
    <xf numFmtId="0" fontId="0" fillId="0" borderId="0" xfId="0" applyBorder="1"/>
    <xf numFmtId="165" fontId="0" fillId="0" borderId="0" xfId="0" applyNumberFormat="1" applyBorder="1"/>
    <xf numFmtId="0" fontId="0" fillId="0" borderId="2" xfId="0" applyBorder="1"/>
    <xf numFmtId="2" fontId="0" fillId="0" borderId="2" xfId="0" applyNumberFormat="1" applyBorder="1"/>
    <xf numFmtId="165" fontId="0" fillId="0" borderId="0" xfId="0" applyNumberFormat="1" applyAlignment="1">
      <alignment horizontal="center"/>
    </xf>
    <xf numFmtId="2" fontId="0" fillId="0" borderId="0" xfId="0" applyNumberFormat="1" applyBorder="1"/>
    <xf numFmtId="2" fontId="12" fillId="0" borderId="0" xfId="0" applyNumberFormat="1" applyFont="1" applyAlignment="1">
      <alignment horizontal="center"/>
    </xf>
    <xf numFmtId="0" fontId="0" fillId="0" borderId="0" xfId="0" applyFill="1"/>
    <xf numFmtId="0" fontId="12" fillId="0" borderId="2" xfId="0" applyFont="1" applyFill="1" applyBorder="1"/>
    <xf numFmtId="165" fontId="12" fillId="0" borderId="0" xfId="0" applyNumberFormat="1" applyFont="1" applyFill="1" applyAlignment="1">
      <alignment horizontal="center"/>
    </xf>
    <xf numFmtId="1" fontId="5" fillId="0" borderId="0" xfId="0" applyNumberFormat="1" applyFont="1" applyFill="1" applyAlignment="1" applyProtection="1">
      <alignment horizontal="center"/>
      <protection hidden="1"/>
    </xf>
    <xf numFmtId="0" fontId="2" fillId="0" borderId="2" xfId="0" applyFont="1" applyBorder="1"/>
    <xf numFmtId="0" fontId="0" fillId="0" borderId="12" xfId="0" applyBorder="1"/>
    <xf numFmtId="0" fontId="0" fillId="0" borderId="0" xfId="0" applyFill="1" applyBorder="1"/>
    <xf numFmtId="165" fontId="0" fillId="0" borderId="0" xfId="0" applyNumberFormat="1" applyFill="1" applyBorder="1"/>
    <xf numFmtId="0" fontId="0" fillId="0" borderId="2" xfId="0" applyFill="1" applyBorder="1"/>
    <xf numFmtId="2" fontId="0" fillId="0" borderId="2" xfId="0" applyNumberFormat="1" applyFill="1" applyBorder="1"/>
    <xf numFmtId="0" fontId="0" fillId="6" borderId="0" xfId="0" applyFill="1"/>
    <xf numFmtId="2" fontId="0" fillId="6" borderId="0" xfId="0" applyNumberFormat="1" applyFill="1" applyAlignment="1">
      <alignment horizontal="center"/>
    </xf>
    <xf numFmtId="0" fontId="0" fillId="6" borderId="0" xfId="0" applyFill="1" applyAlignment="1">
      <alignment horizontal="center"/>
    </xf>
    <xf numFmtId="168" fontId="8" fillId="0" borderId="0" xfId="0" applyNumberFormat="1" applyFont="1" applyProtection="1">
      <protection hidden="1"/>
    </xf>
    <xf numFmtId="0" fontId="0" fillId="7" borderId="0" xfId="0" applyFill="1"/>
    <xf numFmtId="165" fontId="0" fillId="0" borderId="0" xfId="0" applyNumberFormat="1" applyFont="1" applyAlignment="1">
      <alignment horizontal="center"/>
    </xf>
    <xf numFmtId="2" fontId="9" fillId="0" borderId="0" xfId="0" applyNumberFormat="1" applyFont="1" applyAlignment="1">
      <alignment horizontal="center"/>
    </xf>
    <xf numFmtId="2" fontId="9" fillId="6" borderId="0" xfId="0" applyNumberFormat="1" applyFont="1" applyFill="1" applyAlignment="1">
      <alignment horizontal="center"/>
    </xf>
    <xf numFmtId="2" fontId="0" fillId="6" borderId="0" xfId="0" applyNumberFormat="1" applyFont="1" applyFill="1" applyAlignment="1">
      <alignment horizontal="center"/>
    </xf>
    <xf numFmtId="165" fontId="0" fillId="0" borderId="0" xfId="0" applyNumberFormat="1" applyFill="1" applyAlignment="1">
      <alignment horizontal="center"/>
    </xf>
    <xf numFmtId="2" fontId="0" fillId="7" borderId="0" xfId="0" applyNumberFormat="1" applyFont="1" applyFill="1" applyAlignment="1">
      <alignment horizontal="center"/>
    </xf>
    <xf numFmtId="2" fontId="0" fillId="7" borderId="0" xfId="0" applyNumberFormat="1" applyFill="1" applyAlignment="1">
      <alignment horizontal="center"/>
    </xf>
    <xf numFmtId="165" fontId="9" fillId="0" borderId="0" xfId="0" applyNumberFormat="1" applyFont="1" applyFill="1" applyAlignment="1">
      <alignment horizontal="center"/>
    </xf>
    <xf numFmtId="2" fontId="9" fillId="8" borderId="0" xfId="0" applyNumberFormat="1" applyFont="1" applyFill="1" applyAlignment="1">
      <alignment horizontal="center"/>
    </xf>
    <xf numFmtId="2" fontId="8" fillId="0" borderId="0" xfId="0" applyNumberFormat="1" applyFont="1" applyBorder="1" applyProtection="1">
      <protection hidden="1"/>
    </xf>
    <xf numFmtId="0" fontId="3" fillId="0" borderId="0" xfId="0" applyFont="1" applyBorder="1" applyProtection="1">
      <protection hidden="1"/>
    </xf>
    <xf numFmtId="2" fontId="9" fillId="7" borderId="0" xfId="0" applyNumberFormat="1" applyFont="1" applyFill="1" applyAlignment="1">
      <alignment horizontal="center"/>
    </xf>
    <xf numFmtId="0" fontId="9" fillId="6" borderId="0" xfId="0" applyFont="1" applyFill="1" applyAlignment="1">
      <alignment horizontal="center"/>
    </xf>
    <xf numFmtId="0" fontId="10" fillId="0" borderId="2" xfId="0" applyFont="1" applyBorder="1" applyProtection="1">
      <protection hidden="1"/>
    </xf>
    <xf numFmtId="0" fontId="11" fillId="0" borderId="2" xfId="0" applyFont="1" applyBorder="1" applyProtection="1">
      <protection hidden="1"/>
    </xf>
    <xf numFmtId="0" fontId="11" fillId="0" borderId="0" xfId="0" applyFont="1" applyProtection="1">
      <protection hidden="1"/>
    </xf>
    <xf numFmtId="167" fontId="11" fillId="5" borderId="1" xfId="0" applyNumberFormat="1" applyFont="1" applyFill="1" applyBorder="1" applyAlignment="1" applyProtection="1">
      <alignment horizontal="center"/>
      <protection locked="0"/>
    </xf>
    <xf numFmtId="0" fontId="15" fillId="0" borderId="0" xfId="0" applyFont="1" applyProtection="1">
      <protection hidden="1"/>
    </xf>
    <xf numFmtId="0" fontId="11" fillId="0" borderId="0" xfId="0" applyFont="1" applyFill="1" applyProtection="1">
      <protection hidden="1"/>
    </xf>
    <xf numFmtId="1" fontId="11" fillId="5" borderId="1" xfId="0" applyNumberFormat="1" applyFont="1" applyFill="1" applyBorder="1" applyAlignment="1" applyProtection="1">
      <alignment horizontal="center"/>
      <protection locked="0"/>
    </xf>
    <xf numFmtId="3" fontId="11" fillId="5" borderId="1" xfId="0" applyNumberFormat="1" applyFont="1" applyFill="1" applyBorder="1" applyAlignment="1" applyProtection="1">
      <alignment horizontal="center"/>
      <protection locked="0"/>
    </xf>
    <xf numFmtId="0" fontId="10" fillId="0" borderId="14" xfId="0" applyFont="1" applyBorder="1" applyAlignment="1" applyProtection="1">
      <alignment horizontal="right"/>
      <protection hidden="1"/>
    </xf>
    <xf numFmtId="0" fontId="10" fillId="0" borderId="14" xfId="0" applyFont="1" applyBorder="1" applyProtection="1">
      <protection hidden="1"/>
    </xf>
    <xf numFmtId="0" fontId="10" fillId="0" borderId="14" xfId="0" applyFont="1" applyBorder="1" applyAlignment="1" applyProtection="1">
      <alignment wrapText="1"/>
      <protection hidden="1"/>
    </xf>
    <xf numFmtId="0" fontId="16" fillId="0" borderId="14" xfId="0" applyFont="1" applyFill="1" applyBorder="1" applyAlignment="1" applyProtection="1">
      <alignment horizontal="center" wrapText="1"/>
      <protection hidden="1"/>
    </xf>
    <xf numFmtId="0" fontId="10" fillId="0" borderId="14" xfId="0" applyFont="1" applyFill="1" applyBorder="1" applyAlignment="1" applyProtection="1">
      <alignment horizontal="center"/>
      <protection hidden="1"/>
    </xf>
    <xf numFmtId="0" fontId="10" fillId="0" borderId="14" xfId="0" applyFont="1" applyBorder="1" applyAlignment="1" applyProtection="1">
      <alignment horizontal="center"/>
      <protection hidden="1"/>
    </xf>
    <xf numFmtId="0" fontId="11" fillId="0" borderId="1" xfId="0" applyFont="1" applyBorder="1" applyAlignment="1" applyProtection="1">
      <alignment horizontal="center"/>
      <protection hidden="1"/>
    </xf>
    <xf numFmtId="0" fontId="16" fillId="3" borderId="14" xfId="0" applyFont="1" applyFill="1" applyBorder="1" applyAlignment="1" applyProtection="1">
      <alignment horizontal="center" wrapText="1"/>
      <protection hidden="1"/>
    </xf>
    <xf numFmtId="0" fontId="0" fillId="0" borderId="0" xfId="0" applyAlignment="1">
      <alignment horizontal="center"/>
    </xf>
    <xf numFmtId="0" fontId="0" fillId="0" borderId="0" xfId="0" applyAlignment="1">
      <alignment horizontal="center"/>
    </xf>
    <xf numFmtId="167" fontId="11" fillId="0" borderId="1" xfId="0" applyNumberFormat="1" applyFont="1" applyFill="1" applyBorder="1" applyAlignment="1" applyProtection="1">
      <alignment horizontal="center"/>
      <protection locked="0"/>
    </xf>
    <xf numFmtId="0" fontId="5" fillId="0" borderId="0" xfId="0" applyFont="1" applyAlignment="1" applyProtection="1">
      <alignment horizontal="center"/>
      <protection hidden="1"/>
    </xf>
    <xf numFmtId="0" fontId="5" fillId="0" borderId="0" xfId="0" applyFont="1" applyFill="1" applyAlignment="1" applyProtection="1">
      <alignment horizontal="center"/>
      <protection hidden="1"/>
    </xf>
    <xf numFmtId="0" fontId="0" fillId="0" borderId="0" xfId="0" applyBorder="1" applyAlignment="1" applyProtection="1">
      <alignment horizontal="center"/>
      <protection hidden="1"/>
    </xf>
    <xf numFmtId="0" fontId="7" fillId="0" borderId="0" xfId="0" applyFont="1" applyBorder="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center"/>
      <protection hidden="1"/>
    </xf>
    <xf numFmtId="0" fontId="5" fillId="0" borderId="0" xfId="0" applyFont="1" applyFill="1" applyAlignment="1">
      <alignment horizontal="center"/>
    </xf>
    <xf numFmtId="0" fontId="5" fillId="0" borderId="0" xfId="0" applyFont="1" applyFill="1"/>
    <xf numFmtId="0" fontId="0" fillId="0" borderId="0" xfId="0" applyFill="1" applyProtection="1">
      <protection hidden="1"/>
    </xf>
    <xf numFmtId="0" fontId="0" fillId="0" borderId="0" xfId="0" applyFill="1" applyAlignment="1" applyProtection="1">
      <alignment horizontal="center"/>
      <protection hidden="1"/>
    </xf>
    <xf numFmtId="0" fontId="9" fillId="0" borderId="0" xfId="0" applyFont="1" applyAlignment="1" applyProtection="1">
      <alignment vertical="top" wrapText="1"/>
      <protection hidden="1"/>
    </xf>
    <xf numFmtId="167" fontId="11" fillId="0" borderId="1" xfId="0" applyNumberFormat="1" applyFont="1" applyFill="1" applyBorder="1" applyAlignment="1" applyProtection="1">
      <alignment horizontal="center"/>
      <protection hidden="1"/>
    </xf>
    <xf numFmtId="167" fontId="0" fillId="0" borderId="0" xfId="0" applyNumberFormat="1" applyFill="1" applyBorder="1" applyAlignment="1" applyProtection="1">
      <alignment horizontal="center"/>
      <protection hidden="1"/>
    </xf>
    <xf numFmtId="167" fontId="11" fillId="0" borderId="0" xfId="0" applyNumberFormat="1" applyFont="1" applyFill="1" applyBorder="1" applyAlignment="1" applyProtection="1">
      <alignment horizontal="center"/>
      <protection hidden="1"/>
    </xf>
    <xf numFmtId="2" fontId="17" fillId="0" borderId="0" xfId="0" applyNumberFormat="1" applyFont="1" applyBorder="1" applyAlignment="1" applyProtection="1">
      <alignment horizontal="center"/>
      <protection hidden="1"/>
    </xf>
    <xf numFmtId="2" fontId="10" fillId="3" borderId="1" xfId="0" applyNumberFormat="1" applyFont="1" applyFill="1" applyBorder="1" applyAlignment="1" applyProtection="1">
      <alignment horizontal="center"/>
      <protection hidden="1"/>
    </xf>
    <xf numFmtId="1" fontId="11" fillId="4" borderId="1" xfId="0" applyNumberFormat="1" applyFont="1" applyFill="1" applyBorder="1" applyAlignment="1" applyProtection="1">
      <alignment horizontal="center"/>
      <protection hidden="1"/>
    </xf>
    <xf numFmtId="2" fontId="17" fillId="0" borderId="0" xfId="0" applyNumberFormat="1" applyFont="1" applyFill="1" applyBorder="1" applyAlignment="1" applyProtection="1">
      <alignment horizontal="center"/>
      <protection hidden="1"/>
    </xf>
    <xf numFmtId="10" fontId="10" fillId="4" borderId="8" xfId="1" applyNumberFormat="1" applyFont="1" applyFill="1" applyBorder="1" applyAlignment="1" applyProtection="1">
      <alignment horizontal="center" vertical="center"/>
      <protection hidden="1"/>
    </xf>
    <xf numFmtId="167" fontId="10" fillId="4" borderId="8" xfId="6" applyNumberFormat="1" applyFont="1" applyFill="1" applyBorder="1" applyAlignment="1" applyProtection="1">
      <alignment horizontal="center" vertical="center"/>
      <protection hidden="1"/>
    </xf>
    <xf numFmtId="0" fontId="10" fillId="4" borderId="7"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11" fillId="4" borderId="9" xfId="0" applyFont="1" applyFill="1" applyBorder="1" applyAlignment="1" applyProtection="1">
      <alignment horizontal="left"/>
      <protection hidden="1"/>
    </xf>
    <xf numFmtId="0" fontId="11" fillId="4" borderId="2" xfId="0" applyFont="1" applyFill="1" applyBorder="1" applyAlignment="1" applyProtection="1">
      <alignment horizontal="left"/>
      <protection hidden="1"/>
    </xf>
    <xf numFmtId="167" fontId="10" fillId="4" borderId="10" xfId="0" applyNumberFormat="1" applyFont="1" applyFill="1" applyBorder="1" applyAlignment="1" applyProtection="1">
      <alignment horizontal="center" vertical="center"/>
      <protection hidden="1"/>
    </xf>
    <xf numFmtId="0" fontId="11" fillId="4" borderId="7" xfId="0" applyFont="1" applyFill="1" applyBorder="1" applyProtection="1">
      <protection hidden="1"/>
    </xf>
    <xf numFmtId="0" fontId="0" fillId="4" borderId="0" xfId="0" applyFill="1" applyBorder="1" applyProtection="1">
      <protection hidden="1"/>
    </xf>
    <xf numFmtId="0" fontId="11" fillId="4" borderId="9" xfId="0" applyFont="1" applyFill="1" applyBorder="1" applyAlignment="1" applyProtection="1">
      <protection hidden="1"/>
    </xf>
    <xf numFmtId="0" fontId="11" fillId="4" borderId="2" xfId="0" applyFont="1" applyFill="1" applyBorder="1" applyAlignment="1" applyProtection="1">
      <protection hidden="1"/>
    </xf>
    <xf numFmtId="10" fontId="10" fillId="4" borderId="10" xfId="1" applyNumberFormat="1" applyFont="1" applyFill="1" applyBorder="1" applyAlignment="1" applyProtection="1">
      <alignment horizontal="center" vertical="center"/>
      <protection hidden="1"/>
    </xf>
    <xf numFmtId="2" fontId="0" fillId="0" borderId="0" xfId="0" applyNumberFormat="1" applyAlignment="1" applyProtection="1">
      <alignment horizontal="center"/>
      <protection hidden="1"/>
    </xf>
    <xf numFmtId="10" fontId="0" fillId="0" borderId="0" xfId="1" applyNumberFormat="1" applyFont="1" applyAlignment="1" applyProtection="1">
      <alignment horizontal="center"/>
      <protection hidden="1"/>
    </xf>
    <xf numFmtId="10" fontId="0" fillId="0" borderId="0" xfId="1" applyNumberFormat="1" applyFont="1" applyProtection="1">
      <protection hidden="1"/>
    </xf>
    <xf numFmtId="1" fontId="0" fillId="0" borderId="11" xfId="0" applyNumberFormat="1" applyBorder="1" applyProtection="1">
      <protection hidden="1"/>
    </xf>
    <xf numFmtId="1" fontId="0" fillId="0" borderId="12" xfId="0" applyNumberFormat="1" applyBorder="1" applyProtection="1">
      <protection hidden="1"/>
    </xf>
    <xf numFmtId="0" fontId="0" fillId="0" borderId="13" xfId="0" applyBorder="1" applyProtection="1">
      <protection hidden="1"/>
    </xf>
    <xf numFmtId="1" fontId="0" fillId="0" borderId="7" xfId="0" applyNumberFormat="1" applyBorder="1" applyProtection="1">
      <protection hidden="1"/>
    </xf>
    <xf numFmtId="1" fontId="0" fillId="0" borderId="0" xfId="0" applyNumberFormat="1" applyBorder="1" applyProtection="1">
      <protection hidden="1"/>
    </xf>
    <xf numFmtId="0" fontId="0" fillId="0" borderId="8" xfId="0" applyBorder="1" applyProtection="1">
      <protection hidden="1"/>
    </xf>
    <xf numFmtId="1" fontId="0" fillId="0" borderId="9" xfId="0" applyNumberFormat="1" applyBorder="1" applyProtection="1">
      <protection hidden="1"/>
    </xf>
    <xf numFmtId="1" fontId="0" fillId="0" borderId="2" xfId="0" applyNumberFormat="1" applyBorder="1" applyProtection="1">
      <protection hidden="1"/>
    </xf>
    <xf numFmtId="0" fontId="0" fillId="0" borderId="10" xfId="0" applyBorder="1" applyProtection="1">
      <protection hidden="1"/>
    </xf>
    <xf numFmtId="2" fontId="11" fillId="5" borderId="1" xfId="0" applyNumberFormat="1" applyFont="1" applyFill="1" applyBorder="1" applyAlignment="1" applyProtection="1">
      <alignment horizontal="center"/>
      <protection locked="0"/>
    </xf>
    <xf numFmtId="0" fontId="17" fillId="0" borderId="0" xfId="0" applyFont="1" applyFill="1" applyProtection="1">
      <protection hidden="1"/>
    </xf>
    <xf numFmtId="164" fontId="17" fillId="0" borderId="0" xfId="0" applyNumberFormat="1" applyFont="1" applyFill="1" applyBorder="1" applyAlignment="1" applyProtection="1">
      <alignment horizontal="center"/>
      <protection hidden="1"/>
    </xf>
    <xf numFmtId="0" fontId="11" fillId="5" borderId="1" xfId="0" applyFont="1" applyFill="1" applyBorder="1" applyAlignment="1" applyProtection="1">
      <alignment horizontal="center"/>
      <protection locked="0"/>
    </xf>
    <xf numFmtId="9" fontId="0" fillId="0" borderId="0" xfId="0" applyNumberFormat="1" applyProtection="1">
      <protection hidden="1"/>
    </xf>
    <xf numFmtId="0" fontId="18" fillId="0" borderId="0" xfId="0" applyFont="1" applyProtection="1">
      <protection hidden="1"/>
    </xf>
    <xf numFmtId="0" fontId="21" fillId="4" borderId="0" xfId="0" applyFont="1" applyFill="1" applyBorder="1" applyAlignment="1" applyProtection="1">
      <alignment horizontal="center" vertical="center" wrapText="1"/>
      <protection hidden="1"/>
    </xf>
    <xf numFmtId="0" fontId="22" fillId="0" borderId="0" xfId="0" applyFont="1" applyProtection="1">
      <protection hidden="1"/>
    </xf>
    <xf numFmtId="2" fontId="0" fillId="0" borderId="0" xfId="1" applyNumberFormat="1" applyFont="1" applyProtection="1">
      <protection hidden="1"/>
    </xf>
    <xf numFmtId="169" fontId="0" fillId="0" borderId="0" xfId="0" applyNumberFormat="1" applyProtection="1">
      <protection hidden="1"/>
    </xf>
    <xf numFmtId="2" fontId="0" fillId="0" borderId="0" xfId="0" applyNumberFormat="1" applyProtection="1">
      <protection hidden="1"/>
    </xf>
    <xf numFmtId="0" fontId="10" fillId="0" borderId="14"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0" fillId="4" borderId="5" xfId="0" applyFont="1" applyFill="1" applyBorder="1" applyAlignment="1" applyProtection="1">
      <alignment horizontal="center" vertical="center" wrapText="1"/>
      <protection hidden="1"/>
    </xf>
    <xf numFmtId="0" fontId="10" fillId="4" borderId="4"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0" fillId="4" borderId="11" xfId="0" applyFont="1" applyFill="1" applyBorder="1" applyAlignment="1" applyProtection="1">
      <alignment horizontal="left" vertical="center" wrapText="1"/>
      <protection hidden="1"/>
    </xf>
    <xf numFmtId="0" fontId="10" fillId="4" borderId="12" xfId="0" applyFont="1" applyFill="1" applyBorder="1" applyAlignment="1" applyProtection="1">
      <alignment horizontal="left" vertical="center" wrapText="1"/>
      <protection hidden="1"/>
    </xf>
    <xf numFmtId="0" fontId="10" fillId="4" borderId="13" xfId="0" applyFont="1" applyFill="1" applyBorder="1" applyAlignment="1" applyProtection="1">
      <alignment horizontal="left" vertical="center" wrapText="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10" fillId="0" borderId="3" xfId="0" applyFont="1" applyBorder="1" applyAlignment="1" applyProtection="1">
      <alignment horizontal="center"/>
      <protection hidden="1"/>
    </xf>
    <xf numFmtId="0" fontId="10" fillId="0" borderId="0" xfId="0" applyFont="1" applyFill="1" applyAlignment="1" applyProtection="1">
      <alignment horizontal="center"/>
      <protection hidden="1"/>
    </xf>
    <xf numFmtId="0" fontId="10" fillId="0" borderId="3" xfId="0" applyFont="1" applyFill="1" applyBorder="1" applyAlignment="1" applyProtection="1">
      <alignment horizontal="center"/>
      <protection hidden="1"/>
    </xf>
    <xf numFmtId="0" fontId="10" fillId="0" borderId="2" xfId="0" applyFont="1" applyBorder="1" applyAlignment="1" applyProtection="1">
      <alignment horizontal="center"/>
      <protection hidden="1"/>
    </xf>
    <xf numFmtId="0" fontId="16" fillId="0" borderId="2" xfId="0" applyFont="1" applyFill="1" applyBorder="1" applyAlignment="1" applyProtection="1">
      <alignment horizontal="center" wrapText="1"/>
      <protection hidden="1"/>
    </xf>
    <xf numFmtId="0" fontId="20" fillId="4" borderId="9" xfId="0" applyFont="1" applyFill="1" applyBorder="1" applyAlignment="1" applyProtection="1">
      <alignment horizontal="left" vertical="center" wrapText="1"/>
      <protection hidden="1"/>
    </xf>
    <xf numFmtId="0" fontId="20" fillId="4" borderId="2" xfId="0" applyFont="1" applyFill="1" applyBorder="1" applyAlignment="1" applyProtection="1">
      <alignment horizontal="left" vertical="center" wrapText="1"/>
      <protection hidden="1"/>
    </xf>
    <xf numFmtId="0" fontId="20" fillId="4" borderId="10" xfId="0" applyFont="1" applyFill="1" applyBorder="1" applyAlignment="1" applyProtection="1">
      <alignment horizontal="left" vertical="center" wrapText="1"/>
      <protection hidden="1"/>
    </xf>
    <xf numFmtId="0" fontId="12" fillId="4" borderId="11" xfId="0" applyFont="1" applyFill="1" applyBorder="1" applyAlignment="1" applyProtection="1">
      <alignment horizontal="left" vertical="center" wrapText="1"/>
      <protection hidden="1"/>
    </xf>
    <xf numFmtId="0" fontId="12" fillId="4" borderId="12" xfId="0" applyFont="1" applyFill="1" applyBorder="1" applyAlignment="1" applyProtection="1">
      <alignment horizontal="left" vertical="center" wrapText="1"/>
      <protection hidden="1"/>
    </xf>
    <xf numFmtId="0" fontId="12" fillId="4" borderId="13" xfId="0" applyFont="1" applyFill="1" applyBorder="1" applyAlignment="1" applyProtection="1">
      <alignment horizontal="left" vertical="center" wrapText="1"/>
      <protection hidden="1"/>
    </xf>
    <xf numFmtId="0" fontId="0" fillId="0" borderId="0" xfId="0" applyFont="1" applyAlignment="1" applyProtection="1">
      <alignment horizontal="left" vertical="top" wrapText="1"/>
      <protection hidden="1"/>
    </xf>
    <xf numFmtId="0" fontId="23" fillId="4" borderId="0"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left" vertical="center" wrapText="1"/>
      <protection hidden="1"/>
    </xf>
    <xf numFmtId="0" fontId="2" fillId="0" borderId="0" xfId="0" applyFont="1" applyAlignment="1" applyProtection="1">
      <alignment horizontal="center"/>
      <protection hidden="1"/>
    </xf>
    <xf numFmtId="0" fontId="11" fillId="4" borderId="7"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10" fillId="4" borderId="7" xfId="0" applyFont="1" applyFill="1" applyBorder="1" applyAlignment="1" applyProtection="1">
      <alignment horizontal="left"/>
      <protection hidden="1"/>
    </xf>
    <xf numFmtId="0" fontId="10" fillId="4" borderId="0" xfId="0" applyFont="1" applyFill="1" applyBorder="1" applyAlignment="1" applyProtection="1">
      <alignment horizontal="left"/>
      <protection hidden="1"/>
    </xf>
    <xf numFmtId="0" fontId="10" fillId="4" borderId="8" xfId="0" applyFont="1" applyFill="1" applyBorder="1" applyAlignment="1" applyProtection="1">
      <alignment horizontal="left"/>
      <protection hidden="1"/>
    </xf>
    <xf numFmtId="0" fontId="13" fillId="2" borderId="5" xfId="0" applyFont="1" applyFill="1" applyBorder="1" applyAlignment="1" applyProtection="1">
      <alignment horizontal="center" vertical="center"/>
      <protection hidden="1"/>
    </xf>
    <xf numFmtId="0" fontId="13" fillId="2" borderId="4" xfId="0" applyFont="1" applyFill="1" applyBorder="1" applyAlignment="1" applyProtection="1">
      <alignment horizontal="center" vertical="center"/>
      <protection hidden="1"/>
    </xf>
    <xf numFmtId="0" fontId="13" fillId="2" borderId="6" xfId="0" applyFont="1" applyFill="1" applyBorder="1" applyAlignment="1" applyProtection="1">
      <alignment horizontal="center" vertical="center"/>
      <protection hidden="1"/>
    </xf>
    <xf numFmtId="0" fontId="10" fillId="4" borderId="7" xfId="0" applyFont="1" applyFill="1" applyBorder="1" applyAlignment="1" applyProtection="1">
      <alignment horizontal="left" vertical="center" wrapText="1"/>
      <protection hidden="1"/>
    </xf>
    <xf numFmtId="0" fontId="10" fillId="4" borderId="0" xfId="0" applyFont="1" applyFill="1" applyBorder="1" applyAlignment="1" applyProtection="1">
      <alignment horizontal="left" vertical="center" wrapText="1"/>
      <protection hidden="1"/>
    </xf>
    <xf numFmtId="0" fontId="10" fillId="4" borderId="8" xfId="0" applyFont="1" applyFill="1" applyBorder="1" applyAlignment="1" applyProtection="1">
      <alignment horizontal="left" vertical="center" wrapText="1"/>
      <protection hidden="1"/>
    </xf>
    <xf numFmtId="0" fontId="19" fillId="2" borderId="5" xfId="0" applyFont="1" applyFill="1" applyBorder="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19" fillId="2" borderId="6" xfId="0" applyFont="1" applyFill="1" applyBorder="1" applyAlignment="1" applyProtection="1">
      <alignment horizontal="center" vertical="center"/>
      <protection hidden="1"/>
    </xf>
    <xf numFmtId="0" fontId="19" fillId="2" borderId="11" xfId="0" applyFont="1" applyFill="1" applyBorder="1" applyAlignment="1" applyProtection="1">
      <alignment horizontal="center" vertical="center"/>
      <protection hidden="1"/>
    </xf>
    <xf numFmtId="0" fontId="19" fillId="2" borderId="12" xfId="0" applyFont="1" applyFill="1" applyBorder="1" applyAlignment="1" applyProtection="1">
      <alignment horizontal="center" vertical="center"/>
      <protection hidden="1"/>
    </xf>
    <xf numFmtId="0" fontId="19" fillId="2" borderId="13" xfId="0" applyFont="1" applyFill="1" applyBorder="1" applyAlignment="1" applyProtection="1">
      <alignment horizontal="center" vertical="center"/>
      <protection hidden="1"/>
    </xf>
    <xf numFmtId="0" fontId="12" fillId="0" borderId="0" xfId="0" applyFont="1" applyAlignment="1">
      <alignment horizontal="left"/>
    </xf>
    <xf numFmtId="0" fontId="12" fillId="0" borderId="0"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0" fillId="0" borderId="0" xfId="0" applyAlignment="1">
      <alignment horizontal="center"/>
    </xf>
  </cellXfs>
  <cellStyles count="7">
    <cellStyle name="Comma" xfId="5" builtinId="3"/>
    <cellStyle name="Comma 2" xfId="3" xr:uid="{00000000-0005-0000-0000-000001000000}"/>
    <cellStyle name="Currency" xfId="6" builtinId="4"/>
    <cellStyle name="Normal" xfId="0" builtinId="0"/>
    <cellStyle name="Normal 2" xfId="2" xr:uid="{00000000-0005-0000-0000-000003000000}"/>
    <cellStyle name="Normal 3" xfId="4" xr:uid="{00000000-0005-0000-0000-000004000000}"/>
    <cellStyle name="Percent" xfId="1" builtinId="5"/>
  </cellStyles>
  <dxfs count="22">
    <dxf>
      <font>
        <b/>
        <i val="0"/>
        <color rgb="FFFF0000"/>
      </font>
    </dxf>
    <dxf>
      <font>
        <b/>
        <i val="0"/>
        <color rgb="FF00B050"/>
      </font>
    </dxf>
    <dxf>
      <font>
        <color rgb="FF0070C0"/>
      </font>
    </dxf>
    <dxf>
      <font>
        <b/>
        <i val="0"/>
        <color rgb="FFFF0000"/>
      </font>
    </dxf>
    <dxf>
      <font>
        <b/>
        <i val="0"/>
        <color rgb="FF00B050"/>
      </font>
    </dxf>
    <dxf>
      <font>
        <color rgb="FF0070C0"/>
      </font>
    </dxf>
    <dxf>
      <font>
        <color theme="0"/>
      </font>
      <fill>
        <patternFill>
          <bgColor theme="0"/>
        </patternFill>
      </fill>
      <border>
        <left/>
        <right/>
        <bottom/>
        <vertical/>
        <horizontal/>
      </border>
    </dxf>
    <dxf>
      <font>
        <color rgb="FFFF0000"/>
      </font>
      <fill>
        <patternFill patternType="solid">
          <bgColor theme="0"/>
        </patternFill>
      </fill>
    </dxf>
    <dxf>
      <font>
        <color rgb="FF0070C0"/>
      </font>
      <fill>
        <patternFill patternType="solid">
          <bgColor theme="0"/>
        </patternFill>
      </fill>
    </dxf>
    <dxf>
      <font>
        <color rgb="FFFF0000"/>
      </font>
      <fill>
        <patternFill patternType="solid">
          <bgColor theme="0"/>
        </patternFill>
      </fill>
    </dxf>
    <dxf>
      <font>
        <color rgb="FF0070C0"/>
      </font>
      <fill>
        <patternFill patternType="solid">
          <bgColor theme="0"/>
        </patternFill>
      </fill>
    </dxf>
    <dxf>
      <font>
        <b/>
        <i val="0"/>
        <color rgb="FFFF0000"/>
      </font>
    </dxf>
    <dxf>
      <font>
        <b/>
        <i val="0"/>
        <color rgb="FF00B050"/>
      </font>
    </dxf>
    <dxf>
      <font>
        <color rgb="FF0070C0"/>
      </font>
    </dxf>
    <dxf>
      <font>
        <b/>
        <i val="0"/>
        <color rgb="FFFF0000"/>
      </font>
    </dxf>
    <dxf>
      <font>
        <b/>
        <i val="0"/>
        <color rgb="FF00B050"/>
      </font>
    </dxf>
    <dxf>
      <font>
        <color rgb="FF0070C0"/>
      </font>
    </dxf>
    <dxf>
      <font>
        <color theme="0"/>
      </font>
      <fill>
        <patternFill>
          <bgColor theme="0"/>
        </patternFill>
      </fill>
      <border>
        <left/>
        <right/>
        <bottom/>
      </border>
    </dxf>
    <dxf>
      <font>
        <color rgb="FFFF0000"/>
      </font>
      <fill>
        <patternFill patternType="solid">
          <bgColor theme="0"/>
        </patternFill>
      </fill>
    </dxf>
    <dxf>
      <font>
        <color rgb="FF0070C0"/>
      </font>
      <fill>
        <patternFill patternType="solid">
          <bgColor theme="0"/>
        </patternFill>
      </fill>
    </dxf>
    <dxf>
      <font>
        <color rgb="FFFF0000"/>
      </font>
      <fill>
        <patternFill patternType="solid">
          <bgColor theme="0"/>
        </patternFill>
      </fill>
    </dxf>
    <dxf>
      <font>
        <color rgb="FF0070C0"/>
      </font>
      <fill>
        <patternFill patternType="solid">
          <bgColor theme="0"/>
        </patternFill>
      </fill>
    </dxf>
  </dxfs>
  <tableStyles count="0" defaultTableStyle="TableStyleMedium9" defaultPivotStyle="PivotStyleLight16"/>
  <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371476</xdr:colOff>
      <xdr:row>2</xdr:row>
      <xdr:rowOff>84666</xdr:rowOff>
    </xdr:from>
    <xdr:ext cx="7741920" cy="9297161"/>
    <xdr:sp macro="" textlink="">
      <xdr:nvSpPr>
        <xdr:cNvPr id="3" name="TextBox 2">
          <a:extLst>
            <a:ext uri="{FF2B5EF4-FFF2-40B4-BE49-F238E27FC236}">
              <a16:creationId xmlns:a16="http://schemas.microsoft.com/office/drawing/2014/main" id="{80DF2E5B-3DE6-4FB4-BDDB-AE4D787FF881}"/>
            </a:ext>
          </a:extLst>
        </xdr:cNvPr>
        <xdr:cNvSpPr txBox="1"/>
      </xdr:nvSpPr>
      <xdr:spPr>
        <a:xfrm>
          <a:off x="371476" y="1361016"/>
          <a:ext cx="7741920" cy="92971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Select one of the two options:</a:t>
          </a:r>
        </a:p>
        <a:p>
          <a:r>
            <a:rPr lang="en-US" sz="1400" b="0" i="0" u="none" strike="noStrike">
              <a:solidFill>
                <a:schemeClr val="tx1"/>
              </a:solidFill>
              <a:effectLst/>
              <a:latin typeface="+mn-lt"/>
              <a:ea typeface="+mn-ea"/>
              <a:cs typeface="+mn-cs"/>
            </a:rPr>
            <a:t>	If using the</a:t>
          </a:r>
          <a:r>
            <a:rPr lang="en-US" sz="1400" b="0" i="0" u="none" strike="noStrike" baseline="0">
              <a:solidFill>
                <a:schemeClr val="tx1"/>
              </a:solidFill>
              <a:effectLst/>
              <a:latin typeface="+mn-lt"/>
              <a:ea typeface="+mn-ea"/>
              <a:cs typeface="+mn-cs"/>
            </a:rPr>
            <a:t> Imperial system on a </a:t>
          </a:r>
          <a:r>
            <a:rPr lang="en-US" sz="1400" b="0" i="0" u="none" strike="noStrike">
              <a:solidFill>
                <a:schemeClr val="tx1"/>
              </a:solidFill>
              <a:effectLst/>
              <a:latin typeface="+mn-lt"/>
              <a:ea typeface="+mn-ea"/>
              <a:cs typeface="+mn-cs"/>
            </a:rPr>
            <a:t>Metabolizable energy basis , go to the </a:t>
          </a:r>
          <a:r>
            <a:rPr lang="en-US" sz="1400" b="1" i="0" u="none" strike="noStrike">
              <a:solidFill>
                <a:schemeClr val="tx1"/>
              </a:solidFill>
              <a:effectLst/>
              <a:latin typeface="+mn-lt"/>
              <a:ea typeface="+mn-ea"/>
              <a:cs typeface="+mn-cs"/>
            </a:rPr>
            <a:t>Imperial-ME </a:t>
          </a:r>
          <a:r>
            <a:rPr lang="en-US" sz="1400" b="0" i="0" u="none" strike="noStrike">
              <a:solidFill>
                <a:schemeClr val="tx1"/>
              </a:solidFill>
              <a:effectLst/>
              <a:latin typeface="+mn-lt"/>
              <a:ea typeface="+mn-ea"/>
              <a:cs typeface="+mn-cs"/>
            </a:rPr>
            <a:t>tab.</a:t>
          </a:r>
          <a:r>
            <a:rPr lang="en-US" sz="1400"/>
            <a:t> </a:t>
          </a:r>
        </a:p>
        <a:p>
          <a:r>
            <a:rPr lang="en-US" sz="1400"/>
            <a:t>	If using the Metric system on a Metabolizable energy basis , go to the </a:t>
          </a:r>
          <a:r>
            <a:rPr lang="en-US" sz="1400" b="1"/>
            <a:t>Metric-ME </a:t>
          </a:r>
          <a:r>
            <a:rPr lang="en-US" sz="1400"/>
            <a:t>tab. </a:t>
          </a:r>
        </a:p>
        <a:p>
          <a:endParaRPr lang="en-US" sz="1400"/>
        </a:p>
        <a:p>
          <a:r>
            <a:rPr lang="en-US" sz="1400" b="0" i="0" u="none" strike="noStrike">
              <a:solidFill>
                <a:schemeClr val="tx1"/>
              </a:solidFill>
              <a:effectLst/>
              <a:latin typeface="+mn-lt"/>
              <a:ea typeface="+mn-ea"/>
              <a:cs typeface="+mn-cs"/>
            </a:rPr>
            <a:t>2. Enter the input parameters in the yellow cells:</a:t>
          </a:r>
          <a:r>
            <a:rPr lang="en-US" sz="1400"/>
            <a:t> </a:t>
          </a:r>
        </a:p>
        <a:p>
          <a:r>
            <a:rPr lang="en-US" sz="1400" b="0" i="0" u="none" strike="noStrike">
              <a:solidFill>
                <a:schemeClr val="tx1"/>
              </a:solidFill>
              <a:effectLst/>
              <a:latin typeface="+mn-lt"/>
              <a:ea typeface="+mn-ea"/>
              <a:cs typeface="+mn-cs"/>
            </a:rPr>
            <a:t>	a.</a:t>
          </a:r>
          <a:r>
            <a:rPr lang="en-US" sz="1400" b="0" i="0" u="none" strike="noStrike" baseline="0">
              <a:solidFill>
                <a:schemeClr val="tx1"/>
              </a:solidFill>
              <a:effectLst/>
              <a:latin typeface="+mn-lt"/>
              <a:ea typeface="+mn-ea"/>
              <a:cs typeface="+mn-cs"/>
            </a:rPr>
            <a:t> </a:t>
          </a:r>
          <a:r>
            <a:rPr lang="en-US" sz="1400" b="0" i="0" u="none" strike="noStrike">
              <a:solidFill>
                <a:schemeClr val="tx1"/>
              </a:solidFill>
              <a:effectLst/>
              <a:latin typeface="+mn-lt"/>
              <a:ea typeface="+mn-ea"/>
              <a:cs typeface="+mn-cs"/>
            </a:rPr>
            <a:t>Select the desired economic evaluation criteria (live or carcass basis)</a:t>
          </a:r>
        </a:p>
        <a:p>
          <a:r>
            <a:rPr lang="en-US" sz="1400" b="0" i="0" u="none" strike="noStrike">
              <a:solidFill>
                <a:schemeClr val="tx1"/>
              </a:solidFill>
              <a:effectLst/>
              <a:latin typeface="+mn-lt"/>
              <a:ea typeface="+mn-ea"/>
              <a:cs typeface="+mn-cs"/>
            </a:rPr>
            <a:t>		If carcass basis is selected, update carcass price and current carcass yield</a:t>
          </a:r>
        </a:p>
        <a:p>
          <a:r>
            <a:rPr lang="en-US" sz="1400" b="0" i="0" u="none" strike="noStrike">
              <a:solidFill>
                <a:schemeClr val="tx1"/>
              </a:solidFill>
              <a:effectLst/>
              <a:latin typeface="+mn-lt"/>
              <a:ea typeface="+mn-ea"/>
              <a:cs typeface="+mn-cs"/>
            </a:rPr>
            <a:t>		If live basis is selected, update live pig price</a:t>
          </a:r>
        </a:p>
        <a:p>
          <a:r>
            <a:rPr lang="en-US" sz="1400" b="0" i="0" u="none" strike="noStrike">
              <a:solidFill>
                <a:schemeClr val="tx1"/>
              </a:solidFill>
              <a:effectLst/>
              <a:latin typeface="+mn-lt"/>
              <a:ea typeface="+mn-ea"/>
              <a:cs typeface="+mn-cs"/>
            </a:rPr>
            <a:t>	b. Update the facility cost per pig per day	</a:t>
          </a:r>
        </a:p>
        <a:p>
          <a:r>
            <a:rPr lang="en-US" sz="1400" b="0" i="0" u="none" strike="noStrike">
              <a:solidFill>
                <a:schemeClr val="tx1"/>
              </a:solidFill>
              <a:effectLst/>
              <a:latin typeface="+mn-lt"/>
              <a:ea typeface="+mn-ea"/>
              <a:cs typeface="+mn-cs"/>
            </a:rPr>
            <a:t>	c. Enter your desired body weight ranges for each phase </a:t>
          </a:r>
          <a:endParaRPr lang="en-US" sz="1400"/>
        </a:p>
        <a:p>
          <a:r>
            <a:rPr lang="en-US" sz="1400" b="0" i="0" u="none" strike="noStrike">
              <a:solidFill>
                <a:schemeClr val="tx1"/>
              </a:solidFill>
              <a:effectLst/>
              <a:latin typeface="+mn-lt"/>
              <a:ea typeface="+mn-ea"/>
              <a:cs typeface="+mn-cs"/>
            </a:rPr>
            <a:t>	d. Enter your current dietary energy level for each dietary phase.</a:t>
          </a:r>
          <a:r>
            <a:rPr lang="en-US" sz="1400"/>
            <a:t> </a:t>
          </a:r>
        </a:p>
        <a:p>
          <a:r>
            <a:rPr lang="en-US" sz="1400"/>
            <a:t>	e. Enter your</a:t>
          </a:r>
          <a:r>
            <a:rPr lang="en-US" sz="1400" baseline="0"/>
            <a:t> current standardized ileal digestible lysine (SID Lys, %) for each dietary phase along with the cost per ton</a:t>
          </a:r>
        </a:p>
        <a:p>
          <a:r>
            <a:rPr lang="en-US" sz="1400" baseline="0"/>
            <a:t>	f. The tool will automatically output the biological SID Lys (%) requirement (gray cells) for PIC pigs based on the body weight rante and dietary energy levels  </a:t>
          </a:r>
        </a:p>
        <a:p>
          <a:r>
            <a:rPr lang="en-US" sz="1400" baseline="0"/>
            <a:t>	g. Formulate new diets to the SID Lys biological requirement and enter the cost per ton of the reformulated diets</a:t>
          </a:r>
          <a:endParaRPr lang="en-US" sz="1400"/>
        </a:p>
        <a:p>
          <a:r>
            <a:rPr lang="en-US" sz="1400"/>
            <a:t>	</a:t>
          </a:r>
          <a:endParaRPr lang="en-US" sz="1400" b="1"/>
        </a:p>
        <a:p>
          <a:r>
            <a:rPr lang="en-US" sz="1400" b="1"/>
            <a:t>Outputs:</a:t>
          </a:r>
        </a:p>
        <a:p>
          <a:endParaRPr lang="en-US" sz="1400" b="1"/>
        </a:p>
        <a:p>
          <a:r>
            <a:rPr lang="en-US" sz="1400" b="0" i="0" u="none" strike="noStrike">
              <a:solidFill>
                <a:schemeClr val="tx1"/>
              </a:solidFill>
              <a:effectLst/>
              <a:latin typeface="+mn-lt"/>
              <a:ea typeface="+mn-ea"/>
              <a:cs typeface="+mn-cs"/>
            </a:rPr>
            <a:t>3. The tool outputs the percentage difference in performance parameters</a:t>
          </a:r>
          <a:r>
            <a:rPr lang="en-US" sz="1400" b="0" i="0" u="none" strike="noStrike" baseline="0">
              <a:solidFill>
                <a:schemeClr val="tx1"/>
              </a:solidFill>
              <a:effectLst/>
              <a:latin typeface="+mn-lt"/>
              <a:ea typeface="+mn-ea"/>
              <a:cs typeface="+mn-cs"/>
            </a:rPr>
            <a:t> </a:t>
          </a:r>
          <a:r>
            <a:rPr lang="en-US" sz="1400" b="0" i="0" u="none" strike="noStrike">
              <a:solidFill>
                <a:schemeClr val="tx1"/>
              </a:solidFill>
              <a:effectLst/>
              <a:latin typeface="+mn-lt"/>
              <a:ea typeface="+mn-ea"/>
              <a:cs typeface="+mn-cs"/>
            </a:rPr>
            <a:t>average daily gain (ADG) and feed efficiency (G:F)</a:t>
          </a:r>
          <a:r>
            <a:rPr lang="en-US" sz="1400" b="0" i="0" u="none" strike="noStrike" baseline="0">
              <a:solidFill>
                <a:schemeClr val="tx1"/>
              </a:solidFill>
              <a:effectLst/>
              <a:latin typeface="+mn-lt"/>
              <a:ea typeface="+mn-ea"/>
              <a:cs typeface="+mn-cs"/>
            </a:rPr>
            <a:t> comparing the diets formulated to the biological requirement to the current diets. Note that the SID Lys biological requirement is based on the average of both ADG and G:F responses, at which 100% of maximum ADG and approximately 99.4% of maximum G:F is achieved.</a:t>
          </a:r>
        </a:p>
        <a:p>
          <a:r>
            <a:rPr lang="en-US" sz="1400" b="0" i="0" u="none" strike="noStrike" baseline="0">
              <a:solidFill>
                <a:schemeClr val="tx1"/>
              </a:solidFill>
              <a:effectLst/>
              <a:latin typeface="+mn-lt"/>
              <a:ea typeface="+mn-ea"/>
              <a:cs typeface="+mn-cs"/>
            </a:rPr>
            <a:t>4. The tool shows the net profit difference comparing the diets that meet the biological SID Lys requirement to the current diets for both fixed weight and fixed time basis</a:t>
          </a:r>
        </a:p>
        <a:p>
          <a:r>
            <a:rPr lang="en-US" sz="1400" b="0" i="0" u="none" strike="noStrike" baseline="0">
              <a:solidFill>
                <a:schemeClr val="tx1"/>
              </a:solidFill>
              <a:effectLst/>
              <a:latin typeface="+mn-lt"/>
              <a:ea typeface="+mn-ea"/>
              <a:cs typeface="+mn-cs"/>
            </a:rPr>
            <a:t>	The net profit is outputted either as income over feed cost (IOFC) or income over feed and facility cost (IOFFC)</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Background Information:</a:t>
          </a:r>
        </a:p>
        <a:p>
          <a:endParaRPr lang="en-US" sz="1400" b="1" i="0" u="none" strike="noStrike" baseline="0">
            <a:solidFill>
              <a:schemeClr val="tx1"/>
            </a:solidFill>
            <a:effectLst/>
            <a:latin typeface="+mn-lt"/>
            <a:ea typeface="+mn-ea"/>
            <a:cs typeface="+mn-cs"/>
          </a:endParaRPr>
        </a:p>
        <a:p>
          <a:r>
            <a:rPr lang="en-US" sz="1400" b="0" i="0" u="none" strike="noStrike" baseline="0">
              <a:solidFill>
                <a:schemeClr val="tx1"/>
              </a:solidFill>
              <a:effectLst/>
              <a:latin typeface="+mn-lt"/>
              <a:ea typeface="+mn-ea"/>
              <a:cs typeface="+mn-cs"/>
            </a:rPr>
            <a:t>	A meta-analysis based on 29 trials conducted between 2013 and 2020 under commercial conditions with 48,388 PIC pigs was developed to determine the SID Lys requirement of 11- to 150-kg (or 25- to 330-lb) pigs.</a:t>
          </a:r>
        </a:p>
        <a:p>
          <a:r>
            <a:rPr lang="en-US" sz="1400" b="0" i="0" u="none" strike="noStrike" baseline="0">
              <a:solidFill>
                <a:schemeClr val="tx1"/>
              </a:solidFill>
              <a:effectLst/>
              <a:latin typeface="+mn-lt"/>
              <a:ea typeface="+mn-ea"/>
              <a:cs typeface="+mn-cs"/>
            </a:rPr>
            <a:t>	The model was developed for mixed gender pigs. </a:t>
          </a:r>
        </a:p>
        <a:p>
          <a:r>
            <a:rPr lang="en-US" sz="1400" b="0" i="0" u="none" strike="noStrike" baseline="0">
              <a:solidFill>
                <a:schemeClr val="tx1"/>
              </a:solidFill>
              <a:effectLst/>
              <a:latin typeface="+mn-lt"/>
              <a:ea typeface="+mn-ea"/>
              <a:cs typeface="+mn-cs"/>
            </a:rPr>
            <a:t>	The requirement estimates represent the average between the requirement for ADG and G:F. At these levels, 100% of maximum ADG and 99.4% of maximum G:F is achieved.</a:t>
          </a:r>
        </a:p>
        <a:p>
          <a:r>
            <a:rPr lang="en-US" sz="1400" b="0" i="0" u="none" strike="noStrike" baseline="0">
              <a:solidFill>
                <a:schemeClr val="tx1"/>
              </a:solidFill>
              <a:effectLst/>
              <a:latin typeface="+mn-lt"/>
              <a:ea typeface="+mn-ea"/>
              <a:cs typeface="+mn-cs"/>
            </a:rPr>
            <a:t>	The energy value of ingredients followed NRC (2012) nutrient loadings. </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For questions on this tool please contact the PIC Nutrition Team.</a:t>
          </a:r>
          <a:endParaRPr lang="en-US" sz="1400" b="1" i="0" u="none" strike="noStrike">
            <a:solidFill>
              <a:schemeClr val="tx1"/>
            </a:solidFill>
            <a:effectLst/>
            <a:latin typeface="+mn-lt"/>
            <a:ea typeface="+mn-ea"/>
            <a:cs typeface="+mn-cs"/>
          </a:endParaRPr>
        </a:p>
      </xdr:txBody>
    </xdr:sp>
    <xdr:clientData/>
  </xdr:oneCellAnchor>
  <xdr:twoCellAnchor editAs="oneCell">
    <xdr:from>
      <xdr:col>0</xdr:col>
      <xdr:colOff>0</xdr:colOff>
      <xdr:row>0</xdr:row>
      <xdr:rowOff>0</xdr:rowOff>
    </xdr:from>
    <xdr:to>
      <xdr:col>11</xdr:col>
      <xdr:colOff>495723</xdr:colOff>
      <xdr:row>2</xdr:row>
      <xdr:rowOff>101669</xdr:rowOff>
    </xdr:to>
    <xdr:pic>
      <xdr:nvPicPr>
        <xdr:cNvPr id="4" name="Picture 3">
          <a:extLst>
            <a:ext uri="{FF2B5EF4-FFF2-40B4-BE49-F238E27FC236}">
              <a16:creationId xmlns:a16="http://schemas.microsoft.com/office/drawing/2014/main" id="{905EFCC3-4442-462A-B75C-3B2CB9D8BD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68640" cy="1382252"/>
        </a:xfrm>
        <a:prstGeom prst="rect">
          <a:avLst/>
        </a:prstGeom>
      </xdr:spPr>
    </xdr:pic>
    <xdr:clientData/>
  </xdr:twoCellAnchor>
  <xdr:twoCellAnchor>
    <xdr:from>
      <xdr:col>0</xdr:col>
      <xdr:colOff>1305560</xdr:colOff>
      <xdr:row>0</xdr:row>
      <xdr:rowOff>76200</xdr:rowOff>
    </xdr:from>
    <xdr:to>
      <xdr:col>8</xdr:col>
      <xdr:colOff>328083</xdr:colOff>
      <xdr:row>1</xdr:row>
      <xdr:rowOff>258233</xdr:rowOff>
    </xdr:to>
    <xdr:sp macro="" textlink="">
      <xdr:nvSpPr>
        <xdr:cNvPr id="5" name="TextBox 4">
          <a:extLst>
            <a:ext uri="{FF2B5EF4-FFF2-40B4-BE49-F238E27FC236}">
              <a16:creationId xmlns:a16="http://schemas.microsoft.com/office/drawing/2014/main" id="{1DB3989D-46BE-4572-8882-C19350BAC944}"/>
            </a:ext>
          </a:extLst>
        </xdr:cNvPr>
        <xdr:cNvSpPr txBox="1"/>
      </xdr:nvSpPr>
      <xdr:spPr>
        <a:xfrm>
          <a:off x="1305560" y="76200"/>
          <a:ext cx="4853940" cy="11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Economic Tool for PIC Pigs</a:t>
          </a:r>
          <a:endParaRPr lang="en-US" sz="2800" b="1">
            <a:solidFill>
              <a:srgbClr val="22548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1429245</xdr:colOff>
      <xdr:row>0</xdr:row>
      <xdr:rowOff>1857374</xdr:rowOff>
    </xdr:to>
    <xdr:pic>
      <xdr:nvPicPr>
        <xdr:cNvPr id="5" name="Picture 4">
          <a:extLst>
            <a:ext uri="{FF2B5EF4-FFF2-40B4-BE49-F238E27FC236}">
              <a16:creationId xmlns:a16="http://schemas.microsoft.com/office/drawing/2014/main" id="{1811FEC6-4F13-4043-A95E-D84D9EDFBC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27" b="15789"/>
        <a:stretch/>
      </xdr:blipFill>
      <xdr:spPr>
        <a:xfrm>
          <a:off x="0" y="0"/>
          <a:ext cx="12659220" cy="1857374"/>
        </a:xfrm>
        <a:prstGeom prst="rect">
          <a:avLst/>
        </a:prstGeom>
      </xdr:spPr>
    </xdr:pic>
    <xdr:clientData/>
  </xdr:twoCellAnchor>
  <xdr:twoCellAnchor>
    <xdr:from>
      <xdr:col>2</xdr:col>
      <xdr:colOff>1053941</xdr:colOff>
      <xdr:row>0</xdr:row>
      <xdr:rowOff>15241</xdr:rowOff>
    </xdr:from>
    <xdr:to>
      <xdr:col>6</xdr:col>
      <xdr:colOff>205740</xdr:colOff>
      <xdr:row>0</xdr:row>
      <xdr:rowOff>1695450</xdr:rowOff>
    </xdr:to>
    <xdr:sp macro="" textlink="">
      <xdr:nvSpPr>
        <xdr:cNvPr id="4" name="TextBox 3">
          <a:extLst>
            <a:ext uri="{FF2B5EF4-FFF2-40B4-BE49-F238E27FC236}">
              <a16:creationId xmlns:a16="http://schemas.microsoft.com/office/drawing/2014/main" id="{919E3609-B4E8-4613-822C-943D66540B31}"/>
            </a:ext>
          </a:extLst>
        </xdr:cNvPr>
        <xdr:cNvSpPr txBox="1"/>
      </xdr:nvSpPr>
      <xdr:spPr>
        <a:xfrm>
          <a:off x="2273141" y="15241"/>
          <a:ext cx="5562124" cy="1680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3600" b="1">
              <a:solidFill>
                <a:srgbClr val="225480"/>
              </a:solidFill>
            </a:rPr>
            <a:t>SID</a:t>
          </a:r>
          <a:r>
            <a:rPr lang="en-US" sz="3600" b="1" baseline="0">
              <a:solidFill>
                <a:srgbClr val="225480"/>
              </a:solidFill>
            </a:rPr>
            <a:t> Lysine Economic Tool for PIC Pigs</a:t>
          </a:r>
          <a:r>
            <a:rPr lang="el-GR" sz="3600" b="1" baseline="30000">
              <a:solidFill>
                <a:srgbClr val="225480"/>
              </a:solidFill>
            </a:rPr>
            <a:t>α</a:t>
          </a:r>
          <a:endParaRPr lang="en-US" sz="3600" b="1" baseline="30000">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1343520</xdr:colOff>
      <xdr:row>0</xdr:row>
      <xdr:rowOff>1857374</xdr:rowOff>
    </xdr:to>
    <xdr:pic>
      <xdr:nvPicPr>
        <xdr:cNvPr id="5" name="Picture 4">
          <a:extLst>
            <a:ext uri="{FF2B5EF4-FFF2-40B4-BE49-F238E27FC236}">
              <a16:creationId xmlns:a16="http://schemas.microsoft.com/office/drawing/2014/main" id="{DA27A3A9-CF21-4EC1-8622-B80E8E0C7F1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27" b="15789"/>
        <a:stretch/>
      </xdr:blipFill>
      <xdr:spPr>
        <a:xfrm>
          <a:off x="0" y="0"/>
          <a:ext cx="12659220" cy="1857374"/>
        </a:xfrm>
        <a:prstGeom prst="rect">
          <a:avLst/>
        </a:prstGeom>
      </xdr:spPr>
    </xdr:pic>
    <xdr:clientData/>
  </xdr:twoCellAnchor>
  <xdr:twoCellAnchor>
    <xdr:from>
      <xdr:col>2</xdr:col>
      <xdr:colOff>1068274</xdr:colOff>
      <xdr:row>0</xdr:row>
      <xdr:rowOff>15241</xdr:rowOff>
    </xdr:from>
    <xdr:to>
      <xdr:col>6</xdr:col>
      <xdr:colOff>171722</xdr:colOff>
      <xdr:row>0</xdr:row>
      <xdr:rowOff>1666875</xdr:rowOff>
    </xdr:to>
    <xdr:sp macro="" textlink="">
      <xdr:nvSpPr>
        <xdr:cNvPr id="4" name="TextBox 3">
          <a:extLst>
            <a:ext uri="{FF2B5EF4-FFF2-40B4-BE49-F238E27FC236}">
              <a16:creationId xmlns:a16="http://schemas.microsoft.com/office/drawing/2014/main" id="{D5184C9D-BA23-471A-B794-E3D268D4B877}"/>
            </a:ext>
          </a:extLst>
        </xdr:cNvPr>
        <xdr:cNvSpPr txBox="1"/>
      </xdr:nvSpPr>
      <xdr:spPr>
        <a:xfrm>
          <a:off x="2274774" y="15241"/>
          <a:ext cx="5564573" cy="165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3600" b="1">
              <a:solidFill>
                <a:srgbClr val="225480"/>
              </a:solidFill>
            </a:rPr>
            <a:t>SID</a:t>
          </a:r>
          <a:r>
            <a:rPr lang="en-US" sz="3600" b="1" baseline="0">
              <a:solidFill>
                <a:srgbClr val="225480"/>
              </a:solidFill>
            </a:rPr>
            <a:t> Lysine Economic Tool for PIC Pigs</a:t>
          </a:r>
          <a:r>
            <a:rPr lang="el-GR" sz="3600" b="1" baseline="30000">
              <a:solidFill>
                <a:srgbClr val="225480"/>
              </a:solidFill>
            </a:rPr>
            <a:t>α</a:t>
          </a:r>
          <a:endParaRPr lang="en-US" sz="3600" b="1" baseline="30000">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97CB-1220-4388-A8D1-D95FEDC2A949}">
  <dimension ref="B1:F5"/>
  <sheetViews>
    <sheetView showGridLines="0" showRowColHeaders="0" tabSelected="1" zoomScaleNormal="100" workbookViewId="0">
      <selection activeCell="M14" sqref="M14"/>
    </sheetView>
  </sheetViews>
  <sheetFormatPr defaultColWidth="8.85546875" defaultRowHeight="15" x14ac:dyDescent="0.25"/>
  <cols>
    <col min="1" max="1" width="22.28515625" style="1" bestFit="1" customWidth="1"/>
    <col min="2" max="6" width="8.85546875" style="100"/>
    <col min="7" max="16384" width="8.85546875" style="1"/>
  </cols>
  <sheetData>
    <row r="1" spans="2:6" s="104" customFormat="1" ht="76.900000000000006" customHeight="1" x14ac:dyDescent="0.25">
      <c r="B1" s="103"/>
      <c r="C1" s="103"/>
      <c r="D1" s="103"/>
      <c r="E1" s="103"/>
      <c r="F1" s="103"/>
    </row>
    <row r="2" spans="2:6" s="104" customFormat="1" ht="24" customHeight="1" x14ac:dyDescent="0.25">
      <c r="B2" s="103"/>
      <c r="C2" s="103"/>
      <c r="D2" s="103"/>
      <c r="E2" s="103"/>
      <c r="F2" s="103"/>
    </row>
    <row r="3" spans="2:6" s="104" customFormat="1" ht="10.15" customHeight="1" x14ac:dyDescent="0.25">
      <c r="B3" s="103"/>
      <c r="C3" s="103"/>
      <c r="D3" s="103"/>
      <c r="E3" s="103"/>
      <c r="F3" s="103"/>
    </row>
    <row r="4" spans="2:6" s="104" customFormat="1" ht="10.15" customHeight="1" x14ac:dyDescent="0.25">
      <c r="B4" s="103"/>
      <c r="C4" s="103"/>
      <c r="D4" s="103"/>
      <c r="E4" s="103"/>
      <c r="F4" s="103"/>
    </row>
    <row r="5" spans="2:6" x14ac:dyDescent="0.25">
      <c r="B5" s="101"/>
    </row>
  </sheetData>
  <sheetProtection algorithmName="SHA-512" hashValue="CuxgRloL1mMX0Ssq1v2dss1i7UXqxJcCnttnU3NVZH0k0X+X0l03yAqr87XF3/N0oDUx6bPbuHJReflra6VNag==" saltValue="COadUkWdLWgj9WXVSJ3X8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DDF5-FE3E-4D44-AD65-C934891A7D33}">
  <dimension ref="A1:T29"/>
  <sheetViews>
    <sheetView zoomScale="110" zoomScaleNormal="110" workbookViewId="0">
      <selection activeCell="B27" sqref="B27:J27"/>
    </sheetView>
  </sheetViews>
  <sheetFormatPr defaultColWidth="8.85546875" defaultRowHeight="15" x14ac:dyDescent="0.25"/>
  <cols>
    <col min="1" max="1" width="58.5703125" style="1" bestFit="1" customWidth="1"/>
    <col min="2" max="3" width="9.7109375" style="1" bestFit="1" customWidth="1"/>
    <col min="4" max="4" width="10.7109375" style="1" bestFit="1" customWidth="1"/>
    <col min="5" max="5" width="9.7109375" style="1" bestFit="1" customWidth="1"/>
    <col min="6" max="10" width="8.85546875" style="1"/>
    <col min="11" max="11" width="31.7109375" style="1" bestFit="1" customWidth="1"/>
    <col min="12" max="16384" width="8.85546875" style="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'Metric-ME'!C13*2.204622</f>
        <v>0</v>
      </c>
      <c r="C5" s="37" t="e">
        <f>'Metric-ME'!C14*2.204622</f>
        <v>#VALUE!</v>
      </c>
      <c r="D5" s="37" t="e">
        <f>'Metric-ME'!C15*2.204622</f>
        <v>#VALUE!</v>
      </c>
      <c r="E5" s="37" t="e">
        <f>'Metric-ME'!C16*2.204622</f>
        <v>#VALUE!</v>
      </c>
      <c r="F5" s="37" t="e">
        <f>'Metric-ME'!C17*2.204622</f>
        <v>#VALUE!</v>
      </c>
      <c r="G5" s="37" t="e">
        <f>'Metric-ME'!C18*2.204622</f>
        <v>#VALUE!</v>
      </c>
      <c r="H5" s="37" t="e">
        <f>'Metric-ME'!C19*2.204622</f>
        <v>#VALUE!</v>
      </c>
      <c r="I5" s="37" t="e">
        <f>'Metric-ME'!C20*2.204622</f>
        <v>#VALUE!</v>
      </c>
      <c r="K5" s="1" t="s">
        <v>102</v>
      </c>
      <c r="L5" s="2" t="str">
        <f>IFERROR(IF('Metric-ME'!$B$21=1,'Metric ME - Biological FT'!M5,IF('Metric-ME'!$B$21=2,'Metric ME - Biological FT'!N5,IF('Metric-ME'!$B$21=3,'Metric ME - Biological FT'!O5,IF('Metric-ME'!$B$21=4,'Metric ME - Biological FT'!P5,IF('Metric-ME'!$B$21=5,'Metric ME - Biological FT'!Q5,IF('Metric-ME'!$B$21=6,'Metric ME - Biological FT'!R5,IF('Metric-ME'!$B$21=7,'Metric ME - Biological FT'!S5,IF('Metric-ME'!$B$21=8,'Metric ME - Biological FT'!T5,"")))))))),"")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'Metric-ME'!D13*2.204622</f>
        <v>0</v>
      </c>
      <c r="C6" s="37">
        <f>'Metric-ME'!D14*2.204622</f>
        <v>0</v>
      </c>
      <c r="D6" s="37">
        <f>'Metric-ME'!D15*2.204622</f>
        <v>0</v>
      </c>
      <c r="E6" s="37">
        <f>'Metric-ME'!D16*2.204622</f>
        <v>0</v>
      </c>
      <c r="F6" s="37">
        <f>'Metric-ME'!D17*2.204622</f>
        <v>0</v>
      </c>
      <c r="G6" s="37">
        <f>'Metric-ME'!D18*2.204622</f>
        <v>0</v>
      </c>
      <c r="H6" s="37">
        <f>'Metric-ME'!D19*2.204622</f>
        <v>0</v>
      </c>
      <c r="I6" s="37">
        <f>'Metric-ME'!D20*2.204622</f>
        <v>0</v>
      </c>
      <c r="K6" s="1" t="s">
        <v>104</v>
      </c>
      <c r="L6" s="2" t="str">
        <f>IFERROR(IF('Metric-ME'!$B$21=1,'Metric ME - Biological FT'!M6,IF('Metric-ME'!$B$21=2,'Metric ME - Biological FT'!N6,IF('Metric-ME'!$B$21=3,'Metric ME - Biological FT'!O6,IF('Metric-ME'!$B$21=4,'Metric ME - Biological FT'!P6,IF('Metric-ME'!$B$21=5,'Metric ME - Biological FT'!Q6,IF('Metric-ME'!$B$21=6,'Metric ME - Biological FT'!R6,IF('Metric-ME'!$B$21=7,'Metric ME - Biological FT'!S6,IF('Metric-ME'!$B$21=8,'Metric ME - Biological FT'!T6,"")))))))),"")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103</v>
      </c>
      <c r="L7" s="2" t="str">
        <f>IFERROR(IF('Metric-ME'!$B$21=1,'Metric ME - Biological FT'!M7,IF('Metric-ME'!$B$21=2,'Metric ME - Biological FT'!N7,IF('Metric-ME'!$B$21=3,'Metric ME - Biological FT'!O7,IF('Metric-ME'!$B$21=4,'Metric ME - Biological FT'!P7,IF('Metric-ME'!$B$21=5,'Metric ME - Biological FT'!Q7,IF('Metric-ME'!$B$21=6,'Metric ME - Biological FT'!R7,IF('Metric-ME'!$B$21=7,'Metric ME - Biological FT'!S7,IF('Metric-ME'!$B$21=8,'Metric ME - Biological FT'!T7,"")))))))),"")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110</v>
      </c>
      <c r="B8" s="38">
        <f>'Metric-ME'!E13</f>
        <v>0</v>
      </c>
      <c r="C8" s="38">
        <f>'Metric-ME'!E14</f>
        <v>0</v>
      </c>
      <c r="D8" s="38">
        <f>'Metric-ME'!E15</f>
        <v>0</v>
      </c>
      <c r="E8" s="38">
        <f>'Metric-ME'!E16</f>
        <v>0</v>
      </c>
      <c r="F8" s="38">
        <f>'Metric-ME'!E17</f>
        <v>0</v>
      </c>
      <c r="G8" s="38">
        <f>'Metric-ME'!E18</f>
        <v>0</v>
      </c>
      <c r="H8" s="38">
        <f>'Metric-ME'!E19</f>
        <v>0</v>
      </c>
      <c r="I8" s="37">
        <f>'Metric-ME'!E20</f>
        <v>0</v>
      </c>
      <c r="K8" s="1" t="s">
        <v>44</v>
      </c>
      <c r="L8" s="2" t="str">
        <f>IFERROR(IF('Metric-ME'!$B$21=1,'Metric ME - Biological FT'!M8,IF('Metric-ME'!$B$21=2,'Metric ME - Biological FT'!N8,IF('Metric-ME'!$B$21=3,'Metric ME - Biological FT'!O8,IF('Metric-ME'!$B$21=4,'Metric ME - Biological FT'!P8,IF('Metric-ME'!$B$21=5,'Metric ME - Biological FT'!Q8,IF('Metric-ME'!$B$21=6,'Metric ME - Biological FT'!R8,IF('Metric-ME'!$B$21=7,'Metric ME - Biological FT'!S8,IF('Metric-ME'!$B$21=8,'Metric ME - Biological FT'!T8,"")))))))),"")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92">
        <f>'Metric-ME'!J13/1000/2.204622*2000</f>
        <v>0</v>
      </c>
      <c r="C9" s="92">
        <f>'Metric-ME'!J14/1000/2.204622*2000</f>
        <v>0</v>
      </c>
      <c r="D9" s="92">
        <f>'Metric-ME'!J15/1000/2.204622*2000</f>
        <v>0</v>
      </c>
      <c r="E9" s="92">
        <f>'Metric-ME'!J16/1000/2.204622*2000</f>
        <v>0</v>
      </c>
      <c r="F9" s="92">
        <f>'Metric-ME'!J17/1000/2.204622*2000</f>
        <v>0</v>
      </c>
      <c r="G9" s="92">
        <f>'Metric-ME'!J18/1000/2.204622*2000</f>
        <v>0</v>
      </c>
      <c r="H9" s="92">
        <f>'Metric-ME'!J19/1000/2.204622*2000</f>
        <v>0</v>
      </c>
      <c r="I9" s="3">
        <f>'Metric-ME'!J20/1000/2.204622*2000</f>
        <v>0</v>
      </c>
      <c r="K9" s="1" t="s">
        <v>46</v>
      </c>
      <c r="L9" s="2" t="str">
        <f>IFERROR(IF('Metric-ME'!$B$21=1,'Metric ME - Biological FT'!M9,IF('Metric-ME'!$B$21=2,'Metric ME - Biological FT'!N9,IF('Metric-ME'!$B$21=3,'Metric ME - Biological FT'!O9,IF('Metric-ME'!$B$21=4,'Metric ME - Biological FT'!P9,IF('Metric-ME'!$B$21=5,'Metric ME - Biological FT'!Q9,IF('Metric-ME'!$B$21=6,'Metric ME - Biological FT'!R9,IF('Metric-ME'!$B$21=7,'Metric ME - Biological FT'!S9,IF('Metric-ME'!$B$21=8,'Metric ME - Biological FT'!T9,"")))))))),"")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73</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47</v>
      </c>
      <c r="L10" s="2" t="str">
        <f>IFERROR(IF('Metric-ME'!$B$21=1,'Metric ME - Biological FT'!M10,IF('Metric-ME'!$B$21=2,'Metric ME - Biological FT'!N10,IF('Metric-ME'!$B$21=3,'Metric ME - Biological FT'!O10,IF('Metric-ME'!$B$21=4,'Metric ME - Biological FT'!P10,IF('Metric-ME'!$B$21=5,'Metric ME - Biological FT'!Q10,IF('Metric-ME'!$B$21=6,'Metric ME - Biological FT'!R10,IF('Metric-ME'!$B$21=7,'Metric ME - Biological FT'!S10,IF('Metric-ME'!$B$21=8,'Metric ME - Biological FT'!T10,"")))))))),"")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71</v>
      </c>
      <c r="B11" s="71" t="str">
        <f>IFERROR((VLOOKUP(B6,'Metric ME - Growth Biological'!$A$3:$E$308,3,TRUE)-VLOOKUP('Metric ME - Current'!B5,'Metric ME - Growth Biological'!$A$3:$E$308,3,TRUE))/(VLOOKUP(B6,'Metric ME - Growth Biological'!$A$3:$E$308,1,TRUE)-VLOOKUP(B5,'Metric ME - Growth Biological'!$A$3:$E$308,1,TRUE)),"")</f>
        <v/>
      </c>
      <c r="C11" s="71" t="str">
        <f>IFERROR((VLOOKUP(C6,'Metric ME - Growth Biological'!$H$3:$L$308,3,TRUE)-VLOOKUP('Metric ME - Current'!C5,'Metric ME - Growth Biological'!$H$3:$L$308,3,TRUE))/(VLOOKUP(C6,'Metric ME - Growth Biological'!$H$3:$L$308,1,TRUE)-VLOOKUP(C5,'Metric ME - Growth Biological'!$H$3:$L$308,1,TRUE)),"")</f>
        <v/>
      </c>
      <c r="D11" s="71" t="str">
        <f>IFERROR((VLOOKUP(D6,'Metric ME - Growth Biological'!$O$3:$S$308,3,TRUE)-VLOOKUP('Metric ME - Current'!D5,'Metric ME - Growth Biological'!$O$3:$S$308,3,TRUE))/(VLOOKUP(D6,'Metric ME - Growth Biological'!$O$3:$S$308,1,TRUE)-VLOOKUP(D5,'Metric ME - Growth Biological'!$O$3:$S$308,1,TRUE)),"")</f>
        <v/>
      </c>
      <c r="E11" s="71" t="str">
        <f>IFERROR((VLOOKUP(E6,'Metric ME - Growth Biological'!$V$3:$Z$308,3,TRUE)-VLOOKUP('Metric ME - Current'!E5,'Metric ME - Growth Biological'!$V$3:$Z$308,3,TRUE))/(VLOOKUP(E6,'Metric ME - Growth Biological'!$V$3:$Z$308,1,TRUE)-VLOOKUP(E5,'Metric ME - Growth Biological'!$V$3:$Z$308,1,TRUE)),"")</f>
        <v/>
      </c>
      <c r="F11" s="71" t="str">
        <f>IFERROR((VLOOKUP(F6,'Metric ME - Growth Biological'!$AC$3:$AG$308,3,TRUE)-VLOOKUP('Metric ME - Current'!F5,'Metric ME - Growth Biological'!$AC$3:$AG$308,3,TRUE))/(VLOOKUP(F6,'Metric ME - Growth Biological'!$AC$3:$AG$308,1,TRUE)-VLOOKUP(F5,'Metric ME - Growth Biological'!$AC$3:$AG$308,1,TRUE)),"")</f>
        <v/>
      </c>
      <c r="G11" s="71" t="str">
        <f>IFERROR((VLOOKUP(G6,'Metric ME - Growth Biological'!$AJ$3:$AN$308,3,TRUE)-VLOOKUP('Metric ME - Current'!G5,'Metric ME - Growth Biological'!$AJ$3:$AN$308,3,TRUE))/(VLOOKUP(G6,'Metric ME - Growth Biological'!$AJ$3:$AN$308,1,TRUE)-VLOOKUP(G5,'Metric ME - Growth Biological'!$AJ$3:$AN$308,1,TRUE)),"")</f>
        <v/>
      </c>
      <c r="H11" s="71" t="str">
        <f>IFERROR((VLOOKUP(H6,'Metric ME - Growth Biological'!$AQ$3:$AU$308,3,TRUE)-VLOOKUP('Metric ME - Current'!H5,'Metric ME - Growth Biological'!$AQ$3:$AU$308,3,TRUE))/(VLOOKUP(H6,'Metric ME - Growth Biological'!$AQ$3:$AU$308,1,TRUE)-VLOOKUP(H5,'Metric ME - Growth Biological'!$AQ$3:$AU$308,1,TRUE)),"")</f>
        <v/>
      </c>
      <c r="I11" s="71" t="str">
        <f>IFERROR((VLOOKUP(I6,'Metric ME - Growth Biological'!$AX$3:$BB$308,3,TRUE)-VLOOKUP('Metric ME - Current'!I5,'Metric ME - Growth Biological'!$AX$3:$BB$308,3,TRUE))/(VLOOKUP(I6,'Metric ME - Growth Biological'!$AX$3:$BB$308,1,TRUE)-VLOOKUP(I5,'Metric ME - Growth Biological'!$AX$3:$BB$308,1,TRUE)),"")</f>
        <v/>
      </c>
      <c r="K11" s="43" t="s">
        <v>48</v>
      </c>
      <c r="L11" s="44" t="str">
        <f>IFERROR(IF('Metric-ME'!$B$21=1,'Metric ME - Biological FT'!M11,IF('Metric-ME'!$B$21=2,'Metric ME - Biological FT'!N11,IF('Metric-ME'!$B$21=3,'Metric ME - Biological FT'!O11,IF('Metric-ME'!$B$21=4,'Metric ME - Biological FT'!P11,IF('Metric-ME'!$B$21=5,'Metric ME - Biological FT'!Q11,IF('Metric-ME'!$B$21=6,'Metric ME - Biological FT'!R11,IF('Metric-ME'!$B$21=7,'Metric ME - Biological FT'!S11,IF('Metric-ME'!$B$21=8,'Metric ME - Biological FT'!T11,"")))))))),"")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72</v>
      </c>
      <c r="B12" s="71" t="str">
        <f>IFERROR((VLOOKUP(B6,'Metric ME - Growth Biological'!$A$3:$E$308,5,TRUE)-VLOOKUP('Metric ME - Current'!B5,'Metric ME - Growth Biological'!$A$3:$E$308,5,TRUE))/(VLOOKUP(B6,'Metric ME - Growth Biological'!$A$3:$E$308,1,TRUE)-VLOOKUP(B5,'Metric ME - Growth Biological'!$A$3:$E$308,1,TRUE)),"")</f>
        <v/>
      </c>
      <c r="C12" s="71" t="str">
        <f>IFERROR((VLOOKUP(C6,'Metric ME - Growth Biological'!$H$3:$L$308,5,TRUE)-VLOOKUP('Metric ME - Current'!C5,'Metric ME - Growth Biological'!$H$3:$L$308,5,TRUE))/(VLOOKUP(C6,'Metric ME - Growth Biological'!$H$3:$L$308,1,TRUE)-VLOOKUP(C5,'Metric ME - Growth Biological'!$H$3:$L$308,1,TRUE)),"")</f>
        <v/>
      </c>
      <c r="D12" s="71" t="str">
        <f>IFERROR((VLOOKUP(D6,'Metric ME - Growth Biological'!$O$3:$S$308,5,TRUE)-VLOOKUP('Metric ME - Current'!D5,'Metric ME - Growth Biological'!$O$3:$S$308,5,TRUE))/(VLOOKUP(D6,'Metric ME - Growth Biological'!$O$3:$S$308,1,TRUE)-VLOOKUP(D5,'Metric ME - Growth Biological'!$O$3:$S$308,1,TRUE)),"")</f>
        <v/>
      </c>
      <c r="E12" s="71" t="str">
        <f>IFERROR((VLOOKUP(E6,'Metric ME - Growth Biological'!$V$3:$Z$308,5,TRUE)-VLOOKUP('Metric ME - Current'!E5,'Metric ME - Growth Biological'!$V$3:$Z$308,5,TRUE))/(VLOOKUP(E6,'Metric ME - Growth Biological'!$V$3:$Z$308,1,TRUE)-VLOOKUP(E5,'Metric ME - Growth Biological'!$V$3:$Z$308,1,TRUE)),"")</f>
        <v/>
      </c>
      <c r="F12" s="71" t="str">
        <f>IFERROR((VLOOKUP(F6,'Metric ME - Growth Biological'!$AC$3:$AG$308,5,TRUE)-VLOOKUP('Metric ME - Current'!F5,'Metric ME - Growth Biological'!$AC$3:$AG$308,5,TRUE))/(VLOOKUP(F6,'Metric ME - Growth Biological'!$AC$3:$AG$308,1,TRUE)-VLOOKUP(F5,'Metric ME - Growth Biological'!$AC$3:$AG$308,1,TRUE)),"")</f>
        <v/>
      </c>
      <c r="G12" s="71" t="str">
        <f>IFERROR((VLOOKUP(G6,'Metric ME - Growth Biological'!$AJ$3:$AN$308,5,TRUE)-VLOOKUP('Metric ME - Current'!G5,'Metric ME - Growth Biological'!$AJ$3:$AN$308,5,TRUE))/(VLOOKUP(G6,'Metric ME - Growth Biological'!$AJ$3:$AN$308,1,TRUE)-VLOOKUP(G5,'Metric ME - Growth Biological'!$AJ$3:$AN$308,1,TRUE)),"")</f>
        <v/>
      </c>
      <c r="H12" s="71" t="str">
        <f>IFERROR((VLOOKUP(H6,'Metric ME - Growth Biological'!$AQ$3:$AU$308,5,TRUE)-VLOOKUP('Metric ME - Current'!H5,'Metric ME - Growth Biological'!$AQ$3:$AU$308,5,TRUE))/(VLOOKUP(H6,'Metric ME - Growth Biological'!$AQ$3:$AU$308,1,TRUE)-VLOOKUP(H5,'Metric ME - Growth Biological'!$AQ$3:$AU$308,1,TRUE)),"")</f>
        <v/>
      </c>
      <c r="I12" s="71" t="str">
        <f>IFERROR((VLOOKUP(I6,'Metric ME - Growth Biological'!$AX$3:$BB$308,5,TRUE)-VLOOKUP('Metric ME - Current'!I5,'Metric ME - Growth Biological'!$AX$3:$BB$308,5,TRUE))/(VLOOKUP(I6,'Metric ME - Growth Biological'!$AX$3:$BB$308,1,TRUE)-VLOOKUP(I5,'Metric ME - Growth Biological'!$AX$3:$BB$308,1,TRUE)),"")</f>
        <v/>
      </c>
      <c r="K12" s="41" t="s">
        <v>49</v>
      </c>
      <c r="L12" s="2" t="str">
        <f>IFERROR(IF('Metric-ME'!$B$21=1,'Metric ME - Biological FT'!M12,IF('Metric-ME'!$B$21=2,'Metric ME - Biological FT'!N12,IF('Metric-ME'!$B$21=3,'Metric ME - Biological FT'!O12,IF('Metric-ME'!$B$21=4,'Metric ME - Biological FT'!P12,IF('Metric-ME'!$B$21=5,'Metric ME - Biological FT'!Q12,IF('Metric-ME'!$B$21=6,'Metric ME - Biological FT'!R12,IF('Metric-ME'!$B$21=7,'Metric ME - Biological FT'!S12,IF('Metric-ME'!$B$21=8,'Metric ME - Biological FT'!T12,"")))))))),"")</f>
        <v/>
      </c>
      <c r="M12" s="53">
        <f>CONVERT(SUM(B20,$B$5),"lbm","kg")*'Metric-ME'!$E$6</f>
        <v>0</v>
      </c>
      <c r="N12" s="53">
        <f>CONVERT(SUM(B20:C20,$B$5),"lbm","kg")*'Metric-ME'!$E$6</f>
        <v>0</v>
      </c>
      <c r="O12" s="53">
        <f>CONVERT(SUM(B20:D20,$B$5),"lbm","kg")*'Metric-ME'!$E$6</f>
        <v>0</v>
      </c>
      <c r="P12" s="53">
        <f>CONVERT(SUM(B20:E20,$B$5),"lbm","kg")*'Metric-ME'!$E$6</f>
        <v>0</v>
      </c>
      <c r="Q12" s="53">
        <f>CONVERT(SUM(B20:F20,$B$5),"lbm","kg")*'Metric-ME'!$E$6</f>
        <v>0</v>
      </c>
      <c r="R12" s="53">
        <f>CONVERT(SUM(B20:G20,$B$5),"lbm","kg")*'Metric-ME'!$E$6</f>
        <v>0</v>
      </c>
      <c r="S12" s="53">
        <f>CONVERT(SUM(B20:H20,$B$5),"lbm","kg")*'Metric-ME'!$E$6</f>
        <v>0</v>
      </c>
      <c r="T12" s="53">
        <f>CONVERT(SUM(B20:I20,$B$5),"lbm","kg")*'Metric-ME'!$E$6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K13" s="41" t="s">
        <v>50</v>
      </c>
      <c r="L13" s="2" t="str">
        <f>IFERROR(IF('Metric-ME'!$B$21=1,'Metric ME - Biological FT'!M13,IF('Metric-ME'!$B$21=2,'Metric ME - Biological FT'!N13,IF('Metric-ME'!$B$21=3,'Metric ME - Biological FT'!O13,IF('Metric-ME'!$B$21=4,'Metric ME - Biological FT'!P13,IF('Metric-ME'!$B$21=5,'Metric ME - Biological FT'!Q13,IF('Metric-ME'!$B$21=6,'Metric ME - Biological FT'!R13,IF('Metric-ME'!$B$21=7,'Metric ME - Biological FT'!S13,IF('Metric-ME'!$B$21=8,'Metric ME - Biological FT'!T13,"")))))))),"")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K14" s="43" t="s">
        <v>51</v>
      </c>
      <c r="L14" s="44" t="str">
        <f>IFERROR(IF('Metric-ME'!$B$21=1,'Metric ME - Biological FT'!M14,IF('Metric-ME'!$B$21=2,'Metric ME - Biological FT'!N14,IF('Metric-ME'!$B$21=3,'Metric ME - Biological FT'!O14,IF('Metric-ME'!$B$21=4,'Metric ME - Biological FT'!P14,IF('Metric-ME'!$B$21=5,'Metric ME - Biological FT'!Q14,IF('Metric-ME'!$B$21=6,'Metric ME - Biological FT'!R14,IF('Metric-ME'!$B$21=7,'Metric ME - Biological FT'!S14,IF('Metric-ME'!$B$21=8,'Metric ME - Biological FT'!T14,"")))))))),"")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IFERROR('Metric-ME'!F13/('Metric-ME'!H13/10),"")</f>
        <v/>
      </c>
      <c r="C15" s="65" t="str">
        <f>IFERROR('Metric-ME'!F14/('Metric-ME'!H14/10),"")</f>
        <v/>
      </c>
      <c r="D15" s="65" t="str">
        <f>IFERROR('Metric-ME'!F15/('Metric-ME'!H15/10),"")</f>
        <v/>
      </c>
      <c r="E15" s="65" t="str">
        <f>IFERROR('Metric-ME'!F16/('Metric-ME'!H16/10),"")</f>
        <v/>
      </c>
      <c r="F15" s="65" t="str">
        <f>IFERROR('Metric-ME'!F17/('Metric-ME'!H17/10),"")</f>
        <v/>
      </c>
      <c r="G15" s="65" t="str">
        <f>IFERROR('Metric-ME'!F18/('Metric-ME'!H18/10),"")</f>
        <v/>
      </c>
      <c r="H15" s="65" t="str">
        <f>IFERROR('Metric-ME'!F19/('Metric-ME'!H19/10),"")</f>
        <v/>
      </c>
      <c r="I15" s="65" t="str">
        <f>IFERROR('Metric-ME'!F20/('Metric-ME'!H20/10),"")</f>
        <v/>
      </c>
      <c r="K15" s="54" t="s">
        <v>52</v>
      </c>
      <c r="L15" s="2" t="str">
        <f>IFERROR(IF('Metric-ME'!$B$21=1,'Metric ME - Biological FT'!M15,IF('Metric-ME'!$B$21=2,'Metric ME - Biological FT'!N15,IF('Metric-ME'!$B$21=3,'Metric ME - Biological FT'!O15,IF('Metric-ME'!$B$21=4,'Metric ME - Biological FT'!P15,IF('Metric-ME'!$B$21=5,'Metric ME - Biological FT'!Q15,IF('Metric-ME'!$B$21=6,'Metric ME - Biological FT'!R15,IF('Metric-ME'!$B$21=7,'Metric ME - Biological FT'!S15,IF('Metric-ME'!$B$21=8,'Metric ME - Biological FT'!T15,"")))))))),"")</f>
        <v/>
      </c>
      <c r="M15" s="54" t="e">
        <f>CONVERT(B27,"lbm","kg")*'Metric-ME'!$E$6</f>
        <v>#VALUE!</v>
      </c>
      <c r="N15" s="54" t="e">
        <f>CONVERT(C27,"lbm","kg")*'Metric-ME'!$E$6</f>
        <v>#VALUE!</v>
      </c>
      <c r="O15" s="54" t="e">
        <f>CONVERT(D27,"lbm","kg")*'Metric-ME'!$E$6</f>
        <v>#VALUE!</v>
      </c>
      <c r="P15" s="54" t="e">
        <f>CONVERT(E27,"lbm","kg")*'Metric-ME'!$E$6</f>
        <v>#VALUE!</v>
      </c>
      <c r="Q15" s="54" t="e">
        <f>CONVERT(F27,"lbm","kg")*'Metric-ME'!$E$6</f>
        <v>#VALUE!</v>
      </c>
      <c r="R15" s="54" t="e">
        <f>CONVERT(G27,"lbm","kg")*'Metric-ME'!$E$6</f>
        <v>#VALUE!</v>
      </c>
      <c r="S15" s="54" t="e">
        <f>CONVERT(H27,"lbm","kg")*'Metric-ME'!$E$6</f>
        <v>#VALUE!</v>
      </c>
      <c r="T15" s="54" t="e">
        <f>CONVERT(I27,"lbm","kg")*'Metric-ME'!$E$6</f>
        <v>#VALUE!</v>
      </c>
    </row>
    <row r="16" spans="1:20" ht="15.75" x14ac:dyDescent="0.25">
      <c r="A16" s="62" t="s">
        <v>77</v>
      </c>
      <c r="B16" s="74" t="str">
        <f>IFERROR(VLOOKUP('Metric-ME'!$E$4,'Metric-ME'!$X$5:$Y$5,2,FALSE),"")</f>
        <v/>
      </c>
      <c r="C16" s="74" t="str">
        <f>IFERROR(VLOOKUP('Metric-ME'!$E$4,'Metric-ME'!$X$8:$Y$8,2,FALSE),"")</f>
        <v/>
      </c>
      <c r="D16" s="74" t="str">
        <f>IFERROR(VLOOKUP('Metric-ME'!$E$4,'Metric-ME'!$X$10:$Y$10,2,FALSE),"")</f>
        <v/>
      </c>
      <c r="E16" s="74" t="str">
        <f>IFERROR(VLOOKUP('Metric-ME'!$E$4,'Metric-ME'!$X$12:$Y$12,2,FALSE),"")</f>
        <v/>
      </c>
      <c r="F16" s="74" t="str">
        <f>IFERROR(VLOOKUP('Metric-ME'!$E$4,'Metric-ME'!$X$14:$Y$14,2,FALSE),"")</f>
        <v/>
      </c>
      <c r="G16" s="74" t="str">
        <f>IFERROR(VLOOKUP('Metric-ME'!$E$4,'Metric-ME'!$X$16:$Y$16,2,FALSE),"")</f>
        <v/>
      </c>
      <c r="H16" s="74" t="str">
        <f>IFERROR(VLOOKUP('Metric-ME'!$E$4,'Metric-ME'!$X$18:$Y$18,2,FALSE),"")</f>
        <v/>
      </c>
      <c r="I16" s="74" t="str">
        <f>IFERROR(VLOOKUP('Metric-ME'!$E$4,'Metric-ME'!$X$20:$Y$20,2,FALSE),"")</f>
        <v/>
      </c>
      <c r="K16" s="54" t="s">
        <v>54</v>
      </c>
      <c r="L16" s="2" t="str">
        <f>IFERROR(IF('Metric-ME'!$B$21=1,'Metric ME - Biological FT'!M16,IF('Metric-ME'!$B$21=2,'Metric ME - Biological FT'!N16,IF('Metric-ME'!$B$21=3,'Metric ME - Biological FT'!O16,IF('Metric-ME'!$B$21=4,'Metric ME - Biological FT'!P16,IF('Metric-ME'!$B$21=5,'Metric ME - Biological FT'!Q16,IF('Metric-ME'!$B$21=6,'Metric ME - Biological FT'!R16,IF('Metric-ME'!$B$21=7,'Metric ME - Biological FT'!S16,IF('Metric-ME'!$B$21=8,'Metric ME - Biological FT'!T16,"")))))))),"")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79</v>
      </c>
      <c r="B17" s="70" t="str">
        <f>'Metric ME - Current'!B17</f>
        <v/>
      </c>
      <c r="C17" s="70" t="str">
        <f>'Metric ME - Current'!C17</f>
        <v/>
      </c>
      <c r="D17" s="70" t="str">
        <f>'Metric ME - Current'!D17</f>
        <v/>
      </c>
      <c r="E17" s="70" t="str">
        <f>'Metric ME - Current'!E17</f>
        <v/>
      </c>
      <c r="F17" s="70" t="str">
        <f>'Metric ME - Current'!F17</f>
        <v/>
      </c>
      <c r="G17" s="70" t="str">
        <f>'Metric ME - Current'!G17</f>
        <v/>
      </c>
      <c r="H17" s="70" t="str">
        <f>'Metric ME - Current'!H17</f>
        <v/>
      </c>
      <c r="I17" s="70" t="str">
        <f>'Metric ME - Current'!I17</f>
        <v/>
      </c>
      <c r="J17" s="45">
        <f>SUM(B17:I17)</f>
        <v>0</v>
      </c>
      <c r="K17" s="56" t="s">
        <v>56</v>
      </c>
      <c r="L17" s="44" t="str">
        <f>IFERROR(IF('Metric-ME'!$B$21=1,'Metric ME - Biological FT'!M17,IF('Metric-ME'!$B$21=2,'Metric ME - Biological FT'!N17,IF('Metric-ME'!$B$21=3,'Metric ME - Biological FT'!O17,IF('Metric-ME'!$B$21=4,'Metric ME - Biological FT'!P17,IF('Metric-ME'!$B$21=5,'Metric ME - Biological FT'!Q17,IF('Metric-ME'!$B$21=6,'Metric ME - Biological FT'!R17,IF('Metric-ME'!$B$21=7,'Metric ME - Biological FT'!S17,IF('Metric-ME'!$B$21=8,'Metric ME - Biological FT'!T17,"")))))))),"")</f>
        <v/>
      </c>
      <c r="M17" s="57" t="e">
        <f t="shared" ref="M17:T17" si="7">M15-M11</f>
        <v>#VALUE!</v>
      </c>
      <c r="N17" s="57" t="e">
        <f t="shared" si="7"/>
        <v>#VALUE!</v>
      </c>
      <c r="O17" s="57" t="e">
        <f t="shared" si="7"/>
        <v>#VALUE!</v>
      </c>
      <c r="P17" s="56" t="e">
        <f t="shared" si="7"/>
        <v>#VALUE!</v>
      </c>
      <c r="Q17" s="57" t="e">
        <f t="shared" si="7"/>
        <v>#VALUE!</v>
      </c>
      <c r="R17" s="57" t="e">
        <f t="shared" si="7"/>
        <v>#VALUE!</v>
      </c>
      <c r="S17" s="57" t="e">
        <f t="shared" si="7"/>
        <v>#VALUE!</v>
      </c>
      <c r="T17" s="57" t="e">
        <f t="shared" si="7"/>
        <v>#VALUE!</v>
      </c>
    </row>
    <row r="18" spans="1:20" x14ac:dyDescent="0.25">
      <c r="A18" s="1" t="s">
        <v>81</v>
      </c>
      <c r="B18" s="67" t="str">
        <f t="shared" ref="B18:I18" si="8">IFERROR(CONVERT(B17*B13,"g","lbm"),"")</f>
        <v/>
      </c>
      <c r="C18" s="67" t="str">
        <f t="shared" si="8"/>
        <v/>
      </c>
      <c r="D18" s="67" t="str">
        <f t="shared" si="8"/>
        <v/>
      </c>
      <c r="E18" s="67" t="str">
        <f t="shared" si="8"/>
        <v/>
      </c>
      <c r="F18" s="67" t="str">
        <f t="shared" si="8"/>
        <v/>
      </c>
      <c r="G18" s="67" t="str">
        <f t="shared" si="8"/>
        <v/>
      </c>
      <c r="H18" s="67" t="str">
        <f t="shared" si="8"/>
        <v/>
      </c>
      <c r="I18" s="67" t="str">
        <f t="shared" si="8"/>
        <v/>
      </c>
      <c r="J18" s="45">
        <f>SUM(B18:I18)</f>
        <v>0</v>
      </c>
      <c r="L18" s="39"/>
      <c r="M18" s="39"/>
    </row>
    <row r="19" spans="1:20" x14ac:dyDescent="0.25">
      <c r="A19" s="1" t="s">
        <v>82</v>
      </c>
      <c r="B19" s="45" t="str">
        <f>IFERROR((B18*(B9/2000)),"")</f>
        <v/>
      </c>
      <c r="C19" s="45" t="str">
        <f t="shared" ref="C19:I19" si="9">IFERROR((C18*(C9/2000)),"")</f>
        <v/>
      </c>
      <c r="D19" s="45" t="str">
        <f t="shared" si="9"/>
        <v/>
      </c>
      <c r="E19" s="45" t="str">
        <f t="shared" si="9"/>
        <v/>
      </c>
      <c r="F19" s="45" t="str">
        <f t="shared" si="9"/>
        <v/>
      </c>
      <c r="G19" s="45" t="str">
        <f t="shared" si="9"/>
        <v/>
      </c>
      <c r="H19" s="45" t="str">
        <f t="shared" si="9"/>
        <v/>
      </c>
      <c r="I19" s="45" t="str">
        <f t="shared" si="9"/>
        <v/>
      </c>
    </row>
    <row r="20" spans="1:20" x14ac:dyDescent="0.25">
      <c r="A20" s="1" t="s">
        <v>83</v>
      </c>
      <c r="B20" s="45" t="str">
        <f>IFERROR(B11/1000*B17*2.2046,"")</f>
        <v/>
      </c>
      <c r="C20" s="45" t="str">
        <f t="shared" ref="C20:I20" si="10">IFERROR(C11/1000*C17*2.2046,"")</f>
        <v/>
      </c>
      <c r="D20" s="45" t="str">
        <f t="shared" si="10"/>
        <v/>
      </c>
      <c r="E20" s="45" t="str">
        <f t="shared" si="10"/>
        <v/>
      </c>
      <c r="F20" s="45" t="str">
        <f t="shared" si="10"/>
        <v/>
      </c>
      <c r="G20" s="45" t="str">
        <f t="shared" si="10"/>
        <v/>
      </c>
      <c r="H20" s="45" t="str">
        <f t="shared" si="10"/>
        <v/>
      </c>
      <c r="I20" s="45" t="str">
        <f t="shared" si="10"/>
        <v/>
      </c>
      <c r="J20" s="45" t="str">
        <f>IF('Metric-ME'!$B$21=1,'Metric ME - Biological FT'!B5+'Metric ME - Biological FT'!B20,IF('Metric-ME'!$B$21=2,'Metric ME - Biological FT'!B5+SUM('Metric ME - Biological FT'!B20:C20),IF('Metric-ME'!$B$21=3,'Metric ME - Biological FT'!B5+SUM('Metric ME - Biological FT'!B20:D20),IF('Metric-ME'!$B$21=4,'Metric ME - Biological FT'!B5+SUM('Metric ME - Biological FT'!B20:E20),IF('Metric-ME'!$B$21=5,'Metric ME - Biological FT'!B5+SUM('Metric ME - Biological FT'!B20:F20),IF('Metric-ME'!$B$21=6,'Metric ME - Biological FT'!B5+SUM('Metric ME - Biological FT'!B20:G20),IF('Metric-ME'!$B$21=7,'Metric ME - Biological FT'!B5+SUM('Metric ME - Biological FT'!B20:H20),IF('Metric-ME'!$B$21=8,'Metric ME - Biological FT'!B5+SUM('Metric ME - Biological FT'!B20:I20),""))))))))</f>
        <v/>
      </c>
      <c r="K20" s="45" t="e">
        <f>CONVERT(J20,"lbm","kg")</f>
        <v>#VALUE!</v>
      </c>
    </row>
    <row r="21" spans="1:20" x14ac:dyDescent="0.25">
      <c r="A21" s="1" t="s">
        <v>84</v>
      </c>
      <c r="B21" s="3" t="str">
        <f t="shared" ref="B21:I21" si="11">IFERROR(B19/((B11*0.00220462)*B17),"")</f>
        <v/>
      </c>
      <c r="C21" s="3" t="str">
        <f t="shared" si="11"/>
        <v/>
      </c>
      <c r="D21" s="3" t="str">
        <f t="shared" si="11"/>
        <v/>
      </c>
      <c r="E21" s="3" t="str">
        <f t="shared" si="11"/>
        <v/>
      </c>
      <c r="F21" s="3" t="str">
        <f t="shared" si="11"/>
        <v/>
      </c>
      <c r="G21" s="3" t="str">
        <f t="shared" si="11"/>
        <v/>
      </c>
      <c r="H21" s="3" t="str">
        <f t="shared" si="11"/>
        <v/>
      </c>
      <c r="I21" s="3" t="str">
        <f t="shared" si="11"/>
        <v/>
      </c>
    </row>
    <row r="22" spans="1:20" x14ac:dyDescent="0.25">
      <c r="A22" s="1" t="s">
        <v>85</v>
      </c>
      <c r="B22" s="3" t="str">
        <f>IFERROR((B19+(B17*'Metric-ME'!$E$8)),"")</f>
        <v/>
      </c>
      <c r="C22" s="3" t="str">
        <f>IFERROR((C19+(C17*'Metric-ME'!$E$8)),"")</f>
        <v/>
      </c>
      <c r="D22" s="3" t="str">
        <f>IFERROR((D19+(D17*'Metric-ME'!$E$8)),"")</f>
        <v/>
      </c>
      <c r="E22" s="3" t="str">
        <f>IFERROR((E19+(E17*'Metric-ME'!$E$8)),"")</f>
        <v/>
      </c>
      <c r="F22" s="3" t="str">
        <f>IFERROR((F19+(F17*'Metric-ME'!$E$8)),"")</f>
        <v/>
      </c>
      <c r="G22" s="3" t="str">
        <f>IFERROR((G19+(G17*'Metric-ME'!$E$8)),"")</f>
        <v/>
      </c>
      <c r="H22" s="3" t="str">
        <f>IFERROR((H19+(H17*'Metric-ME'!$E$8)),"")</f>
        <v/>
      </c>
      <c r="I22" s="3" t="str">
        <f>IFERROR((I19+(I17*'Metric-ME'!$E$8)),"")</f>
        <v/>
      </c>
      <c r="J22" s="48"/>
    </row>
    <row r="24" spans="1:20" x14ac:dyDescent="0.25">
      <c r="A24" s="1" t="s">
        <v>60</v>
      </c>
      <c r="B24" s="3" t="str">
        <f>IFERROR(B20*'Metric-ME'!$E$6,"")</f>
        <v/>
      </c>
      <c r="C24" s="3" t="str">
        <f>IFERROR(C20*'Metric-ME'!$E$6,"")</f>
        <v/>
      </c>
      <c r="D24" s="3" t="str">
        <f>IFERROR(D20*'Metric-ME'!$E$6,"")</f>
        <v/>
      </c>
      <c r="E24" s="3" t="str">
        <f>IFERROR(E20*'Metric-ME'!$E$6,"")</f>
        <v/>
      </c>
      <c r="F24" s="3" t="str">
        <f>IFERROR(F20*'Metric-ME'!$E$6,"")</f>
        <v/>
      </c>
      <c r="G24" s="3" t="str">
        <f>IFERROR(G20*'Metric-ME'!$E$6,"")</f>
        <v/>
      </c>
      <c r="H24" s="3" t="str">
        <f>IFERROR(H20*'Metric-ME'!$E$6,"")</f>
        <v/>
      </c>
      <c r="I24" s="3" t="str">
        <f>IFERROR(I20*'Metric-ME'!$E$6,"")</f>
        <v/>
      </c>
    </row>
    <row r="25" spans="1:20" x14ac:dyDescent="0.25">
      <c r="A25" s="1" t="s">
        <v>61</v>
      </c>
      <c r="B25" s="3" t="str">
        <f t="shared" ref="B25:I25" si="12">IFERROR(B24-B19,"")</f>
        <v/>
      </c>
      <c r="C25" s="3" t="str">
        <f t="shared" si="12"/>
        <v/>
      </c>
      <c r="D25" s="3" t="str">
        <f t="shared" si="12"/>
        <v/>
      </c>
      <c r="E25" s="3" t="str">
        <f t="shared" si="12"/>
        <v/>
      </c>
      <c r="F25" s="3" t="str">
        <f t="shared" si="12"/>
        <v/>
      </c>
      <c r="G25" s="3" t="str">
        <f t="shared" si="12"/>
        <v/>
      </c>
      <c r="H25" s="3" t="str">
        <f t="shared" si="12"/>
        <v/>
      </c>
      <c r="I25" s="3" t="str">
        <f t="shared" si="12"/>
        <v/>
      </c>
    </row>
    <row r="26" spans="1:20" x14ac:dyDescent="0.25">
      <c r="A26" s="1" t="s">
        <v>62</v>
      </c>
      <c r="B26" s="3" t="str">
        <f t="shared" ref="B26:I26" si="13">IFERROR(B24-B22,"")</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70</v>
      </c>
      <c r="B27" s="45" t="e">
        <f>$J$20*$J$27</f>
        <v>#VALUE!</v>
      </c>
      <c r="C27" s="45" t="e">
        <f t="shared" ref="C27:I27" si="14">$J$20*$J$27</f>
        <v>#VALUE!</v>
      </c>
      <c r="D27" s="45" t="e">
        <f t="shared" si="14"/>
        <v>#VALUE!</v>
      </c>
      <c r="E27" s="45" t="e">
        <f t="shared" si="14"/>
        <v>#VALUE!</v>
      </c>
      <c r="F27" s="45" t="e">
        <f t="shared" si="14"/>
        <v>#VALUE!</v>
      </c>
      <c r="G27" s="45" t="e">
        <f t="shared" si="14"/>
        <v>#VALUE!</v>
      </c>
      <c r="H27" s="45" t="e">
        <f t="shared" si="14"/>
        <v>#VALUE!</v>
      </c>
      <c r="I27" s="45" t="e">
        <f t="shared" si="14"/>
        <v>#VALUE!</v>
      </c>
      <c r="J27" s="92">
        <f>'Metric-ME'!$E$9/100</f>
        <v>0.75</v>
      </c>
    </row>
    <row r="28" spans="1:20" x14ac:dyDescent="0.25">
      <c r="A28" s="92"/>
      <c r="J28" s="92"/>
    </row>
    <row r="29" spans="1:20" x14ac:dyDescent="0.25">
      <c r="A29" s="92"/>
      <c r="J29" s="92"/>
    </row>
  </sheetData>
  <mergeCells count="4">
    <mergeCell ref="A1:T1"/>
    <mergeCell ref="A2:A4"/>
    <mergeCell ref="B2:I3"/>
    <mergeCell ref="K2:T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5848-F513-4CEA-B65C-2402D0B2A93F}">
  <dimension ref="A1:T30"/>
  <sheetViews>
    <sheetView zoomScale="110" zoomScaleNormal="110" workbookViewId="0">
      <selection activeCell="B27" sqref="B27:J27"/>
    </sheetView>
  </sheetViews>
  <sheetFormatPr defaultColWidth="8.85546875" defaultRowHeight="15" x14ac:dyDescent="0.25"/>
  <cols>
    <col min="1" max="1" width="58.5703125" style="1" bestFit="1" customWidth="1"/>
    <col min="2" max="3" width="9.28515625" style="1" bestFit="1" customWidth="1"/>
    <col min="4" max="4" width="10.42578125" style="1" bestFit="1" customWidth="1"/>
    <col min="5" max="5" width="9.28515625" style="1" bestFit="1" customWidth="1"/>
    <col min="6" max="10" width="8.85546875" style="1"/>
    <col min="11" max="11" width="31.7109375" style="1" bestFit="1" customWidth="1"/>
    <col min="12" max="16384" width="8.85546875" style="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'Metric-ME'!C13*2.204622</f>
        <v>0</v>
      </c>
      <c r="C5" s="37" t="e">
        <f>'Metric-ME'!C14*2.204622</f>
        <v>#VALUE!</v>
      </c>
      <c r="D5" s="37" t="e">
        <f>'Metric-ME'!C15*2.204622</f>
        <v>#VALUE!</v>
      </c>
      <c r="E5" s="37" t="e">
        <f>'Metric-ME'!C16*2.204622</f>
        <v>#VALUE!</v>
      </c>
      <c r="F5" s="37" t="e">
        <f>'Metric-ME'!C17*2.204622</f>
        <v>#VALUE!</v>
      </c>
      <c r="G5" s="37" t="e">
        <f>'Metric-ME'!C18*2.204622</f>
        <v>#VALUE!</v>
      </c>
      <c r="H5" s="37" t="e">
        <f>'Metric-ME'!C19*2.204622</f>
        <v>#VALUE!</v>
      </c>
      <c r="I5" s="37" t="e">
        <f>'Metric-ME'!C20*2.204622</f>
        <v>#VALUE!</v>
      </c>
      <c r="K5" s="1" t="s">
        <v>102</v>
      </c>
      <c r="L5" s="2" t="str">
        <f>IFERROR(IF('Metric-ME'!$B$21=1,'Metric ME - Biological FW'!M5,IF('Metric-ME'!$B$21=2,'Metric ME - Biological FW'!N5,IF('Metric-ME'!$B$21=3,'Metric ME - Biological FW'!O5,IF('Metric-ME'!$B$21=4,'Metric ME - Biological FW'!P5,IF('Metric-ME'!$B$21=5,'Metric ME - Biological FW'!Q5,IF('Metric-ME'!$B$21=6,'Metric ME - Biological FW'!R5,IF('Metric-ME'!$B$21=7,'Metric ME - Biological FW'!S5,IF('Metric-ME'!$B$21=8,'Metric ME - Biological FW'!T5,"")))))))),"")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'Metric-ME'!D13*2.204622</f>
        <v>0</v>
      </c>
      <c r="C6" s="37">
        <f>'Metric-ME'!D14*2.204622</f>
        <v>0</v>
      </c>
      <c r="D6" s="37">
        <f>'Metric-ME'!D15*2.204622</f>
        <v>0</v>
      </c>
      <c r="E6" s="37">
        <f>'Metric-ME'!D16*2.204622</f>
        <v>0</v>
      </c>
      <c r="F6" s="37">
        <f>'Metric-ME'!D17*2.204622</f>
        <v>0</v>
      </c>
      <c r="G6" s="37">
        <f>'Metric-ME'!D18*2.204622</f>
        <v>0</v>
      </c>
      <c r="H6" s="37">
        <f>'Metric-ME'!D19*2.204622</f>
        <v>0</v>
      </c>
      <c r="I6" s="37">
        <f>'Metric-ME'!D20*2.204622</f>
        <v>0</v>
      </c>
      <c r="K6" s="1" t="s">
        <v>104</v>
      </c>
      <c r="L6" s="2" t="str">
        <f>IFERROR(IF('Metric-ME'!$B$21=1,'Metric ME - Biological FW'!M6,IF('Metric-ME'!$B$21=2,'Metric ME - Biological FW'!N6,IF('Metric-ME'!$B$21=3,'Metric ME - Biological FW'!O6,IF('Metric-ME'!$B$21=4,'Metric ME - Biological FW'!P6,IF('Metric-ME'!$B$21=5,'Metric ME - Biological FW'!Q6,IF('Metric-ME'!$B$21=6,'Metric ME - Biological FW'!R6,IF('Metric-ME'!$B$21=7,'Metric ME - Biological FW'!S6,IF('Metric-ME'!$B$21=8,'Metric ME - Biological FW'!T6,"")))))))),"")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103</v>
      </c>
      <c r="L7" s="2" t="str">
        <f>IFERROR(IF('Metric-ME'!$B$21=1,'Metric ME - Biological FW'!M7,IF('Metric-ME'!$B$21=2,'Metric ME - Biological FW'!N7,IF('Metric-ME'!$B$21=3,'Metric ME - Biological FW'!O7,IF('Metric-ME'!$B$21=4,'Metric ME - Biological FW'!P7,IF('Metric-ME'!$B$21=5,'Metric ME - Biological FW'!Q7,IF('Metric-ME'!$B$21=6,'Metric ME - Biological FW'!R7,IF('Metric-ME'!$B$21=7,'Metric ME - Biological FW'!S7,IF('Metric-ME'!$B$21=8,'Metric ME - Biological FW'!T7,"")))))))),"")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110</v>
      </c>
      <c r="B8" s="38">
        <f>'Metric-ME'!E13</f>
        <v>0</v>
      </c>
      <c r="C8" s="38">
        <f>'Metric-ME'!E14</f>
        <v>0</v>
      </c>
      <c r="D8" s="38">
        <f>'Metric-ME'!E15</f>
        <v>0</v>
      </c>
      <c r="E8" s="38">
        <f>'Metric-ME'!E16</f>
        <v>0</v>
      </c>
      <c r="F8" s="38">
        <f>'Metric-ME'!E17</f>
        <v>0</v>
      </c>
      <c r="G8" s="38">
        <f>'Metric-ME'!E18</f>
        <v>0</v>
      </c>
      <c r="H8" s="38">
        <f>'Metric-ME'!E19</f>
        <v>0</v>
      </c>
      <c r="I8" s="37">
        <f>'Metric-ME'!E20</f>
        <v>0</v>
      </c>
      <c r="K8" s="1" t="s">
        <v>44</v>
      </c>
      <c r="L8" s="2" t="str">
        <f>IFERROR(IF('Metric-ME'!$B$21=1,'Metric ME - Biological FW'!M8,IF('Metric-ME'!$B$21=2,'Metric ME - Biological FW'!N8,IF('Metric-ME'!$B$21=3,'Metric ME - Biological FW'!O8,IF('Metric-ME'!$B$21=4,'Metric ME - Biological FW'!P8,IF('Metric-ME'!$B$21=5,'Metric ME - Biological FW'!Q8,IF('Metric-ME'!$B$21=6,'Metric ME - Biological FW'!R8,IF('Metric-ME'!$B$21=7,'Metric ME - Biological FW'!S8,IF('Metric-ME'!$B$21=8,'Metric ME - Biological FW'!T8,"")))))))),"")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92">
        <f>'Metric-ME'!J13/1000/2.204622*2000</f>
        <v>0</v>
      </c>
      <c r="C9" s="92">
        <f>'Metric-ME'!J14/1000/2.204622*2000</f>
        <v>0</v>
      </c>
      <c r="D9" s="92">
        <f>'Metric-ME'!J15/1000/2.204622*2000</f>
        <v>0</v>
      </c>
      <c r="E9" s="92">
        <f>'Metric-ME'!J16/1000/2.204622*2000</f>
        <v>0</v>
      </c>
      <c r="F9" s="92">
        <f>'Metric-ME'!J17/1000/2.204622*2000</f>
        <v>0</v>
      </c>
      <c r="G9" s="92">
        <f>'Metric-ME'!J18/1000/2.204622*2000</f>
        <v>0</v>
      </c>
      <c r="H9" s="92">
        <f>'Metric-ME'!J19/1000/2.204622*2000</f>
        <v>0</v>
      </c>
      <c r="I9" s="3">
        <f>'Metric-ME'!J20/1000/2.204622*2000</f>
        <v>0</v>
      </c>
      <c r="K9" s="1" t="s">
        <v>46</v>
      </c>
      <c r="L9" s="2" t="str">
        <f>IFERROR(IF('Metric-ME'!$B$21=1,'Metric ME - Biological FW'!M9,IF('Metric-ME'!$B$21=2,'Metric ME - Biological FW'!N9,IF('Metric-ME'!$B$21=3,'Metric ME - Biological FW'!O9,IF('Metric-ME'!$B$21=4,'Metric ME - Biological FW'!P9,IF('Metric-ME'!$B$21=5,'Metric ME - Biological FW'!Q9,IF('Metric-ME'!$B$21=6,'Metric ME - Biological FW'!R9,IF('Metric-ME'!$B$21=7,'Metric ME - Biological FW'!S9,IF('Metric-ME'!$B$21=8,'Metric ME - Biological FW'!T9,"")))))))),"")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73</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47</v>
      </c>
      <c r="L10" s="2" t="str">
        <f>IFERROR(IF('Metric-ME'!$B$21=1,'Metric ME - Biological FW'!M10,IF('Metric-ME'!$B$21=2,'Metric ME - Biological FW'!N10,IF('Metric-ME'!$B$21=3,'Metric ME - Biological FW'!O10,IF('Metric-ME'!$B$21=4,'Metric ME - Biological FW'!P10,IF('Metric-ME'!$B$21=5,'Metric ME - Biological FW'!Q10,IF('Metric-ME'!$B$21=6,'Metric ME - Biological FW'!R10,IF('Metric-ME'!$B$21=7,'Metric ME - Biological FW'!S10,IF('Metric-ME'!$B$21=8,'Metric ME - Biological FW'!T10,"")))))))),"")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71</v>
      </c>
      <c r="B11" s="71" t="str">
        <f>IFERROR((VLOOKUP(B6,'Metric ME - Growth Biological'!$A$3:$E$308,3,TRUE)-VLOOKUP('Metric ME - Current'!B5,'Metric ME - Growth Biological'!$A$3:$E$308,3,TRUE))/(VLOOKUP(B6,'Metric ME - Growth Biological'!$A$3:$E$308,1,TRUE)-VLOOKUP(B5,'Metric ME - Growth Biological'!$A$3:$E$308,1,TRUE)),"")</f>
        <v/>
      </c>
      <c r="C11" s="71" t="str">
        <f>IFERROR((VLOOKUP(C6,'Metric ME - Growth Biological'!$H$3:$L$308,3,TRUE)-VLOOKUP('Metric ME - Current'!C5,'Metric ME - Growth Biological'!$H$3:$L$308,3,TRUE))/(VLOOKUP(C6,'Metric ME - Growth Biological'!$H$3:$L$308,1,TRUE)-VLOOKUP(C5,'Metric ME - Growth Biological'!$H$3:$L$308,1,TRUE)),"")</f>
        <v/>
      </c>
      <c r="D11" s="71" t="str">
        <f>IFERROR((VLOOKUP(D6,'Metric ME - Growth Biological'!$O$3:$S$308,3,TRUE)-VLOOKUP('Metric ME - Current'!D5,'Metric ME - Growth Biological'!$O$3:$S$308,3,TRUE))/(VLOOKUP(D6,'Metric ME - Growth Biological'!$O$3:$S$308,1,TRUE)-VLOOKUP(D5,'Metric ME - Growth Biological'!$O$3:$S$308,1,TRUE)),"")</f>
        <v/>
      </c>
      <c r="E11" s="71" t="str">
        <f>IFERROR((VLOOKUP(E6,'Metric ME - Growth Biological'!$V$3:$Z$308,3,TRUE)-VLOOKUP('Metric ME - Current'!E5,'Metric ME - Growth Biological'!$V$3:$Z$308,3,TRUE))/(VLOOKUP(E6,'Metric ME - Growth Biological'!$V$3:$Z$308,1,TRUE)-VLOOKUP(E5,'Metric ME - Growth Biological'!$V$3:$Z$308,1,TRUE)),"")</f>
        <v/>
      </c>
      <c r="F11" s="71" t="str">
        <f>IFERROR((VLOOKUP(F6,'Metric ME - Growth Biological'!$AC$3:$AG$308,3,TRUE)-VLOOKUP('Metric ME - Current'!F5,'Metric ME - Growth Biological'!$AC$3:$AG$308,3,TRUE))/(VLOOKUP(F6,'Metric ME - Growth Biological'!$AC$3:$AG$308,1,TRUE)-VLOOKUP(F5,'Metric ME - Growth Biological'!$AC$3:$AG$308,1,TRUE)),"")</f>
        <v/>
      </c>
      <c r="G11" s="71" t="str">
        <f>IFERROR((VLOOKUP(G6,'Metric ME - Growth Biological'!$AJ$3:$AN$308,3,TRUE)-VLOOKUP('Metric ME - Current'!G5,'Metric ME - Growth Biological'!$AJ$3:$AN$308,3,TRUE))/(VLOOKUP(G6,'Metric ME - Growth Biological'!$AJ$3:$AN$308,1,TRUE)-VLOOKUP(G5,'Metric ME - Growth Biological'!$AJ$3:$AN$308,1,TRUE)),"")</f>
        <v/>
      </c>
      <c r="H11" s="71" t="str">
        <f>IFERROR((VLOOKUP(H6,'Metric ME - Growth Biological'!$AQ$3:$AU$308,3,TRUE)-VLOOKUP('Metric ME - Current'!H5,'Metric ME - Growth Biological'!$AQ$3:$AU$308,3,TRUE))/(VLOOKUP(H6,'Metric ME - Growth Biological'!$AQ$3:$AU$308,1,TRUE)-VLOOKUP(H5,'Metric ME - Growth Biological'!$AQ$3:$AU$308,1,TRUE)),"")</f>
        <v/>
      </c>
      <c r="I11" s="71" t="str">
        <f>IFERROR((VLOOKUP(I6,'Metric ME - Growth Biological'!$AX$3:$BB$308,3,TRUE)-VLOOKUP('Metric ME - Current'!I5,'Metric ME - Growth Biological'!$AX$3:$BB$308,3,TRUE))/(VLOOKUP(I6,'Metric ME - Growth Biological'!$AX$3:$BB$308,1,TRUE)-VLOOKUP(I5,'Metric ME - Growth Biological'!$AX$3:$BB$308,1,TRUE)),"")</f>
        <v/>
      </c>
      <c r="K11" s="43" t="s">
        <v>48</v>
      </c>
      <c r="L11" s="44" t="str">
        <f>IFERROR(IF('Metric-ME'!$B$21=1,'Metric ME - Biological FW'!M11,IF('Metric-ME'!$B$21=2,'Metric ME - Biological FW'!N11,IF('Metric-ME'!$B$21=3,'Metric ME - Biological FW'!O11,IF('Metric-ME'!$B$21=4,'Metric ME - Biological FW'!P11,IF('Metric-ME'!$B$21=5,'Metric ME - Biological FW'!Q11,IF('Metric-ME'!$B$21=6,'Metric ME - Biological FW'!R11,IF('Metric-ME'!$B$21=7,'Metric ME - Biological FW'!S11,IF('Metric-ME'!$B$21=8,'Metric ME - Biological FW'!T11,"")))))))),"")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72</v>
      </c>
      <c r="B12" s="71" t="str">
        <f>IFERROR((VLOOKUP(B6,'Metric ME - Growth Biological'!$A$3:$E$308,5,TRUE)-VLOOKUP('Metric ME - Current'!B5,'Metric ME - Growth Biological'!$A$3:$E$308,5,TRUE))/(VLOOKUP(B6,'Metric ME - Growth Biological'!$A$3:$E$308,1,TRUE)-VLOOKUP(B5,'Metric ME - Growth Biological'!$A$3:$E$308,1,TRUE)),"")</f>
        <v/>
      </c>
      <c r="C12" s="71" t="str">
        <f>IFERROR((VLOOKUP(C6,'Metric ME - Growth Biological'!$H$3:$L$308,5,TRUE)-VLOOKUP('Metric ME - Current'!C5,'Metric ME - Growth Biological'!$H$3:$L$308,5,TRUE))/(VLOOKUP(C6,'Metric ME - Growth Biological'!$H$3:$L$308,1,TRUE)-VLOOKUP(C5,'Metric ME - Growth Biological'!$H$3:$L$308,1,TRUE)),"")</f>
        <v/>
      </c>
      <c r="D12" s="71" t="str">
        <f>IFERROR((VLOOKUP(D6,'Metric ME - Growth Biological'!$O$3:$S$308,5,TRUE)-VLOOKUP('Metric ME - Current'!D5,'Metric ME - Growth Biological'!$O$3:$S$308,5,TRUE))/(VLOOKUP(D6,'Metric ME - Growth Biological'!$O$3:$S$308,1,TRUE)-VLOOKUP(D5,'Metric ME - Growth Biological'!$O$3:$S$308,1,TRUE)),"")</f>
        <v/>
      </c>
      <c r="E12" s="71" t="str">
        <f>IFERROR((VLOOKUP(E6,'Metric ME - Growth Biological'!$V$3:$Z$308,5,TRUE)-VLOOKUP('Metric ME - Current'!E5,'Metric ME - Growth Biological'!$V$3:$Z$308,5,TRUE))/(VLOOKUP(E6,'Metric ME - Growth Biological'!$V$3:$Z$308,1,TRUE)-VLOOKUP(E5,'Metric ME - Growth Biological'!$V$3:$Z$308,1,TRUE)),"")</f>
        <v/>
      </c>
      <c r="F12" s="71" t="str">
        <f>IFERROR((VLOOKUP(F6,'Metric ME - Growth Biological'!$AC$3:$AG$308,5,TRUE)-VLOOKUP('Metric ME - Current'!F5,'Metric ME - Growth Biological'!$AC$3:$AG$308,5,TRUE))/(VLOOKUP(F6,'Metric ME - Growth Biological'!$AC$3:$AG$308,1,TRUE)-VLOOKUP(F5,'Metric ME - Growth Biological'!$AC$3:$AG$308,1,TRUE)),"")</f>
        <v/>
      </c>
      <c r="G12" s="71" t="str">
        <f>IFERROR((VLOOKUP(G6,'Metric ME - Growth Biological'!$AJ$3:$AN$308,5,TRUE)-VLOOKUP('Metric ME - Current'!G5,'Metric ME - Growth Biological'!$AJ$3:$AN$308,5,TRUE))/(VLOOKUP(G6,'Metric ME - Growth Biological'!$AJ$3:$AN$308,1,TRUE)-VLOOKUP(G5,'Metric ME - Growth Biological'!$AJ$3:$AN$308,1,TRUE)),"")</f>
        <v/>
      </c>
      <c r="H12" s="71" t="str">
        <f>IFERROR((VLOOKUP(H6,'Metric ME - Growth Biological'!$AQ$3:$AU$308,5,TRUE)-VLOOKUP('Metric ME - Current'!H5,'Metric ME - Growth Biological'!$AQ$3:$AU$308,5,TRUE))/(VLOOKUP(H6,'Metric ME - Growth Biological'!$AQ$3:$AU$308,1,TRUE)-VLOOKUP(H5,'Metric ME - Growth Biological'!$AQ$3:$AU$308,1,TRUE)),"")</f>
        <v/>
      </c>
      <c r="I12" s="71" t="str">
        <f>IFERROR((VLOOKUP(I6,'Metric ME - Growth Biological'!$AX$3:$BB$308,5,TRUE)-VLOOKUP('Metric ME - Current'!I5,'Metric ME - Growth Biological'!$AX$3:$BB$308,5,TRUE))/(VLOOKUP(I6,'Metric ME - Growth Biological'!$AX$3:$BB$308,1,TRUE)-VLOOKUP(I5,'Metric ME - Growth Biological'!$AX$3:$BB$308,1,TRUE)),"")</f>
        <v/>
      </c>
      <c r="K12" s="41" t="s">
        <v>49</v>
      </c>
      <c r="L12" s="2" t="str">
        <f>IFERROR(IF('Metric-ME'!$B$21=1,'Metric ME - Biological FW'!M12,IF('Metric-ME'!$B$21=2,'Metric ME - Biological FW'!N12,IF('Metric-ME'!$B$21=3,'Metric ME - Biological FW'!O12,IF('Metric-ME'!$B$21=4,'Metric ME - Biological FW'!P12,IF('Metric-ME'!$B$21=5,'Metric ME - Biological FW'!Q12,IF('Metric-ME'!$B$21=6,'Metric ME - Biological FW'!R12,IF('Metric-ME'!$B$21=7,'Metric ME - Biological FW'!S12,IF('Metric-ME'!$B$21=8,'Metric ME - Biological FW'!T12,"")))))))),"")</f>
        <v/>
      </c>
      <c r="M12" s="53">
        <f>CONVERT(SUM(B20,$B$5),"lbm","kg")*'Metric-ME'!$E$6</f>
        <v>0</v>
      </c>
      <c r="N12" s="53">
        <f>CONVERT(SUM(B20:C20,$B$5),"lbm","kg")*'Metric-ME'!$E$6</f>
        <v>0</v>
      </c>
      <c r="O12" s="53">
        <f>CONVERT(SUM(B20:D20,$B$5),"lbm","kg")*'Metric-ME'!$E$6</f>
        <v>0</v>
      </c>
      <c r="P12" s="53">
        <f>CONVERT(SUM(B20:E20,$B$5),"lbm","kg")*'Metric-ME'!$E$6</f>
        <v>0</v>
      </c>
      <c r="Q12" s="53">
        <f>CONVERT(SUM(B20:F20,$B$5),"lbm","kg")*'Metric-ME'!$E$6</f>
        <v>0</v>
      </c>
      <c r="R12" s="53">
        <f>CONVERT(SUM(B20:G20,$B$5),"lbm","kg")*'Metric-ME'!$E$6</f>
        <v>0</v>
      </c>
      <c r="S12" s="53">
        <f>CONVERT(SUM(B20:H20,$B$5),"lbm","kg")*'Metric-ME'!$E$6</f>
        <v>0</v>
      </c>
      <c r="T12" s="53">
        <f>CONVERT(SUM(B20:I20,$B$5),"lbm","kg")*'Metric-ME'!$E$6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K13" s="41" t="s">
        <v>50</v>
      </c>
      <c r="L13" s="2" t="str">
        <f>IFERROR(IF('Metric-ME'!$B$21=1,'Metric ME - Biological FW'!M13,IF('Metric-ME'!$B$21=2,'Metric ME - Biological FW'!N13,IF('Metric-ME'!$B$21=3,'Metric ME - Biological FW'!O13,IF('Metric-ME'!$B$21=4,'Metric ME - Biological FW'!P13,IF('Metric-ME'!$B$21=5,'Metric ME - Biological FW'!Q13,IF('Metric-ME'!$B$21=6,'Metric ME - Biological FW'!R13,IF('Metric-ME'!$B$21=7,'Metric ME - Biological FW'!S13,IF('Metric-ME'!$B$21=8,'Metric ME - Biological FW'!T13,"")))))))),"")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K14" s="43" t="s">
        <v>51</v>
      </c>
      <c r="L14" s="44" t="str">
        <f>IFERROR(IF('Metric-ME'!$B$21=1,'Metric ME - Biological FW'!M14,IF('Metric-ME'!$B$21=2,'Metric ME - Biological FW'!N14,IF('Metric-ME'!$B$21=3,'Metric ME - Biological FW'!O14,IF('Metric-ME'!$B$21=4,'Metric ME - Biological FW'!P14,IF('Metric-ME'!$B$21=5,'Metric ME - Biological FW'!Q14,IF('Metric-ME'!$B$21=6,'Metric ME - Biological FW'!R14,IF('Metric-ME'!$B$21=7,'Metric ME - Biological FW'!S14,IF('Metric-ME'!$B$21=8,'Metric ME - Biological FW'!T14,"")))))))),"")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IFERROR('Metric-ME'!F13/('Metric-ME'!H13/10),"")</f>
        <v/>
      </c>
      <c r="C15" s="65" t="str">
        <f>IFERROR('Metric-ME'!F14/('Metric-ME'!H14/10),"")</f>
        <v/>
      </c>
      <c r="D15" s="65" t="str">
        <f>IFERROR('Metric-ME'!F15/('Metric-ME'!H15/10),"")</f>
        <v/>
      </c>
      <c r="E15" s="65" t="str">
        <f>IFERROR('Metric-ME'!F16/('Metric-ME'!H16/10),"")</f>
        <v/>
      </c>
      <c r="F15" s="65" t="str">
        <f>IFERROR('Metric-ME'!F17/('Metric-ME'!H17/10),"")</f>
        <v/>
      </c>
      <c r="G15" s="65" t="str">
        <f>IFERROR('Metric-ME'!F18/('Metric-ME'!H18/10),"")</f>
        <v/>
      </c>
      <c r="H15" s="65" t="str">
        <f>IFERROR('Metric-ME'!F19/('Metric-ME'!H19/10),"")</f>
        <v/>
      </c>
      <c r="I15" s="65" t="str">
        <f>IFERROR('Metric-ME'!F20/('Metric-ME'!H20/10),"")</f>
        <v/>
      </c>
      <c r="K15" s="54" t="s">
        <v>52</v>
      </c>
      <c r="L15" s="2" t="str">
        <f>IFERROR(IF('Metric-ME'!$B$21=1,'Metric ME - Biological FW'!M15,IF('Metric-ME'!$B$21=2,'Metric ME - Biological FW'!N15,IF('Metric-ME'!$B$21=3,'Metric ME - Biological FW'!O15,IF('Metric-ME'!$B$21=4,'Metric ME - Biological FW'!P15,IF('Metric-ME'!$B$21=5,'Metric ME - Biological FW'!Q15,IF('Metric-ME'!$B$21=6,'Metric ME - Biological FW'!R15,IF('Metric-ME'!$B$21=7,'Metric ME - Biological FW'!S15,IF('Metric-ME'!$B$21=8,'Metric ME - Biological FW'!T15,"")))))))),"")</f>
        <v/>
      </c>
      <c r="M15" s="54" t="e">
        <f>CONVERT(B27,"lbm","kg")*'Metric-ME'!$E$6</f>
        <v>#VALUE!</v>
      </c>
      <c r="N15" s="54" t="e">
        <f>CONVERT(C27,"lbm","kg")*'Metric-ME'!$E$6</f>
        <v>#VALUE!</v>
      </c>
      <c r="O15" s="54" t="e">
        <f>CONVERT(D27,"lbm","kg")*'Metric-ME'!$E$6</f>
        <v>#VALUE!</v>
      </c>
      <c r="P15" s="54" t="e">
        <f>CONVERT(E27,"lbm","kg")*'Metric-ME'!$E$6</f>
        <v>#VALUE!</v>
      </c>
      <c r="Q15" s="54" t="e">
        <f>CONVERT(F27,"lbm","kg")*'Metric-ME'!$E$6</f>
        <v>#VALUE!</v>
      </c>
      <c r="R15" s="54" t="e">
        <f>CONVERT(G27,"lbm","kg")*'Metric-ME'!$E$6</f>
        <v>#VALUE!</v>
      </c>
      <c r="S15" s="54" t="e">
        <f>CONVERT(H27,"lbm","kg")*'Metric-ME'!$E$6</f>
        <v>#VALUE!</v>
      </c>
      <c r="T15" s="54" t="e">
        <f>CONVERT(I27,"lbm","kg")*'Metric-ME'!$E$6</f>
        <v>#VALUE!</v>
      </c>
    </row>
    <row r="16" spans="1:20" ht="15.75" x14ac:dyDescent="0.25">
      <c r="A16" s="62" t="s">
        <v>77</v>
      </c>
      <c r="B16" s="74" t="str">
        <f>IFERROR(VLOOKUP('Metric-ME'!$E$4,'Metric-ME'!$X$5:$Y$5,2,FALSE),"")</f>
        <v/>
      </c>
      <c r="C16" s="74" t="str">
        <f>IFERROR(VLOOKUP('Metric-ME'!$E$4,'Metric-ME'!$X$8:$Y$8,2,FALSE),"")</f>
        <v/>
      </c>
      <c r="D16" s="74" t="str">
        <f>IFERROR(VLOOKUP('Metric-ME'!$E$4,'Metric-ME'!$X$10:$Y$10,2,FALSE),"")</f>
        <v/>
      </c>
      <c r="E16" s="74" t="str">
        <f>IFERROR(VLOOKUP('Metric-ME'!$E$4,'Metric-ME'!$X$12:$Y$12,2,FALSE),"")</f>
        <v/>
      </c>
      <c r="F16" s="74" t="str">
        <f>IFERROR(VLOOKUP('Metric-ME'!$E$4,'Metric-ME'!$X$14:$Y$14,2,FALSE),"")</f>
        <v/>
      </c>
      <c r="G16" s="74" t="str">
        <f>IFERROR(VLOOKUP('Metric-ME'!$E$4,'Metric-ME'!$X$16:$Y$16,2,FALSE),"")</f>
        <v/>
      </c>
      <c r="H16" s="74" t="str">
        <f>IFERROR(VLOOKUP('Metric-ME'!$E$4,'Metric-ME'!$X$18:$Y$18,2,FALSE),"")</f>
        <v/>
      </c>
      <c r="I16" s="74" t="str">
        <f>IFERROR(VLOOKUP('Metric-ME'!$E$4,'Metric-ME'!$X$20:$Y$20,2,FALSE),"")</f>
        <v/>
      </c>
      <c r="K16" s="54" t="s">
        <v>54</v>
      </c>
      <c r="L16" s="2" t="str">
        <f>IFERROR(IF('Metric-ME'!$B$21=1,'Metric ME - Biological FW'!M16,IF('Metric-ME'!$B$21=2,'Metric ME - Biological FW'!N16,IF('Metric-ME'!$B$21=3,'Metric ME - Biological FW'!O16,IF('Metric-ME'!$B$21=4,'Metric ME - Biological FW'!P16,IF('Metric-ME'!$B$21=5,'Metric ME - Biological FW'!Q16,IF('Metric-ME'!$B$21=6,'Metric ME - Biological FW'!R16,IF('Metric-ME'!$B$21=7,'Metric ME - Biological FW'!S16,IF('Metric-ME'!$B$21=8,'Metric ME - Biological FW'!T16,"")))))))),"")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79</v>
      </c>
      <c r="B17" s="70" t="str">
        <f>IFERROR((CONVERT(B7,"lbm","g"))/B11,"")</f>
        <v/>
      </c>
      <c r="C17" s="70" t="str">
        <f t="shared" ref="C17:I17" si="7">IFERROR((CONVERT(C7,"lbm","g"))/C11,"")</f>
        <v/>
      </c>
      <c r="D17" s="70" t="str">
        <f t="shared" si="7"/>
        <v/>
      </c>
      <c r="E17" s="70" t="str">
        <f>IFERROR((CONVERT(E7,"lbm","g"))/E11,"")</f>
        <v/>
      </c>
      <c r="F17" s="50" t="str">
        <f t="shared" si="7"/>
        <v/>
      </c>
      <c r="G17" s="50" t="str">
        <f t="shared" si="7"/>
        <v/>
      </c>
      <c r="H17" s="50" t="str">
        <f t="shared" si="7"/>
        <v/>
      </c>
      <c r="I17" s="50" t="str">
        <f t="shared" si="7"/>
        <v/>
      </c>
      <c r="J17" s="45">
        <f>SUM(B17:I17)</f>
        <v>0</v>
      </c>
      <c r="K17" s="56" t="s">
        <v>56</v>
      </c>
      <c r="L17" s="44" t="str">
        <f>IFERROR(IF('Metric-ME'!$B$21=1,'Metric ME - Biological FW'!M17,IF('Metric-ME'!$B$21=2,'Metric ME - Biological FW'!N17,IF('Metric-ME'!$B$21=3,'Metric ME - Biological FW'!O17,IF('Metric-ME'!$B$21=4,'Metric ME - Biological FW'!P17,IF('Metric-ME'!$B$21=5,'Metric ME - Biological FW'!Q17,IF('Metric-ME'!$B$21=6,'Metric ME - Biological FW'!R17,IF('Metric-ME'!$B$21=7,'Metric ME - Biological FW'!S17,IF('Metric-ME'!$B$21=8,'Metric ME - Biological FW'!T17,"")))))))),"")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81</v>
      </c>
      <c r="B18" s="67" t="str">
        <f t="shared" ref="B18:I18" si="9">IFERROR(CONVERT(B17*B13,"g","lbm"),"")</f>
        <v/>
      </c>
      <c r="C18" s="67" t="str">
        <f t="shared" si="9"/>
        <v/>
      </c>
      <c r="D18" s="67" t="str">
        <f t="shared" si="9"/>
        <v/>
      </c>
      <c r="E18" s="67" t="str">
        <f t="shared" si="9"/>
        <v/>
      </c>
      <c r="F18" s="67" t="str">
        <f t="shared" si="9"/>
        <v/>
      </c>
      <c r="G18" s="67" t="str">
        <f t="shared" si="9"/>
        <v/>
      </c>
      <c r="H18" s="67" t="str">
        <f t="shared" si="9"/>
        <v/>
      </c>
      <c r="I18" s="67" t="str">
        <f t="shared" si="9"/>
        <v/>
      </c>
      <c r="J18" s="45">
        <f>SUM(B18:I18)</f>
        <v>0</v>
      </c>
      <c r="L18" s="39"/>
      <c r="M18" s="39"/>
    </row>
    <row r="19" spans="1:20" x14ac:dyDescent="0.25">
      <c r="A19" s="1" t="s">
        <v>82</v>
      </c>
      <c r="B19" s="45" t="str">
        <f t="shared" ref="B19:I19" si="10">IFERROR((B18*(B9/2000)),"")</f>
        <v/>
      </c>
      <c r="C19" s="45" t="str">
        <f t="shared" si="10"/>
        <v/>
      </c>
      <c r="D19" s="45" t="str">
        <f t="shared" si="10"/>
        <v/>
      </c>
      <c r="E19" s="45" t="str">
        <f t="shared" si="10"/>
        <v/>
      </c>
      <c r="F19" s="45" t="str">
        <f t="shared" si="10"/>
        <v/>
      </c>
      <c r="G19" s="45" t="str">
        <f t="shared" si="10"/>
        <v/>
      </c>
      <c r="H19" s="45" t="str">
        <f t="shared" si="10"/>
        <v/>
      </c>
      <c r="I19" s="45" t="str">
        <f t="shared" si="10"/>
        <v/>
      </c>
    </row>
    <row r="20" spans="1:20" x14ac:dyDescent="0.25">
      <c r="A20" s="1" t="s">
        <v>83</v>
      </c>
      <c r="B20" s="45" t="str">
        <f t="shared" ref="B20:I20" si="11">IFERROR(B11/1000*B17*2.2046,"")</f>
        <v/>
      </c>
      <c r="C20" s="45" t="str">
        <f t="shared" si="11"/>
        <v/>
      </c>
      <c r="D20" s="45" t="str">
        <f t="shared" si="11"/>
        <v/>
      </c>
      <c r="E20" s="45" t="str">
        <f t="shared" si="11"/>
        <v/>
      </c>
      <c r="F20" s="45" t="str">
        <f t="shared" si="11"/>
        <v/>
      </c>
      <c r="G20" s="45" t="str">
        <f t="shared" si="11"/>
        <v/>
      </c>
      <c r="H20" s="45" t="str">
        <f t="shared" si="11"/>
        <v/>
      </c>
      <c r="I20" s="45" t="str">
        <f t="shared" si="11"/>
        <v/>
      </c>
      <c r="J20" s="45" t="str">
        <f>IF('Metric-ME'!$B$21=1,'Metric ME - Biological FW'!B5+'Metric ME - Biological FW'!B20,IF('Metric-ME'!$B$21=2,'Metric ME - Biological FW'!B5+SUM('Metric ME - Biological FW'!B20:C20),IF('Metric-ME'!$B$21=3,'Metric ME - Biological FW'!B5+SUM('Metric ME - Biological FW'!B20:D20),IF('Metric-ME'!$B$21=4,'Metric ME - Biological FW'!B5+SUM('Metric ME - Biological FW'!B20:E20),IF('Metric-ME'!$B$21=5,'Metric ME - Biological FW'!B5+SUM('Metric ME - Biological FW'!B20:F20),IF('Metric-ME'!$B$21=6,'Metric ME - Biological FW'!B5+SUM('Metric ME - Biological FW'!B20:G20),IF('Metric-ME'!$B$21=7,'Metric ME - Biological FW'!B5+SUM('Metric ME - Biological FW'!B20:H20),IF('Metric-ME'!$B$21=8,'Metric ME - Biological FW'!B5+SUM('Metric ME - Biological FW'!B20:I20),""))))))))</f>
        <v/>
      </c>
      <c r="K20" s="45" t="e">
        <f>CONVERT(J20,"lbm","kg")</f>
        <v>#VALUE!</v>
      </c>
    </row>
    <row r="21" spans="1:20" x14ac:dyDescent="0.25">
      <c r="A21" s="1" t="s">
        <v>84</v>
      </c>
      <c r="B21" s="3" t="str">
        <f t="shared" ref="B21:I21" si="12">IFERROR(B19/((B11*0.00220462)*B17),"")</f>
        <v/>
      </c>
      <c r="C21" s="3" t="str">
        <f t="shared" si="12"/>
        <v/>
      </c>
      <c r="D21" s="3" t="str">
        <f t="shared" si="12"/>
        <v/>
      </c>
      <c r="E21" s="3" t="str">
        <f t="shared" si="12"/>
        <v/>
      </c>
      <c r="F21" s="3" t="str">
        <f t="shared" si="12"/>
        <v/>
      </c>
      <c r="G21" s="3" t="str">
        <f t="shared" si="12"/>
        <v/>
      </c>
      <c r="H21" s="3" t="str">
        <f t="shared" si="12"/>
        <v/>
      </c>
      <c r="I21" s="3" t="str">
        <f t="shared" si="12"/>
        <v/>
      </c>
    </row>
    <row r="22" spans="1:20" x14ac:dyDescent="0.25">
      <c r="A22" s="1" t="s">
        <v>85</v>
      </c>
      <c r="B22" s="3" t="str">
        <f>IFERROR((B19+(B17*'Metric-ME'!$E$8)),"")</f>
        <v/>
      </c>
      <c r="C22" s="3" t="str">
        <f>IFERROR((C19+(C17*'Metric-ME'!$E$8)),"")</f>
        <v/>
      </c>
      <c r="D22" s="3" t="str">
        <f>IFERROR((D19+(D17*'Metric-ME'!$E$8)),"")</f>
        <v/>
      </c>
      <c r="E22" s="3" t="str">
        <f>IFERROR((E19+(E17*'Metric-ME'!$E$8)),"")</f>
        <v/>
      </c>
      <c r="F22" s="3" t="str">
        <f>IFERROR((F19+(F17*'Metric-ME'!$E$8)),"")</f>
        <v/>
      </c>
      <c r="G22" s="3" t="str">
        <f>IFERROR((G19+(G17*'Metric-ME'!$E$8)),"")</f>
        <v/>
      </c>
      <c r="H22" s="3" t="str">
        <f>IFERROR((H19+(H17*'Metric-ME'!$E$8)),"")</f>
        <v/>
      </c>
      <c r="I22" s="3" t="str">
        <f>IFERROR((I19+(I17*'Metric-ME'!$E$8)),"")</f>
        <v/>
      </c>
      <c r="J22" s="48"/>
    </row>
    <row r="24" spans="1:20" x14ac:dyDescent="0.25">
      <c r="A24" s="1" t="s">
        <v>60</v>
      </c>
      <c r="B24" s="3" t="str">
        <f>IFERROR(B20*'Metric-ME'!$E$6,"")</f>
        <v/>
      </c>
      <c r="C24" s="3" t="str">
        <f>IFERROR(C20*'Metric-ME'!$E$6,"")</f>
        <v/>
      </c>
      <c r="D24" s="3" t="str">
        <f>IFERROR(D20*'Metric-ME'!$E$6,"")</f>
        <v/>
      </c>
      <c r="E24" s="3" t="str">
        <f>IFERROR(E20*'Metric-ME'!$E$6,"")</f>
        <v/>
      </c>
      <c r="F24" s="3" t="str">
        <f>IFERROR(F20*'Metric-ME'!$E$6,"")</f>
        <v/>
      </c>
      <c r="G24" s="3" t="str">
        <f>IFERROR(G20*'Metric-ME'!$E$6,"")</f>
        <v/>
      </c>
      <c r="H24" s="3" t="str">
        <f>IFERROR(H20*'Metric-ME'!$E$6,"")</f>
        <v/>
      </c>
      <c r="I24" s="3" t="str">
        <f>IFERROR(I20*'Metric-ME'!$E$6,"")</f>
        <v/>
      </c>
    </row>
    <row r="25" spans="1:20" x14ac:dyDescent="0.25">
      <c r="A25" s="1" t="s">
        <v>61</v>
      </c>
      <c r="B25" s="3" t="str">
        <f t="shared" ref="B25:I25" si="13">IFERROR(B24-B19,"")</f>
        <v/>
      </c>
      <c r="C25" s="3" t="str">
        <f t="shared" si="13"/>
        <v/>
      </c>
      <c r="D25" s="3" t="str">
        <f t="shared" si="13"/>
        <v/>
      </c>
      <c r="E25" s="3" t="str">
        <f t="shared" si="13"/>
        <v/>
      </c>
      <c r="F25" s="3" t="str">
        <f t="shared" si="13"/>
        <v/>
      </c>
      <c r="G25" s="3" t="str">
        <f t="shared" si="13"/>
        <v/>
      </c>
      <c r="H25" s="3" t="str">
        <f t="shared" si="13"/>
        <v/>
      </c>
      <c r="I25" s="3" t="str">
        <f t="shared" si="13"/>
        <v/>
      </c>
    </row>
    <row r="26" spans="1:20" x14ac:dyDescent="0.25">
      <c r="A26" s="1" t="s">
        <v>62</v>
      </c>
      <c r="B26" s="3" t="str">
        <f t="shared" ref="B26:I26" si="14">IFERROR(B24-B22,"")</f>
        <v/>
      </c>
      <c r="C26" s="3" t="str">
        <f t="shared" si="14"/>
        <v/>
      </c>
      <c r="D26" s="3" t="str">
        <f t="shared" si="14"/>
        <v/>
      </c>
      <c r="E26" s="3" t="str">
        <f t="shared" si="14"/>
        <v/>
      </c>
      <c r="F26" s="3" t="str">
        <f t="shared" si="14"/>
        <v/>
      </c>
      <c r="G26" s="3" t="str">
        <f t="shared" si="14"/>
        <v/>
      </c>
      <c r="H26" s="3" t="str">
        <f t="shared" si="14"/>
        <v/>
      </c>
      <c r="I26" s="3" t="str">
        <f t="shared" si="14"/>
        <v/>
      </c>
    </row>
    <row r="27" spans="1:20" x14ac:dyDescent="0.25">
      <c r="A27" s="1" t="s">
        <v>86</v>
      </c>
      <c r="B27" s="45" t="e">
        <f>'Metric ME - Current'!B27</f>
        <v>#VALUE!</v>
      </c>
      <c r="C27" s="45" t="e">
        <f>'Metric ME - Current'!C27</f>
        <v>#VALUE!</v>
      </c>
      <c r="D27" s="45" t="e">
        <f>'Metric ME - Current'!D27</f>
        <v>#VALUE!</v>
      </c>
      <c r="E27" s="45" t="e">
        <f>'Metric ME - Current'!E27</f>
        <v>#VALUE!</v>
      </c>
      <c r="F27" s="45" t="e">
        <f>'Metric ME - Current'!F27</f>
        <v>#VALUE!</v>
      </c>
      <c r="G27" s="45" t="e">
        <f>'Metric ME - Current'!G27</f>
        <v>#VALUE!</v>
      </c>
      <c r="H27" s="45" t="e">
        <f>'Metric ME - Current'!H27</f>
        <v>#VALUE!</v>
      </c>
      <c r="I27" s="45" t="e">
        <f>'Metric ME - Current'!I27</f>
        <v>#VALUE!</v>
      </c>
      <c r="J27" s="92">
        <f>'Metric-ME'!$E$9/100</f>
        <v>0.75</v>
      </c>
    </row>
    <row r="28" spans="1:20" x14ac:dyDescent="0.25">
      <c r="A28" s="1" t="s">
        <v>87</v>
      </c>
      <c r="B28" s="45" t="e">
        <f>B$27/$J$27</f>
        <v>#VALUE!</v>
      </c>
      <c r="C28" s="45" t="e">
        <f t="shared" ref="C28:I28" si="15">C$27/$J$27</f>
        <v>#VALUE!</v>
      </c>
      <c r="D28" s="45" t="e">
        <f t="shared" si="15"/>
        <v>#VALUE!</v>
      </c>
      <c r="E28" s="45" t="e">
        <f t="shared" si="15"/>
        <v>#VALUE!</v>
      </c>
      <c r="F28" s="45" t="e">
        <f t="shared" si="15"/>
        <v>#VALUE!</v>
      </c>
      <c r="G28" s="45" t="e">
        <f t="shared" si="15"/>
        <v>#VALUE!</v>
      </c>
      <c r="H28" s="45" t="e">
        <f t="shared" si="15"/>
        <v>#VALUE!</v>
      </c>
      <c r="I28" s="45" t="e">
        <f t="shared" si="15"/>
        <v>#VALUE!</v>
      </c>
      <c r="J28" s="92">
        <f>'Metric-ME'!$E$9/100</f>
        <v>0.75</v>
      </c>
    </row>
    <row r="29" spans="1:20" x14ac:dyDescent="0.25">
      <c r="A29" s="92"/>
      <c r="J29" s="92"/>
    </row>
    <row r="30" spans="1:20" x14ac:dyDescent="0.25">
      <c r="A30" s="92"/>
      <c r="J30" s="92"/>
    </row>
  </sheetData>
  <mergeCells count="4">
    <mergeCell ref="A1:T1"/>
    <mergeCell ref="A2:A4"/>
    <mergeCell ref="B2:I3"/>
    <mergeCell ref="K2:T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D927-08B1-4140-AC8B-3C81764EA76E}">
  <dimension ref="A1:BB308"/>
  <sheetViews>
    <sheetView topLeftCell="A246" workbookViewId="0">
      <selection activeCell="AY259" sqref="AY259"/>
    </sheetView>
  </sheetViews>
  <sheetFormatPr defaultColWidth="8.85546875" defaultRowHeight="15" x14ac:dyDescent="0.25"/>
  <cols>
    <col min="1" max="1" width="8.85546875" style="92"/>
    <col min="2" max="2" width="8.85546875" style="1"/>
    <col min="3" max="3" width="15.140625" style="1" bestFit="1" customWidth="1"/>
    <col min="4" max="4" width="12" style="1" bestFit="1" customWidth="1"/>
    <col min="5" max="5" width="13.5703125" style="1" bestFit="1" customWidth="1"/>
    <col min="6" max="7" width="8.85546875" style="1"/>
    <col min="8" max="8" width="8.85546875" style="92"/>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92"/>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92"/>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92"/>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92"/>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92"/>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92"/>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196" t="s">
        <v>93</v>
      </c>
      <c r="B1" s="196"/>
      <c r="C1" s="196"/>
      <c r="D1" s="196"/>
      <c r="E1" s="196"/>
      <c r="H1" s="196" t="s">
        <v>94</v>
      </c>
      <c r="I1" s="196"/>
      <c r="J1" s="196"/>
      <c r="K1" s="196"/>
      <c r="L1" s="196"/>
      <c r="O1" s="196" t="s">
        <v>95</v>
      </c>
      <c r="P1" s="196"/>
      <c r="Q1" s="196"/>
      <c r="R1" s="196"/>
      <c r="S1" s="196"/>
      <c r="V1" s="196" t="s">
        <v>96</v>
      </c>
      <c r="W1" s="196"/>
      <c r="X1" s="196"/>
      <c r="Y1" s="196"/>
      <c r="Z1" s="196"/>
      <c r="AC1" s="196" t="s">
        <v>97</v>
      </c>
      <c r="AD1" s="196"/>
      <c r="AE1" s="196"/>
      <c r="AF1" s="196"/>
      <c r="AG1" s="196"/>
      <c r="AJ1" s="196" t="s">
        <v>98</v>
      </c>
      <c r="AK1" s="196"/>
      <c r="AL1" s="196"/>
      <c r="AM1" s="196"/>
      <c r="AN1" s="196"/>
      <c r="AQ1" s="196" t="s">
        <v>99</v>
      </c>
      <c r="AR1" s="196"/>
      <c r="AS1" s="196"/>
      <c r="AT1" s="196"/>
      <c r="AU1" s="196"/>
      <c r="AX1" s="196" t="s">
        <v>100</v>
      </c>
      <c r="AY1" s="196"/>
      <c r="AZ1" s="196"/>
      <c r="BA1" s="196"/>
      <c r="BB1" s="196"/>
    </row>
    <row r="2" spans="1:54" x14ac:dyDescent="0.25">
      <c r="A2" s="92" t="s">
        <v>88</v>
      </c>
      <c r="B2" s="1" t="s">
        <v>0</v>
      </c>
      <c r="C2" s="1" t="s">
        <v>90</v>
      </c>
      <c r="D2" s="1" t="s">
        <v>91</v>
      </c>
      <c r="E2" s="1" t="s">
        <v>92</v>
      </c>
      <c r="H2" s="92" t="s">
        <v>88</v>
      </c>
      <c r="I2" s="1" t="s">
        <v>0</v>
      </c>
      <c r="J2" s="1" t="s">
        <v>90</v>
      </c>
      <c r="K2" s="1" t="s">
        <v>91</v>
      </c>
      <c r="L2" s="1" t="s">
        <v>92</v>
      </c>
      <c r="O2" s="92" t="s">
        <v>88</v>
      </c>
      <c r="P2" s="1" t="s">
        <v>0</v>
      </c>
      <c r="Q2" s="1" t="s">
        <v>90</v>
      </c>
      <c r="R2" s="1" t="s">
        <v>91</v>
      </c>
      <c r="S2" s="1" t="s">
        <v>92</v>
      </c>
      <c r="V2" s="92" t="s">
        <v>88</v>
      </c>
      <c r="W2" s="1" t="s">
        <v>0</v>
      </c>
      <c r="X2" s="1" t="s">
        <v>90</v>
      </c>
      <c r="Y2" s="1" t="s">
        <v>91</v>
      </c>
      <c r="Z2" s="1" t="s">
        <v>92</v>
      </c>
      <c r="AC2" s="92" t="s">
        <v>88</v>
      </c>
      <c r="AD2" s="1" t="s">
        <v>0</v>
      </c>
      <c r="AE2" s="1" t="s">
        <v>90</v>
      </c>
      <c r="AF2" s="1" t="s">
        <v>91</v>
      </c>
      <c r="AG2" s="1" t="s">
        <v>92</v>
      </c>
      <c r="AJ2" s="92" t="s">
        <v>88</v>
      </c>
      <c r="AK2" s="1" t="s">
        <v>0</v>
      </c>
      <c r="AL2" s="1" t="s">
        <v>90</v>
      </c>
      <c r="AM2" s="1" t="s">
        <v>91</v>
      </c>
      <c r="AN2" s="1" t="s">
        <v>92</v>
      </c>
      <c r="AQ2" s="92" t="s">
        <v>88</v>
      </c>
      <c r="AR2" s="1" t="s">
        <v>0</v>
      </c>
      <c r="AS2" s="1" t="s">
        <v>90</v>
      </c>
      <c r="AT2" s="1" t="s">
        <v>91</v>
      </c>
      <c r="AU2" s="1" t="s">
        <v>92</v>
      </c>
      <c r="AX2" s="92" t="s">
        <v>88</v>
      </c>
      <c r="AY2" s="1" t="s">
        <v>0</v>
      </c>
      <c r="AZ2" s="1" t="s">
        <v>90</v>
      </c>
      <c r="BA2" s="1" t="s">
        <v>91</v>
      </c>
      <c r="BB2" s="1" t="s">
        <v>92</v>
      </c>
    </row>
    <row r="3" spans="1:54" x14ac:dyDescent="0.25">
      <c r="A3" s="92">
        <v>25</v>
      </c>
      <c r="B3" s="92">
        <f>IF('Metric ME - Current'!$B$15&lt;3.5237,593.73-53.279*(3.5237-'Metric ME - Current'!$B$15),593.73)</f>
        <v>593.73</v>
      </c>
      <c r="D3" s="92">
        <f>IF('Metric ME - Current'!$B$15&lt;4.1,696.15-33.2478*(4.1-'Metric ME - Current'!$B$15),696.15)</f>
        <v>696.15</v>
      </c>
      <c r="H3" s="92">
        <v>25</v>
      </c>
      <c r="I3" s="92">
        <f>IF('Metric ME - Current'!$C$15&lt;3.5237,593.73-53.279*(3.5237-'Metric ME - Current'!$C$15),593.73)</f>
        <v>593.73</v>
      </c>
      <c r="K3" s="92">
        <f>IF('Metric ME - Current'!$C$15&lt;4.1,696.15-33.2478*(4.1-'Metric ME - Current'!$C$15),696.15)</f>
        <v>696.15</v>
      </c>
      <c r="O3" s="92">
        <v>25</v>
      </c>
      <c r="P3" s="92">
        <f>IF('Metric ME - Current'!$D$15&lt;3.5237,593.73-53.279*(3.5237-'Metric ME - Current'!$D$15),593.73)</f>
        <v>593.73</v>
      </c>
      <c r="R3" s="92">
        <f>IF('Metric ME - Current'!$D$15&lt;4.1,696.15-33.2478*(4.1-'Metric ME - Current'!$D$15),696.15)</f>
        <v>696.15</v>
      </c>
      <c r="V3" s="92">
        <v>25</v>
      </c>
      <c r="W3" s="92">
        <f>IF('Metric ME - Current'!$E$15&lt;3.5237,593.73-53.279*(3.5237-'Metric ME - Current'!$E$15),593.73)</f>
        <v>593.73</v>
      </c>
      <c r="Y3" s="92">
        <f>IF('Metric ME - Current'!$E$15&lt;4.1,696.15-33.2478*(4.1-'Metric ME - Current'!$E$15),696.15)</f>
        <v>696.15</v>
      </c>
      <c r="AC3" s="92">
        <v>25</v>
      </c>
      <c r="AD3" s="92">
        <f>IF('Metric ME - Current'!$F$15&lt;3.5237,593.73-53.279*(3.5237-'Metric ME - Current'!$F$15),593.73)</f>
        <v>593.73</v>
      </c>
      <c r="AF3" s="92">
        <f>IF('Metric ME - Current'!$F$15&lt;4.1,696.15-33.2478*(4.1-'Metric ME - Current'!$F$15),696.15)</f>
        <v>696.15</v>
      </c>
      <c r="AJ3" s="92">
        <v>25</v>
      </c>
      <c r="AK3" s="92">
        <f>IF('Metric ME - Current'!$G$15&lt;3.5237,593.73-53.279*(3.5237-'Metric ME - Current'!$G$15),593.73)</f>
        <v>593.73</v>
      </c>
      <c r="AM3" s="92">
        <f>IF('Metric ME - Current'!$G$15&lt;4.1,696.15-33.2478*(4.1-'Metric ME - Current'!$G$15),696.15)</f>
        <v>696.15</v>
      </c>
      <c r="AQ3" s="92">
        <v>25</v>
      </c>
      <c r="AR3" s="92">
        <f>IF('Metric ME - Current'!$H$15&lt;3.5237,593.73-53.279*(3.5237-'Metric ME - Current'!$H$15),593.73)</f>
        <v>593.73</v>
      </c>
      <c r="AT3" s="92">
        <f>IF('Metric ME - Current'!$H$15&lt;4.1,696.15-33.2478*(4.1-'Metric ME - Current'!$H$15),696.15)</f>
        <v>696.15</v>
      </c>
      <c r="AX3" s="92">
        <v>25</v>
      </c>
      <c r="AY3" s="92">
        <f>IF('Metric ME - Current'!$I$15&lt;3.5237,593.73-53.279*(3.5237-'Metric ME - Current'!$I$15),593.73)</f>
        <v>593.73</v>
      </c>
      <c r="BA3" s="92">
        <f>IF('Metric ME - Current'!$I$15&lt;4.1,696.15-33.2478*(4.1-'Metric ME - Current'!$I$15),696.15)</f>
        <v>696.15</v>
      </c>
    </row>
    <row r="4" spans="1:54" x14ac:dyDescent="0.25">
      <c r="A4" s="92">
        <v>26</v>
      </c>
      <c r="B4" s="92">
        <f>IF('Metric ME - Current'!$B$15&lt;3.5237,593.73-53.279*(3.5237-'Metric ME - Current'!$B$15),593.73)</f>
        <v>593.73</v>
      </c>
      <c r="C4" s="1">
        <f>B3+B4</f>
        <v>1187.46</v>
      </c>
      <c r="D4" s="92">
        <f>IF('Metric ME - Current'!$B$15&lt;4.1,696.15-33.2478*(4.1-'Metric ME - Current'!$B$15),696.15)</f>
        <v>696.15</v>
      </c>
      <c r="E4" s="1">
        <f>D4+D3</f>
        <v>1392.3</v>
      </c>
      <c r="H4" s="92">
        <v>26</v>
      </c>
      <c r="I4" s="92">
        <f>IF('Metric ME - Current'!$C$15&lt;3.5237,593.73-53.279*(3.5237-'Metric ME - Current'!$C$15),593.73)</f>
        <v>593.73</v>
      </c>
      <c r="J4" s="1">
        <f>I3+I4</f>
        <v>1187.46</v>
      </c>
      <c r="K4" s="92">
        <f>IF('Metric ME - Current'!$C$15&lt;4.1,696.15-33.2478*(4.1-'Metric ME - Current'!$C$15),696.15)</f>
        <v>696.15</v>
      </c>
      <c r="L4" s="1">
        <f>K4+K3</f>
        <v>1392.3</v>
      </c>
      <c r="O4" s="92">
        <v>26</v>
      </c>
      <c r="P4" s="92">
        <f>IF('Metric ME - Current'!$D$15&lt;3.5237,593.73-53.279*(3.5237-'Metric ME - Current'!$D$15),593.73)</f>
        <v>593.73</v>
      </c>
      <c r="Q4" s="1">
        <f>P3+P4</f>
        <v>1187.46</v>
      </c>
      <c r="R4" s="92">
        <f>IF('Metric ME - Current'!$D$15&lt;4.1,696.15-33.2478*(4.1-'Metric ME - Current'!$D$15),696.15)</f>
        <v>696.15</v>
      </c>
      <c r="S4" s="1">
        <f>R4+R3</f>
        <v>1392.3</v>
      </c>
      <c r="V4" s="92">
        <v>26</v>
      </c>
      <c r="W4" s="92">
        <f>IF('Metric ME - Current'!$E$15&lt;3.5237,593.73-53.279*(3.5237-'Metric ME - Current'!$E$15),593.73)</f>
        <v>593.73</v>
      </c>
      <c r="X4" s="1">
        <f>W3+W4</f>
        <v>1187.46</v>
      </c>
      <c r="Y4" s="92">
        <f>IF('Metric ME - Current'!$E$15&lt;4.1,696.15-33.2478*(4.1-'Metric ME - Current'!$E$15),696.15)</f>
        <v>696.15</v>
      </c>
      <c r="Z4" s="1">
        <f>Y4+Y3</f>
        <v>1392.3</v>
      </c>
      <c r="AC4" s="92">
        <v>26</v>
      </c>
      <c r="AD4" s="92">
        <f>IF('Metric ME - Current'!$F$15&lt;3.5237,593.73-53.279*(3.5237-'Metric ME - Current'!$F$15),593.73)</f>
        <v>593.73</v>
      </c>
      <c r="AE4" s="1">
        <f>AD3+AD4</f>
        <v>1187.46</v>
      </c>
      <c r="AF4" s="92">
        <f>IF('Metric ME - Current'!$F$15&lt;4.1,696.15-33.2478*(4.1-'Metric ME - Current'!$F$15),696.15)</f>
        <v>696.15</v>
      </c>
      <c r="AG4" s="1">
        <f>AF4+AF3</f>
        <v>1392.3</v>
      </c>
      <c r="AJ4" s="92">
        <v>26</v>
      </c>
      <c r="AK4" s="92">
        <f>IF('Metric ME - Current'!$G$15&lt;3.5237,593.73-53.279*(3.5237-'Metric ME - Current'!$G$15),593.73)</f>
        <v>593.73</v>
      </c>
      <c r="AL4" s="1">
        <f>AK3+AK4</f>
        <v>1187.46</v>
      </c>
      <c r="AM4" s="92">
        <f>IF('Metric ME - Current'!$G$15&lt;4.1,696.15-33.2478*(4.1-'Metric ME - Current'!$G$15),696.15)</f>
        <v>696.15</v>
      </c>
      <c r="AN4" s="1">
        <f>AM4+AM3</f>
        <v>1392.3</v>
      </c>
      <c r="AQ4" s="92">
        <v>26</v>
      </c>
      <c r="AR4" s="92">
        <f>IF('Metric ME - Current'!$H$15&lt;3.5237,593.73-53.279*(3.5237-'Metric ME - Current'!$H$15),593.73)</f>
        <v>593.73</v>
      </c>
      <c r="AS4" s="1">
        <f>AR3+AR4</f>
        <v>1187.46</v>
      </c>
      <c r="AT4" s="92">
        <f>IF('Metric ME - Current'!$H$15&lt;4.1,696.15-33.2478*(4.1-'Metric ME - Current'!$H$15),696.15)</f>
        <v>696.15</v>
      </c>
      <c r="AU4" s="1">
        <f>AT4+AT3</f>
        <v>1392.3</v>
      </c>
      <c r="AX4" s="92">
        <v>26</v>
      </c>
      <c r="AY4" s="92">
        <f>IF('Metric ME - Current'!$I$15&lt;3.5237,593.73-53.279*(3.5237-'Metric ME - Current'!$I$15),593.73)</f>
        <v>593.73</v>
      </c>
      <c r="AZ4" s="1">
        <f>AY3+AY4</f>
        <v>1187.46</v>
      </c>
      <c r="BA4" s="92">
        <f>IF('Metric ME - Current'!$I$15&lt;4.1,696.15-33.2478*(4.1-'Metric ME - Current'!$I$15),696.15)</f>
        <v>696.15</v>
      </c>
      <c r="BB4" s="1">
        <f>BA4+BA3</f>
        <v>1392.3</v>
      </c>
    </row>
    <row r="5" spans="1:54" x14ac:dyDescent="0.25">
      <c r="A5" s="92">
        <v>27</v>
      </c>
      <c r="B5" s="92">
        <f>IF('Metric ME - Current'!$B$15&lt;3.5237,593.73-53.279*(3.5237-'Metric ME - Current'!$B$15),593.73)</f>
        <v>593.73</v>
      </c>
      <c r="C5" s="1">
        <f>B5+C4</f>
        <v>1781.19</v>
      </c>
      <c r="D5" s="92">
        <f>IF('Metric ME - Current'!$B$15&lt;4.1,696.15-33.2478*(4.1-'Metric ME - Current'!$B$15),696.15)</f>
        <v>696.15</v>
      </c>
      <c r="E5" s="1">
        <f>D5+E4</f>
        <v>2088.4499999999998</v>
      </c>
      <c r="H5" s="92">
        <v>27</v>
      </c>
      <c r="I5" s="92">
        <f>IF('Metric ME - Current'!$C$15&lt;3.5237,593.73-53.279*(3.5237-'Metric ME - Current'!$C$15),593.73)</f>
        <v>593.73</v>
      </c>
      <c r="J5" s="1">
        <f>I5+J4</f>
        <v>1781.19</v>
      </c>
      <c r="K5" s="92">
        <f>IF('Metric ME - Current'!$C$15&lt;4.1,696.15-33.2478*(4.1-'Metric ME - Current'!$C$15),696.15)</f>
        <v>696.15</v>
      </c>
      <c r="L5" s="1">
        <f>K5+L4</f>
        <v>2088.4499999999998</v>
      </c>
      <c r="O5" s="92">
        <v>27</v>
      </c>
      <c r="P5" s="92">
        <f>IF('Metric ME - Current'!$D$15&lt;3.5237,593.73-53.279*(3.5237-'Metric ME - Current'!$D$15),593.73)</f>
        <v>593.73</v>
      </c>
      <c r="Q5" s="1">
        <f>P5+Q4</f>
        <v>1781.19</v>
      </c>
      <c r="R5" s="92">
        <f>IF('Metric ME - Current'!$D$15&lt;4.1,696.15-33.2478*(4.1-'Metric ME - Current'!$D$15),696.15)</f>
        <v>696.15</v>
      </c>
      <c r="S5" s="1">
        <f>R5+S4</f>
        <v>2088.4499999999998</v>
      </c>
      <c r="V5" s="92">
        <v>27</v>
      </c>
      <c r="W5" s="92">
        <f>IF('Metric ME - Current'!$E$15&lt;3.5237,593.73-53.279*(3.5237-'Metric ME - Current'!$E$15),593.73)</f>
        <v>593.73</v>
      </c>
      <c r="X5" s="1">
        <f>W5+X4</f>
        <v>1781.19</v>
      </c>
      <c r="Y5" s="92">
        <f>IF('Metric ME - Current'!$E$15&lt;4.1,696.15-33.2478*(4.1-'Metric ME - Current'!$E$15),696.15)</f>
        <v>696.15</v>
      </c>
      <c r="Z5" s="1">
        <f>Y5+Z4</f>
        <v>2088.4499999999998</v>
      </c>
      <c r="AC5" s="92">
        <v>27</v>
      </c>
      <c r="AD5" s="92">
        <f>IF('Metric ME - Current'!$F$15&lt;3.5237,593.73-53.279*(3.5237-'Metric ME - Current'!$F$15),593.73)</f>
        <v>593.73</v>
      </c>
      <c r="AE5" s="1">
        <f>AD5+AE4</f>
        <v>1781.19</v>
      </c>
      <c r="AF5" s="92">
        <f>IF('Metric ME - Current'!$F$15&lt;4.1,696.15-33.2478*(4.1-'Metric ME - Current'!$F$15),696.15)</f>
        <v>696.15</v>
      </c>
      <c r="AG5" s="1">
        <f>AF5+AG4</f>
        <v>2088.4499999999998</v>
      </c>
      <c r="AJ5" s="92">
        <v>27</v>
      </c>
      <c r="AK5" s="92">
        <f>IF('Metric ME - Current'!$G$15&lt;3.5237,593.73-53.279*(3.5237-'Metric ME - Current'!$G$15),593.73)</f>
        <v>593.73</v>
      </c>
      <c r="AL5" s="1">
        <f>AK5+AL4</f>
        <v>1781.19</v>
      </c>
      <c r="AM5" s="92">
        <f>IF('Metric ME - Current'!$G$15&lt;4.1,696.15-33.2478*(4.1-'Metric ME - Current'!$G$15),696.15)</f>
        <v>696.15</v>
      </c>
      <c r="AN5" s="1">
        <f>AM5+AN4</f>
        <v>2088.4499999999998</v>
      </c>
      <c r="AQ5" s="92">
        <v>27</v>
      </c>
      <c r="AR5" s="92">
        <f>IF('Metric ME - Current'!$H$15&lt;3.5237,593.73-53.279*(3.5237-'Metric ME - Current'!$H$15),593.73)</f>
        <v>593.73</v>
      </c>
      <c r="AS5" s="1">
        <f>AR5+AS4</f>
        <v>1781.19</v>
      </c>
      <c r="AT5" s="92">
        <f>IF('Metric ME - Current'!$H$15&lt;4.1,696.15-33.2478*(4.1-'Metric ME - Current'!$H$15),696.15)</f>
        <v>696.15</v>
      </c>
      <c r="AU5" s="1">
        <f>AT5+AU4</f>
        <v>2088.4499999999998</v>
      </c>
      <c r="AX5" s="92">
        <v>27</v>
      </c>
      <c r="AY5" s="92">
        <f>IF('Metric ME - Current'!$I$15&lt;3.5237,593.73-53.279*(3.5237-'Metric ME - Current'!$I$15),593.73)</f>
        <v>593.73</v>
      </c>
      <c r="AZ5" s="1">
        <f>AY5+AZ4</f>
        <v>1781.19</v>
      </c>
      <c r="BA5" s="92">
        <f>IF('Metric ME - Current'!$I$15&lt;4.1,696.15-33.2478*(4.1-'Metric ME - Current'!$I$15),696.15)</f>
        <v>696.15</v>
      </c>
      <c r="BB5" s="1">
        <f>BA5+BB4</f>
        <v>2088.4499999999998</v>
      </c>
    </row>
    <row r="6" spans="1:54" x14ac:dyDescent="0.25">
      <c r="A6" s="92">
        <v>28</v>
      </c>
      <c r="B6" s="92">
        <f>IF('Metric ME - Current'!$B$15&lt;3.5237,593.73-53.279*(3.5237-'Metric ME - Current'!$B$15),593.73)</f>
        <v>593.73</v>
      </c>
      <c r="C6" s="1">
        <f>B6+C5</f>
        <v>2374.92</v>
      </c>
      <c r="D6" s="92">
        <f>IF('Metric ME - Current'!$B$15&lt;4.1,696.15-33.2478*(4.1-'Metric ME - Current'!$B$15),696.15)</f>
        <v>696.15</v>
      </c>
      <c r="E6" s="1">
        <f>D6+E5</f>
        <v>2784.6</v>
      </c>
      <c r="H6" s="92">
        <v>28</v>
      </c>
      <c r="I6" s="92">
        <f>IF('Metric ME - Current'!$C$15&lt;3.5237,593.73-53.279*(3.5237-'Metric ME - Current'!$C$15),593.73)</f>
        <v>593.73</v>
      </c>
      <c r="J6" s="1">
        <f>I6+J5</f>
        <v>2374.92</v>
      </c>
      <c r="K6" s="92">
        <f>IF('Metric ME - Current'!$C$15&lt;4.1,696.15-33.2478*(4.1-'Metric ME - Current'!$C$15),696.15)</f>
        <v>696.15</v>
      </c>
      <c r="L6" s="1">
        <f>K6+L5</f>
        <v>2784.6</v>
      </c>
      <c r="O6" s="92">
        <v>28</v>
      </c>
      <c r="P6" s="92">
        <f>IF('Metric ME - Current'!$D$15&lt;3.5237,593.73-53.279*(3.5237-'Metric ME - Current'!$D$15),593.73)</f>
        <v>593.73</v>
      </c>
      <c r="Q6" s="1">
        <f>P6+Q5</f>
        <v>2374.92</v>
      </c>
      <c r="R6" s="92">
        <f>IF('Metric ME - Current'!$D$15&lt;4.1,696.15-33.2478*(4.1-'Metric ME - Current'!$D$15),696.15)</f>
        <v>696.15</v>
      </c>
      <c r="S6" s="1">
        <f>R6+S5</f>
        <v>2784.6</v>
      </c>
      <c r="V6" s="92">
        <v>28</v>
      </c>
      <c r="W6" s="92">
        <f>IF('Metric ME - Current'!$E$15&lt;3.5237,593.73-53.279*(3.5237-'Metric ME - Current'!$E$15),593.73)</f>
        <v>593.73</v>
      </c>
      <c r="X6" s="1">
        <f>W6+X5</f>
        <v>2374.92</v>
      </c>
      <c r="Y6" s="92">
        <f>IF('Metric ME - Current'!$E$15&lt;4.1,696.15-33.2478*(4.1-'Metric ME - Current'!$E$15),696.15)</f>
        <v>696.15</v>
      </c>
      <c r="Z6" s="1">
        <f>Y6+Z5</f>
        <v>2784.6</v>
      </c>
      <c r="AC6" s="92">
        <v>28</v>
      </c>
      <c r="AD6" s="92">
        <f>IF('Metric ME - Current'!$F$15&lt;3.5237,593.73-53.279*(3.5237-'Metric ME - Current'!$F$15),593.73)</f>
        <v>593.73</v>
      </c>
      <c r="AE6" s="1">
        <f>AD6+AE5</f>
        <v>2374.92</v>
      </c>
      <c r="AF6" s="92">
        <f>IF('Metric ME - Current'!$F$15&lt;4.1,696.15-33.2478*(4.1-'Metric ME - Current'!$F$15),696.15)</f>
        <v>696.15</v>
      </c>
      <c r="AG6" s="1">
        <f>AF6+AG5</f>
        <v>2784.6</v>
      </c>
      <c r="AJ6" s="92">
        <v>28</v>
      </c>
      <c r="AK6" s="92">
        <f>IF('Metric ME - Current'!$G$15&lt;3.5237,593.73-53.279*(3.5237-'Metric ME - Current'!$G$15),593.73)</f>
        <v>593.73</v>
      </c>
      <c r="AL6" s="1">
        <f>AK6+AL5</f>
        <v>2374.92</v>
      </c>
      <c r="AM6" s="92">
        <f>IF('Metric ME - Current'!$G$15&lt;4.1,696.15-33.2478*(4.1-'Metric ME - Current'!$G$15),696.15)</f>
        <v>696.15</v>
      </c>
      <c r="AN6" s="1">
        <f>AM6+AN5</f>
        <v>2784.6</v>
      </c>
      <c r="AQ6" s="92">
        <v>28</v>
      </c>
      <c r="AR6" s="92">
        <f>IF('Metric ME - Current'!$H$15&lt;3.5237,593.73-53.279*(3.5237-'Metric ME - Current'!$H$15),593.73)</f>
        <v>593.73</v>
      </c>
      <c r="AS6" s="1">
        <f>AR6+AS5</f>
        <v>2374.92</v>
      </c>
      <c r="AT6" s="92">
        <f>IF('Metric ME - Current'!$H$15&lt;4.1,696.15-33.2478*(4.1-'Metric ME - Current'!$H$15),696.15)</f>
        <v>696.15</v>
      </c>
      <c r="AU6" s="1">
        <f>AT6+AU5</f>
        <v>2784.6</v>
      </c>
      <c r="AX6" s="92">
        <v>28</v>
      </c>
      <c r="AY6" s="92">
        <f>IF('Metric ME - Current'!$I$15&lt;3.5237,593.73-53.279*(3.5237-'Metric ME - Current'!$I$15),593.73)</f>
        <v>593.73</v>
      </c>
      <c r="AZ6" s="1">
        <f>AY6+AZ5</f>
        <v>2374.92</v>
      </c>
      <c r="BA6" s="92">
        <f>IF('Metric ME - Current'!$I$15&lt;4.1,696.15-33.2478*(4.1-'Metric ME - Current'!$I$15),696.15)</f>
        <v>696.15</v>
      </c>
      <c r="BB6" s="1">
        <f>BA6+BB5</f>
        <v>2784.6</v>
      </c>
    </row>
    <row r="7" spans="1:54" x14ac:dyDescent="0.25">
      <c r="A7" s="92">
        <v>29</v>
      </c>
      <c r="B7" s="92">
        <f>IF('Metric ME - Current'!$B$15&lt;3.5237,593.73-53.279*(3.5237-'Metric ME - Current'!$B$15),593.73)</f>
        <v>593.73</v>
      </c>
      <c r="C7" s="1">
        <f>B7+C6</f>
        <v>2968.65</v>
      </c>
      <c r="D7" s="92">
        <f>IF('Metric ME - Current'!$B$15&lt;4.1,696.15-33.2478*(4.1-'Metric ME - Current'!$B$15),696.15)</f>
        <v>696.15</v>
      </c>
      <c r="E7" s="1">
        <f t="shared" ref="E7:E70" si="0">D7+E6</f>
        <v>3480.75</v>
      </c>
      <c r="H7" s="92">
        <v>29</v>
      </c>
      <c r="I7" s="92">
        <f>IF('Metric ME - Current'!$C$15&lt;3.5237,593.73-53.279*(3.5237-'Metric ME - Current'!$C$15),593.73)</f>
        <v>593.73</v>
      </c>
      <c r="J7" s="1">
        <f>I7+J6</f>
        <v>2968.65</v>
      </c>
      <c r="K7" s="92">
        <f>IF('Metric ME - Current'!$C$15&lt;4.1,696.15-33.2478*(4.1-'Metric ME - Current'!$C$15),696.15)</f>
        <v>696.15</v>
      </c>
      <c r="L7" s="1">
        <f t="shared" ref="L7" si="1">K7+L6</f>
        <v>3480.75</v>
      </c>
      <c r="O7" s="92">
        <v>29</v>
      </c>
      <c r="P7" s="92">
        <f>IF('Metric ME - Current'!$D$15&lt;3.5237,593.73-53.279*(3.5237-'Metric ME - Current'!$D$15),593.73)</f>
        <v>593.73</v>
      </c>
      <c r="Q7" s="1">
        <f>P7+Q6</f>
        <v>2968.65</v>
      </c>
      <c r="R7" s="92">
        <f>IF('Metric ME - Current'!$D$15&lt;4.1,696.15-33.2478*(4.1-'Metric ME - Current'!$D$15),696.15)</f>
        <v>696.15</v>
      </c>
      <c r="S7" s="1">
        <f t="shared" ref="S7" si="2">R7+S6</f>
        <v>3480.75</v>
      </c>
      <c r="V7" s="92">
        <v>29</v>
      </c>
      <c r="W7" s="92">
        <f>IF('Metric ME - Current'!$E$15&lt;3.5237,593.73-53.279*(3.5237-'Metric ME - Current'!$E$15),593.73)</f>
        <v>593.73</v>
      </c>
      <c r="X7" s="1">
        <f>W7+X6</f>
        <v>2968.65</v>
      </c>
      <c r="Y7" s="92">
        <f>IF('Metric ME - Current'!$E$15&lt;4.1,696.15-33.2478*(4.1-'Metric ME - Current'!$E$15),696.15)</f>
        <v>696.15</v>
      </c>
      <c r="Z7" s="1">
        <f t="shared" ref="Z7" si="3">Y7+Z6</f>
        <v>3480.75</v>
      </c>
      <c r="AC7" s="92">
        <v>29</v>
      </c>
      <c r="AD7" s="92">
        <f>IF('Metric ME - Current'!$F$15&lt;3.5237,593.73-53.279*(3.5237-'Metric ME - Current'!$F$15),593.73)</f>
        <v>593.73</v>
      </c>
      <c r="AE7" s="1">
        <f>AD7+AE6</f>
        <v>2968.65</v>
      </c>
      <c r="AF7" s="92">
        <f>IF('Metric ME - Current'!$F$15&lt;4.1,696.15-33.2478*(4.1-'Metric ME - Current'!$F$15),696.15)</f>
        <v>696.15</v>
      </c>
      <c r="AG7" s="1">
        <f t="shared" ref="AG7" si="4">AF7+AG6</f>
        <v>3480.75</v>
      </c>
      <c r="AJ7" s="92">
        <v>29</v>
      </c>
      <c r="AK7" s="92">
        <f>IF('Metric ME - Current'!$G$15&lt;3.5237,593.73-53.279*(3.5237-'Metric ME - Current'!$G$15),593.73)</f>
        <v>593.73</v>
      </c>
      <c r="AL7" s="1">
        <f>AK7+AL6</f>
        <v>2968.65</v>
      </c>
      <c r="AM7" s="92">
        <f>IF('Metric ME - Current'!$G$15&lt;4.1,696.15-33.2478*(4.1-'Metric ME - Current'!$G$15),696.15)</f>
        <v>696.15</v>
      </c>
      <c r="AN7" s="1">
        <f t="shared" ref="AN7" si="5">AM7+AN6</f>
        <v>3480.75</v>
      </c>
      <c r="AQ7" s="92">
        <v>29</v>
      </c>
      <c r="AR7" s="92">
        <f>IF('Metric ME - Current'!$H$15&lt;3.5237,593.73-53.279*(3.5237-'Metric ME - Current'!$H$15),593.73)</f>
        <v>593.73</v>
      </c>
      <c r="AS7" s="1">
        <f>AR7+AS6</f>
        <v>2968.65</v>
      </c>
      <c r="AT7" s="92">
        <f>IF('Metric ME - Current'!$H$15&lt;4.1,696.15-33.2478*(4.1-'Metric ME - Current'!$H$15),696.15)</f>
        <v>696.15</v>
      </c>
      <c r="AU7" s="1">
        <f t="shared" ref="AU7" si="6">AT7+AU6</f>
        <v>3480.75</v>
      </c>
      <c r="AX7" s="92">
        <v>29</v>
      </c>
      <c r="AY7" s="92">
        <f>IF('Metric ME - Current'!$I$15&lt;3.5237,593.73-53.279*(3.5237-'Metric ME - Current'!$I$15),593.73)</f>
        <v>593.73</v>
      </c>
      <c r="AZ7" s="1">
        <f>AY7+AZ6</f>
        <v>2968.65</v>
      </c>
      <c r="BA7" s="92">
        <f>IF('Metric ME - Current'!$I$15&lt;4.1,696.15-33.2478*(4.1-'Metric ME - Current'!$I$15),696.15)</f>
        <v>696.15</v>
      </c>
      <c r="BB7" s="1">
        <f t="shared" ref="BB7" si="7">BA7+BB6</f>
        <v>3480.75</v>
      </c>
    </row>
    <row r="8" spans="1:54" x14ac:dyDescent="0.25">
      <c r="A8" s="92">
        <v>30</v>
      </c>
      <c r="B8" s="92">
        <f>IF('Metric ME - Current'!$B$15&lt;3.5237,593.73-53.279*(3.5237-'Metric ME - Current'!$B$15),593.73)</f>
        <v>593.73</v>
      </c>
      <c r="C8" s="1">
        <f t="shared" ref="C8:C71" si="8">B8+C7</f>
        <v>3562.38</v>
      </c>
      <c r="D8" s="92">
        <f>IF('Metric ME - Current'!$B$15&lt;4.1,696.15-33.2478*(4.1-'Metric ME - Current'!$B$15),696.15)</f>
        <v>696.15</v>
      </c>
      <c r="E8" s="1">
        <f>D8+E7</f>
        <v>4176.8999999999996</v>
      </c>
      <c r="H8" s="92">
        <v>30</v>
      </c>
      <c r="I8" s="92">
        <f>IF('Metric ME - Current'!$C$15&lt;3.5237,593.73-53.279*(3.5237-'Metric ME - Current'!$C$15),593.73)</f>
        <v>593.73</v>
      </c>
      <c r="J8" s="1">
        <f t="shared" ref="J8:J71" si="9">I8+J7</f>
        <v>3562.38</v>
      </c>
      <c r="K8" s="92">
        <f>IF('Metric ME - Current'!$C$15&lt;4.1,696.15-33.2478*(4.1-'Metric ME - Current'!$C$15),696.15)</f>
        <v>696.15</v>
      </c>
      <c r="L8" s="1">
        <f>K8+L7</f>
        <v>4176.8999999999996</v>
      </c>
      <c r="O8" s="92">
        <v>30</v>
      </c>
      <c r="P8" s="92">
        <f>IF('Metric ME - Current'!$D$15&lt;3.5237,593.73-53.279*(3.5237-'Metric ME - Current'!$D$15),593.73)</f>
        <v>593.73</v>
      </c>
      <c r="Q8" s="1">
        <f t="shared" ref="Q8:Q71" si="10">P8+Q7</f>
        <v>3562.38</v>
      </c>
      <c r="R8" s="92">
        <f>IF('Metric ME - Current'!$D$15&lt;4.1,696.15-33.2478*(4.1-'Metric ME - Current'!$D$15),696.15)</f>
        <v>696.15</v>
      </c>
      <c r="S8" s="1">
        <f>R8+S7</f>
        <v>4176.8999999999996</v>
      </c>
      <c r="V8" s="92">
        <v>30</v>
      </c>
      <c r="W8" s="92">
        <f>IF('Metric ME - Current'!$E$15&lt;3.5237,593.73-53.279*(3.5237-'Metric ME - Current'!$E$15),593.73)</f>
        <v>593.73</v>
      </c>
      <c r="X8" s="1">
        <f t="shared" ref="X8:X71" si="11">W8+X7</f>
        <v>3562.38</v>
      </c>
      <c r="Y8" s="92">
        <f>IF('Metric ME - Current'!$E$15&lt;4.1,696.15-33.2478*(4.1-'Metric ME - Current'!$E$15),696.15)</f>
        <v>696.15</v>
      </c>
      <c r="Z8" s="1">
        <f>Y8+Z7</f>
        <v>4176.8999999999996</v>
      </c>
      <c r="AC8" s="92">
        <v>30</v>
      </c>
      <c r="AD8" s="92">
        <f>IF('Metric ME - Current'!$F$15&lt;3.5237,593.73-53.279*(3.5237-'Metric ME - Current'!$F$15),593.73)</f>
        <v>593.73</v>
      </c>
      <c r="AE8" s="1">
        <f t="shared" ref="AE8:AE71" si="12">AD8+AE7</f>
        <v>3562.38</v>
      </c>
      <c r="AF8" s="92">
        <f>IF('Metric ME - Current'!$F$15&lt;4.1,696.15-33.2478*(4.1-'Metric ME - Current'!$F$15),696.15)</f>
        <v>696.15</v>
      </c>
      <c r="AG8" s="1">
        <f>AF8+AG7</f>
        <v>4176.8999999999996</v>
      </c>
      <c r="AJ8" s="92">
        <v>30</v>
      </c>
      <c r="AK8" s="92">
        <f>IF('Metric ME - Current'!$G$15&lt;3.5237,593.73-53.279*(3.5237-'Metric ME - Current'!$G$15),593.73)</f>
        <v>593.73</v>
      </c>
      <c r="AL8" s="1">
        <f t="shared" ref="AL8:AL71" si="13">AK8+AL7</f>
        <v>3562.38</v>
      </c>
      <c r="AM8" s="92">
        <f>IF('Metric ME - Current'!$G$15&lt;4.1,696.15-33.2478*(4.1-'Metric ME - Current'!$G$15),696.15)</f>
        <v>696.15</v>
      </c>
      <c r="AN8" s="1">
        <f>AM8+AN7</f>
        <v>4176.8999999999996</v>
      </c>
      <c r="AQ8" s="92">
        <v>30</v>
      </c>
      <c r="AR8" s="92">
        <f>IF('Metric ME - Current'!$H$15&lt;3.5237,593.73-53.279*(3.5237-'Metric ME - Current'!$H$15),593.73)</f>
        <v>593.73</v>
      </c>
      <c r="AS8" s="1">
        <f t="shared" ref="AS8:AS71" si="14">AR8+AS7</f>
        <v>3562.38</v>
      </c>
      <c r="AT8" s="92">
        <f>IF('Metric ME - Current'!$H$15&lt;4.1,696.15-33.2478*(4.1-'Metric ME - Current'!$H$15),696.15)</f>
        <v>696.15</v>
      </c>
      <c r="AU8" s="1">
        <f>AT8+AU7</f>
        <v>4176.8999999999996</v>
      </c>
      <c r="AX8" s="92">
        <v>30</v>
      </c>
      <c r="AY8" s="92">
        <f>IF('Metric ME - Current'!$I$15&lt;3.5237,593.73-53.279*(3.5237-'Metric ME - Current'!$I$15),593.73)</f>
        <v>593.73</v>
      </c>
      <c r="AZ8" s="1">
        <f t="shared" ref="AZ8:AZ71" si="15">AY8+AZ7</f>
        <v>3562.38</v>
      </c>
      <c r="BA8" s="92">
        <f>IF('Metric ME - Current'!$I$15&lt;4.1,696.15-33.2478*(4.1-'Metric ME - Current'!$I$15),696.15)</f>
        <v>696.15</v>
      </c>
      <c r="BB8" s="1">
        <f>BA8+BB7</f>
        <v>4176.8999999999996</v>
      </c>
    </row>
    <row r="9" spans="1:54" x14ac:dyDescent="0.25">
      <c r="A9" s="92">
        <v>31</v>
      </c>
      <c r="B9" s="92">
        <f>IF('Metric ME - Current'!$B$15&lt;3.5237,593.73-53.279*(3.5237-'Metric ME - Current'!$B$15),593.73)</f>
        <v>593.73</v>
      </c>
      <c r="C9" s="1">
        <f t="shared" si="8"/>
        <v>4156.1100000000006</v>
      </c>
      <c r="D9" s="92">
        <f>IF('Metric ME - Current'!$B$15&lt;4.1,696.15-33.2478*(4.1-'Metric ME - Current'!$B$15),696.15)</f>
        <v>696.15</v>
      </c>
      <c r="E9" s="1">
        <f t="shared" si="0"/>
        <v>4873.0499999999993</v>
      </c>
      <c r="H9" s="92">
        <v>31</v>
      </c>
      <c r="I9" s="92">
        <f>IF('Metric ME - Current'!$C$15&lt;3.5237,593.73-53.279*(3.5237-'Metric ME - Current'!$C$15),593.73)</f>
        <v>593.73</v>
      </c>
      <c r="J9" s="1">
        <f t="shared" si="9"/>
        <v>4156.1100000000006</v>
      </c>
      <c r="K9" s="92">
        <f>IF('Metric ME - Current'!$C$15&lt;4.1,696.15-33.2478*(4.1-'Metric ME - Current'!$C$15),696.15)</f>
        <v>696.15</v>
      </c>
      <c r="L9" s="1">
        <f t="shared" ref="L9:L11" si="16">K9+L8</f>
        <v>4873.0499999999993</v>
      </c>
      <c r="O9" s="92">
        <v>31</v>
      </c>
      <c r="P9" s="92">
        <f>IF('Metric ME - Current'!$D$15&lt;3.5237,593.73-53.279*(3.5237-'Metric ME - Current'!$D$15),593.73)</f>
        <v>593.73</v>
      </c>
      <c r="Q9" s="1">
        <f t="shared" si="10"/>
        <v>4156.1100000000006</v>
      </c>
      <c r="R9" s="92">
        <f>IF('Metric ME - Current'!$D$15&lt;4.1,696.15-33.2478*(4.1-'Metric ME - Current'!$D$15),696.15)</f>
        <v>696.15</v>
      </c>
      <c r="S9" s="1">
        <f t="shared" ref="S9:S11" si="17">R9+S8</f>
        <v>4873.0499999999993</v>
      </c>
      <c r="V9" s="92">
        <v>31</v>
      </c>
      <c r="W9" s="92">
        <f>IF('Metric ME - Current'!$E$15&lt;3.5237,593.73-53.279*(3.5237-'Metric ME - Current'!$E$15),593.73)</f>
        <v>593.73</v>
      </c>
      <c r="X9" s="1">
        <f t="shared" si="11"/>
        <v>4156.1100000000006</v>
      </c>
      <c r="Y9" s="92">
        <f>IF('Metric ME - Current'!$E$15&lt;4.1,696.15-33.2478*(4.1-'Metric ME - Current'!$E$15),696.15)</f>
        <v>696.15</v>
      </c>
      <c r="Z9" s="1">
        <f t="shared" ref="Z9:Z11" si="18">Y9+Z8</f>
        <v>4873.0499999999993</v>
      </c>
      <c r="AC9" s="92">
        <v>31</v>
      </c>
      <c r="AD9" s="92">
        <f>IF('Metric ME - Current'!$F$15&lt;3.5237,593.73-53.279*(3.5237-'Metric ME - Current'!$F$15),593.73)</f>
        <v>593.73</v>
      </c>
      <c r="AE9" s="1">
        <f t="shared" si="12"/>
        <v>4156.1100000000006</v>
      </c>
      <c r="AF9" s="92">
        <f>IF('Metric ME - Current'!$F$15&lt;4.1,696.15-33.2478*(4.1-'Metric ME - Current'!$F$15),696.15)</f>
        <v>696.15</v>
      </c>
      <c r="AG9" s="1">
        <f t="shared" ref="AG9:AG11" si="19">AF9+AG8</f>
        <v>4873.0499999999993</v>
      </c>
      <c r="AJ9" s="92">
        <v>31</v>
      </c>
      <c r="AK9" s="92">
        <f>IF('Metric ME - Current'!$G$15&lt;3.5237,593.73-53.279*(3.5237-'Metric ME - Current'!$G$15),593.73)</f>
        <v>593.73</v>
      </c>
      <c r="AL9" s="1">
        <f t="shared" si="13"/>
        <v>4156.1100000000006</v>
      </c>
      <c r="AM9" s="92">
        <f>IF('Metric ME - Current'!$G$15&lt;4.1,696.15-33.2478*(4.1-'Metric ME - Current'!$G$15),696.15)</f>
        <v>696.15</v>
      </c>
      <c r="AN9" s="1">
        <f t="shared" ref="AN9:AN11" si="20">AM9+AN8</f>
        <v>4873.0499999999993</v>
      </c>
      <c r="AQ9" s="92">
        <v>31</v>
      </c>
      <c r="AR9" s="92">
        <f>IF('Metric ME - Current'!$H$15&lt;3.5237,593.73-53.279*(3.5237-'Metric ME - Current'!$H$15),593.73)</f>
        <v>593.73</v>
      </c>
      <c r="AS9" s="1">
        <f t="shared" si="14"/>
        <v>4156.1100000000006</v>
      </c>
      <c r="AT9" s="92">
        <f>IF('Metric ME - Current'!$H$15&lt;4.1,696.15-33.2478*(4.1-'Metric ME - Current'!$H$15),696.15)</f>
        <v>696.15</v>
      </c>
      <c r="AU9" s="1">
        <f t="shared" ref="AU9:AU11" si="21">AT9+AU8</f>
        <v>4873.0499999999993</v>
      </c>
      <c r="AX9" s="92">
        <v>31</v>
      </c>
      <c r="AY9" s="92">
        <f>IF('Metric ME - Current'!$I$15&lt;3.5237,593.73-53.279*(3.5237-'Metric ME - Current'!$I$15),593.73)</f>
        <v>593.73</v>
      </c>
      <c r="AZ9" s="1">
        <f t="shared" si="15"/>
        <v>4156.1100000000006</v>
      </c>
      <c r="BA9" s="92">
        <f>IF('Metric ME - Current'!$I$15&lt;4.1,696.15-33.2478*(4.1-'Metric ME - Current'!$I$15),696.15)</f>
        <v>696.15</v>
      </c>
      <c r="BB9" s="1">
        <f t="shared" ref="BB9:BB11" si="22">BA9+BB8</f>
        <v>4873.0499999999993</v>
      </c>
    </row>
    <row r="10" spans="1:54" x14ac:dyDescent="0.25">
      <c r="A10" s="92">
        <v>32</v>
      </c>
      <c r="B10" s="92">
        <f>IF('Metric ME - Current'!$B$15&lt;3.5237,593.73-53.279*(3.5237-'Metric ME - Current'!$B$15),593.73)</f>
        <v>593.73</v>
      </c>
      <c r="C10" s="1">
        <f t="shared" si="8"/>
        <v>4749.84</v>
      </c>
      <c r="D10" s="92">
        <f>IF('Metric ME - Current'!$B$15&lt;4.1,696.15-33.2478*(4.1-'Metric ME - Current'!$B$15),696.15)</f>
        <v>696.15</v>
      </c>
      <c r="E10" s="1">
        <f t="shared" si="0"/>
        <v>5569.1999999999989</v>
      </c>
      <c r="H10" s="92">
        <v>32</v>
      </c>
      <c r="I10" s="92">
        <f>IF('Metric ME - Current'!$C$15&lt;3.5237,593.73-53.279*(3.5237-'Metric ME - Current'!$C$15),593.73)</f>
        <v>593.73</v>
      </c>
      <c r="J10" s="1">
        <f t="shared" si="9"/>
        <v>4749.84</v>
      </c>
      <c r="K10" s="92">
        <f>IF('Metric ME - Current'!$C$15&lt;4.1,696.15-33.2478*(4.1-'Metric ME - Current'!$C$15),696.15)</f>
        <v>696.15</v>
      </c>
      <c r="L10" s="1">
        <f t="shared" si="16"/>
        <v>5569.1999999999989</v>
      </c>
      <c r="O10" s="92">
        <v>32</v>
      </c>
      <c r="P10" s="92">
        <f>IF('Metric ME - Current'!$D$15&lt;3.5237,593.73-53.279*(3.5237-'Metric ME - Current'!$D$15),593.73)</f>
        <v>593.73</v>
      </c>
      <c r="Q10" s="1">
        <f t="shared" si="10"/>
        <v>4749.84</v>
      </c>
      <c r="R10" s="92">
        <f>IF('Metric ME - Current'!$D$15&lt;4.1,696.15-33.2478*(4.1-'Metric ME - Current'!$D$15),696.15)</f>
        <v>696.15</v>
      </c>
      <c r="S10" s="1">
        <f t="shared" si="17"/>
        <v>5569.1999999999989</v>
      </c>
      <c r="V10" s="92">
        <v>32</v>
      </c>
      <c r="W10" s="92">
        <f>IF('Metric ME - Current'!$E$15&lt;3.5237,593.73-53.279*(3.5237-'Metric ME - Current'!$E$15),593.73)</f>
        <v>593.73</v>
      </c>
      <c r="X10" s="1">
        <f t="shared" si="11"/>
        <v>4749.84</v>
      </c>
      <c r="Y10" s="92">
        <f>IF('Metric ME - Current'!$E$15&lt;4.1,696.15-33.2478*(4.1-'Metric ME - Current'!$E$15),696.15)</f>
        <v>696.15</v>
      </c>
      <c r="Z10" s="1">
        <f t="shared" si="18"/>
        <v>5569.1999999999989</v>
      </c>
      <c r="AC10" s="92">
        <v>32</v>
      </c>
      <c r="AD10" s="92">
        <f>IF('Metric ME - Current'!$F$15&lt;3.5237,593.73-53.279*(3.5237-'Metric ME - Current'!$F$15),593.73)</f>
        <v>593.73</v>
      </c>
      <c r="AE10" s="1">
        <f t="shared" si="12"/>
        <v>4749.84</v>
      </c>
      <c r="AF10" s="92">
        <f>IF('Metric ME - Current'!$F$15&lt;4.1,696.15-33.2478*(4.1-'Metric ME - Current'!$F$15),696.15)</f>
        <v>696.15</v>
      </c>
      <c r="AG10" s="1">
        <f t="shared" si="19"/>
        <v>5569.1999999999989</v>
      </c>
      <c r="AJ10" s="92">
        <v>32</v>
      </c>
      <c r="AK10" s="92">
        <f>IF('Metric ME - Current'!$G$15&lt;3.5237,593.73-53.279*(3.5237-'Metric ME - Current'!$G$15),593.73)</f>
        <v>593.73</v>
      </c>
      <c r="AL10" s="1">
        <f t="shared" si="13"/>
        <v>4749.84</v>
      </c>
      <c r="AM10" s="92">
        <f>IF('Metric ME - Current'!$G$15&lt;4.1,696.15-33.2478*(4.1-'Metric ME - Current'!$G$15),696.15)</f>
        <v>696.15</v>
      </c>
      <c r="AN10" s="1">
        <f t="shared" si="20"/>
        <v>5569.1999999999989</v>
      </c>
      <c r="AQ10" s="92">
        <v>32</v>
      </c>
      <c r="AR10" s="92">
        <f>IF('Metric ME - Current'!$H$15&lt;3.5237,593.73-53.279*(3.5237-'Metric ME - Current'!$H$15),593.73)</f>
        <v>593.73</v>
      </c>
      <c r="AS10" s="1">
        <f t="shared" si="14"/>
        <v>4749.84</v>
      </c>
      <c r="AT10" s="92">
        <f>IF('Metric ME - Current'!$H$15&lt;4.1,696.15-33.2478*(4.1-'Metric ME - Current'!$H$15),696.15)</f>
        <v>696.15</v>
      </c>
      <c r="AU10" s="1">
        <f t="shared" si="21"/>
        <v>5569.1999999999989</v>
      </c>
      <c r="AX10" s="92">
        <v>32</v>
      </c>
      <c r="AY10" s="92">
        <f>IF('Metric ME - Current'!$I$15&lt;3.5237,593.73-53.279*(3.5237-'Metric ME - Current'!$I$15),593.73)</f>
        <v>593.73</v>
      </c>
      <c r="AZ10" s="1">
        <f t="shared" si="15"/>
        <v>4749.84</v>
      </c>
      <c r="BA10" s="92">
        <f>IF('Metric ME - Current'!$I$15&lt;4.1,696.15-33.2478*(4.1-'Metric ME - Current'!$I$15),696.15)</f>
        <v>696.15</v>
      </c>
      <c r="BB10" s="1">
        <f t="shared" si="22"/>
        <v>5569.1999999999989</v>
      </c>
    </row>
    <row r="11" spans="1:54" x14ac:dyDescent="0.25">
      <c r="A11" s="92">
        <v>33</v>
      </c>
      <c r="B11" s="92">
        <f>IF('Metric ME - Current'!$B$15&lt;3.5237,593.73-53.279*(3.5237-'Metric ME - Current'!$B$15),593.73)</f>
        <v>593.73</v>
      </c>
      <c r="C11" s="1">
        <f t="shared" si="8"/>
        <v>5343.57</v>
      </c>
      <c r="D11" s="92">
        <f>IF('Metric ME - Current'!$B$15&lt;4.1,696.15-33.2478*(4.1-'Metric ME - Current'!$B$15),696.15)</f>
        <v>696.15</v>
      </c>
      <c r="E11" s="1">
        <f t="shared" si="0"/>
        <v>6265.3499999999985</v>
      </c>
      <c r="H11" s="92">
        <v>33</v>
      </c>
      <c r="I11" s="92">
        <f>IF('Metric ME - Current'!$C$15&lt;3.5237,593.73-53.279*(3.5237-'Metric ME - Current'!$C$15),593.73)</f>
        <v>593.73</v>
      </c>
      <c r="J11" s="1">
        <f t="shared" si="9"/>
        <v>5343.57</v>
      </c>
      <c r="K11" s="92">
        <f>IF('Metric ME - Current'!$C$15&lt;4.1,696.15-33.2478*(4.1-'Metric ME - Current'!$C$15),696.15)</f>
        <v>696.15</v>
      </c>
      <c r="L11" s="1">
        <f t="shared" si="16"/>
        <v>6265.3499999999985</v>
      </c>
      <c r="O11" s="92">
        <v>33</v>
      </c>
      <c r="P11" s="92">
        <f>IF('Metric ME - Current'!$D$15&lt;3.5237,593.73-53.279*(3.5237-'Metric ME - Current'!$D$15),593.73)</f>
        <v>593.73</v>
      </c>
      <c r="Q11" s="1">
        <f t="shared" si="10"/>
        <v>5343.57</v>
      </c>
      <c r="R11" s="92">
        <f>IF('Metric ME - Current'!$D$15&lt;4.1,696.15-33.2478*(4.1-'Metric ME - Current'!$D$15),696.15)</f>
        <v>696.15</v>
      </c>
      <c r="S11" s="1">
        <f t="shared" si="17"/>
        <v>6265.3499999999985</v>
      </c>
      <c r="V11" s="92">
        <v>33</v>
      </c>
      <c r="W11" s="92">
        <f>IF('Metric ME - Current'!$E$15&lt;3.5237,593.73-53.279*(3.5237-'Metric ME - Current'!$E$15),593.73)</f>
        <v>593.73</v>
      </c>
      <c r="X11" s="1">
        <f t="shared" si="11"/>
        <v>5343.57</v>
      </c>
      <c r="Y11" s="92">
        <f>IF('Metric ME - Current'!$E$15&lt;4.1,696.15-33.2478*(4.1-'Metric ME - Current'!$E$15),696.15)</f>
        <v>696.15</v>
      </c>
      <c r="Z11" s="1">
        <f t="shared" si="18"/>
        <v>6265.3499999999985</v>
      </c>
      <c r="AC11" s="92">
        <v>33</v>
      </c>
      <c r="AD11" s="92">
        <f>IF('Metric ME - Current'!$F$15&lt;3.5237,593.73-53.279*(3.5237-'Metric ME - Current'!$F$15),593.73)</f>
        <v>593.73</v>
      </c>
      <c r="AE11" s="1">
        <f t="shared" si="12"/>
        <v>5343.57</v>
      </c>
      <c r="AF11" s="92">
        <f>IF('Metric ME - Current'!$F$15&lt;4.1,696.15-33.2478*(4.1-'Metric ME - Current'!$F$15),696.15)</f>
        <v>696.15</v>
      </c>
      <c r="AG11" s="1">
        <f t="shared" si="19"/>
        <v>6265.3499999999985</v>
      </c>
      <c r="AJ11" s="92">
        <v>33</v>
      </c>
      <c r="AK11" s="92">
        <f>IF('Metric ME - Current'!$G$15&lt;3.5237,593.73-53.279*(3.5237-'Metric ME - Current'!$G$15),593.73)</f>
        <v>593.73</v>
      </c>
      <c r="AL11" s="1">
        <f t="shared" si="13"/>
        <v>5343.57</v>
      </c>
      <c r="AM11" s="92">
        <f>IF('Metric ME - Current'!$G$15&lt;4.1,696.15-33.2478*(4.1-'Metric ME - Current'!$G$15),696.15)</f>
        <v>696.15</v>
      </c>
      <c r="AN11" s="1">
        <f t="shared" si="20"/>
        <v>6265.3499999999985</v>
      </c>
      <c r="AQ11" s="92">
        <v>33</v>
      </c>
      <c r="AR11" s="92">
        <f>IF('Metric ME - Current'!$H$15&lt;3.5237,593.73-53.279*(3.5237-'Metric ME - Current'!$H$15),593.73)</f>
        <v>593.73</v>
      </c>
      <c r="AS11" s="1">
        <f t="shared" si="14"/>
        <v>5343.57</v>
      </c>
      <c r="AT11" s="92">
        <f>IF('Metric ME - Current'!$H$15&lt;4.1,696.15-33.2478*(4.1-'Metric ME - Current'!$H$15),696.15)</f>
        <v>696.15</v>
      </c>
      <c r="AU11" s="1">
        <f t="shared" si="21"/>
        <v>6265.3499999999985</v>
      </c>
      <c r="AX11" s="92">
        <v>33</v>
      </c>
      <c r="AY11" s="92">
        <f>IF('Metric ME - Current'!$I$15&lt;3.5237,593.73-53.279*(3.5237-'Metric ME - Current'!$I$15),593.73)</f>
        <v>593.73</v>
      </c>
      <c r="AZ11" s="1">
        <f t="shared" si="15"/>
        <v>5343.57</v>
      </c>
      <c r="BA11" s="92">
        <f>IF('Metric ME - Current'!$I$15&lt;4.1,696.15-33.2478*(4.1-'Metric ME - Current'!$I$15),696.15)</f>
        <v>696.15</v>
      </c>
      <c r="BB11" s="1">
        <f t="shared" si="22"/>
        <v>6265.3499999999985</v>
      </c>
    </row>
    <row r="12" spans="1:54" x14ac:dyDescent="0.25">
      <c r="A12" s="92">
        <v>34</v>
      </c>
      <c r="B12" s="92">
        <f>IF('Metric ME - Current'!$B$15&lt;3.5237,593.73-53.279*(3.5237-'Metric ME - Current'!$B$15),593.73)</f>
        <v>593.73</v>
      </c>
      <c r="C12" s="1">
        <f t="shared" si="8"/>
        <v>5937.2999999999993</v>
      </c>
      <c r="D12" s="92">
        <f>IF('Metric ME - Current'!$B$15&lt;4.1,696.15-33.2478*(4.1-'Metric ME - Current'!$B$15),696.15)</f>
        <v>696.15</v>
      </c>
      <c r="E12" s="1">
        <f>D12+E11</f>
        <v>6961.4999999999982</v>
      </c>
      <c r="H12" s="92">
        <v>34</v>
      </c>
      <c r="I12" s="92">
        <f>IF('Metric ME - Current'!$C$15&lt;3.5237,593.73-53.279*(3.5237-'Metric ME - Current'!$C$15),593.73)</f>
        <v>593.73</v>
      </c>
      <c r="J12" s="1">
        <f t="shared" si="9"/>
        <v>5937.2999999999993</v>
      </c>
      <c r="K12" s="92">
        <f>IF('Metric ME - Current'!$C$15&lt;4.1,696.15-33.2478*(4.1-'Metric ME - Current'!$C$15),696.15)</f>
        <v>696.15</v>
      </c>
      <c r="L12" s="1">
        <f>K12+L11</f>
        <v>6961.4999999999982</v>
      </c>
      <c r="O12" s="92">
        <v>34</v>
      </c>
      <c r="P12" s="92">
        <f>IF('Metric ME - Current'!$D$15&lt;3.5237,593.73-53.279*(3.5237-'Metric ME - Current'!$D$15),593.73)</f>
        <v>593.73</v>
      </c>
      <c r="Q12" s="1">
        <f t="shared" si="10"/>
        <v>5937.2999999999993</v>
      </c>
      <c r="R12" s="92">
        <f>IF('Metric ME - Current'!$D$15&lt;4.1,696.15-33.2478*(4.1-'Metric ME - Current'!$D$15),696.15)</f>
        <v>696.15</v>
      </c>
      <c r="S12" s="1">
        <f>R12+S11</f>
        <v>6961.4999999999982</v>
      </c>
      <c r="V12" s="92">
        <v>34</v>
      </c>
      <c r="W12" s="92">
        <f>IF('Metric ME - Current'!$E$15&lt;3.5237,593.73-53.279*(3.5237-'Metric ME - Current'!$E$15),593.73)</f>
        <v>593.73</v>
      </c>
      <c r="X12" s="1">
        <f t="shared" si="11"/>
        <v>5937.2999999999993</v>
      </c>
      <c r="Y12" s="92">
        <f>IF('Metric ME - Current'!$E$15&lt;4.1,696.15-33.2478*(4.1-'Metric ME - Current'!$E$15),696.15)</f>
        <v>696.15</v>
      </c>
      <c r="Z12" s="1">
        <f>Y12+Z11</f>
        <v>6961.4999999999982</v>
      </c>
      <c r="AC12" s="92">
        <v>34</v>
      </c>
      <c r="AD12" s="92">
        <f>IF('Metric ME - Current'!$F$15&lt;3.5237,593.73-53.279*(3.5237-'Metric ME - Current'!$F$15),593.73)</f>
        <v>593.73</v>
      </c>
      <c r="AE12" s="1">
        <f t="shared" si="12"/>
        <v>5937.2999999999993</v>
      </c>
      <c r="AF12" s="92">
        <f>IF('Metric ME - Current'!$F$15&lt;4.1,696.15-33.2478*(4.1-'Metric ME - Current'!$F$15),696.15)</f>
        <v>696.15</v>
      </c>
      <c r="AG12" s="1">
        <f>AF12+AG11</f>
        <v>6961.4999999999982</v>
      </c>
      <c r="AJ12" s="92">
        <v>34</v>
      </c>
      <c r="AK12" s="92">
        <f>IF('Metric ME - Current'!$G$15&lt;3.5237,593.73-53.279*(3.5237-'Metric ME - Current'!$G$15),593.73)</f>
        <v>593.73</v>
      </c>
      <c r="AL12" s="1">
        <f t="shared" si="13"/>
        <v>5937.2999999999993</v>
      </c>
      <c r="AM12" s="92">
        <f>IF('Metric ME - Current'!$G$15&lt;4.1,696.15-33.2478*(4.1-'Metric ME - Current'!$G$15),696.15)</f>
        <v>696.15</v>
      </c>
      <c r="AN12" s="1">
        <f>AM12+AN11</f>
        <v>6961.4999999999982</v>
      </c>
      <c r="AQ12" s="92">
        <v>34</v>
      </c>
      <c r="AR12" s="92">
        <f>IF('Metric ME - Current'!$H$15&lt;3.5237,593.73-53.279*(3.5237-'Metric ME - Current'!$H$15),593.73)</f>
        <v>593.73</v>
      </c>
      <c r="AS12" s="1">
        <f t="shared" si="14"/>
        <v>5937.2999999999993</v>
      </c>
      <c r="AT12" s="92">
        <f>IF('Metric ME - Current'!$H$15&lt;4.1,696.15-33.2478*(4.1-'Metric ME - Current'!$H$15),696.15)</f>
        <v>696.15</v>
      </c>
      <c r="AU12" s="1">
        <f>AT12+AU11</f>
        <v>6961.4999999999982</v>
      </c>
      <c r="AX12" s="92">
        <v>34</v>
      </c>
      <c r="AY12" s="92">
        <f>IF('Metric ME - Current'!$I$15&lt;3.5237,593.73-53.279*(3.5237-'Metric ME - Current'!$I$15),593.73)</f>
        <v>593.73</v>
      </c>
      <c r="AZ12" s="1">
        <f t="shared" si="15"/>
        <v>5937.2999999999993</v>
      </c>
      <c r="BA12" s="92">
        <f>IF('Metric ME - Current'!$I$15&lt;4.1,696.15-33.2478*(4.1-'Metric ME - Current'!$I$15),696.15)</f>
        <v>696.15</v>
      </c>
      <c r="BB12" s="1">
        <f>BA12+BB11</f>
        <v>6961.4999999999982</v>
      </c>
    </row>
    <row r="13" spans="1:54" x14ac:dyDescent="0.25">
      <c r="A13" s="92">
        <v>35</v>
      </c>
      <c r="B13" s="92">
        <f>IF('Metric ME - Current'!$B$15&lt;3.5237,593.73-53.279*(3.5237-'Metric ME - Current'!$B$15),593.73)</f>
        <v>593.73</v>
      </c>
      <c r="C13" s="1">
        <f t="shared" si="8"/>
        <v>6531.0299999999988</v>
      </c>
      <c r="D13" s="92">
        <f>IF('Metric ME - Current'!$B$15&lt;4.1,696.15-33.2478*(4.1-'Metric ME - Current'!$B$15),696.15)</f>
        <v>696.15</v>
      </c>
      <c r="E13" s="1">
        <f t="shared" si="0"/>
        <v>7657.6499999999978</v>
      </c>
      <c r="H13" s="92">
        <v>35</v>
      </c>
      <c r="I13" s="92">
        <f>IF('Metric ME - Current'!$C$15&lt;3.5237,593.73-53.279*(3.5237-'Metric ME - Current'!$C$15),593.73)</f>
        <v>593.73</v>
      </c>
      <c r="J13" s="1">
        <f t="shared" si="9"/>
        <v>6531.0299999999988</v>
      </c>
      <c r="K13" s="92">
        <f>IF('Metric ME - Current'!$C$15&lt;4.1,696.15-33.2478*(4.1-'Metric ME - Current'!$C$15),696.15)</f>
        <v>696.15</v>
      </c>
      <c r="L13" s="1">
        <f t="shared" ref="L13:L76" si="23">K13+L12</f>
        <v>7657.6499999999978</v>
      </c>
      <c r="O13" s="92">
        <v>35</v>
      </c>
      <c r="P13" s="92">
        <f>IF('Metric ME - Current'!$D$15&lt;3.5237,593.73-53.279*(3.5237-'Metric ME - Current'!$D$15),593.73)</f>
        <v>593.73</v>
      </c>
      <c r="Q13" s="1">
        <f t="shared" si="10"/>
        <v>6531.0299999999988</v>
      </c>
      <c r="R13" s="92">
        <f>IF('Metric ME - Current'!$D$15&lt;4.1,696.15-33.2478*(4.1-'Metric ME - Current'!$D$15),696.15)</f>
        <v>696.15</v>
      </c>
      <c r="S13" s="1">
        <f t="shared" ref="S13:S76" si="24">R13+S12</f>
        <v>7657.6499999999978</v>
      </c>
      <c r="V13" s="92">
        <v>35</v>
      </c>
      <c r="W13" s="92">
        <f>IF('Metric ME - Current'!$E$15&lt;3.5237,593.73-53.279*(3.5237-'Metric ME - Current'!$E$15),593.73)</f>
        <v>593.73</v>
      </c>
      <c r="X13" s="1">
        <f t="shared" si="11"/>
        <v>6531.0299999999988</v>
      </c>
      <c r="Y13" s="92">
        <f>IF('Metric ME - Current'!$E$15&lt;4.1,696.15-33.2478*(4.1-'Metric ME - Current'!$E$15),696.15)</f>
        <v>696.15</v>
      </c>
      <c r="Z13" s="1">
        <f t="shared" ref="Z13:Z76" si="25">Y13+Z12</f>
        <v>7657.6499999999978</v>
      </c>
      <c r="AC13" s="92">
        <v>35</v>
      </c>
      <c r="AD13" s="92">
        <f>IF('Metric ME - Current'!$F$15&lt;3.5237,593.73-53.279*(3.5237-'Metric ME - Current'!$F$15),593.73)</f>
        <v>593.73</v>
      </c>
      <c r="AE13" s="1">
        <f t="shared" si="12"/>
        <v>6531.0299999999988</v>
      </c>
      <c r="AF13" s="92">
        <f>IF('Metric ME - Current'!$F$15&lt;4.1,696.15-33.2478*(4.1-'Metric ME - Current'!$F$15),696.15)</f>
        <v>696.15</v>
      </c>
      <c r="AG13" s="1">
        <f t="shared" ref="AG13:AG76" si="26">AF13+AG12</f>
        <v>7657.6499999999978</v>
      </c>
      <c r="AJ13" s="92">
        <v>35</v>
      </c>
      <c r="AK13" s="92">
        <f>IF('Metric ME - Current'!$G$15&lt;3.5237,593.73-53.279*(3.5237-'Metric ME - Current'!$G$15),593.73)</f>
        <v>593.73</v>
      </c>
      <c r="AL13" s="1">
        <f t="shared" si="13"/>
        <v>6531.0299999999988</v>
      </c>
      <c r="AM13" s="92">
        <f>IF('Metric ME - Current'!$G$15&lt;4.1,696.15-33.2478*(4.1-'Metric ME - Current'!$G$15),696.15)</f>
        <v>696.15</v>
      </c>
      <c r="AN13" s="1">
        <f t="shared" ref="AN13:AN76" si="27">AM13+AN12</f>
        <v>7657.6499999999978</v>
      </c>
      <c r="AQ13" s="92">
        <v>35</v>
      </c>
      <c r="AR13" s="92">
        <f>IF('Metric ME - Current'!$H$15&lt;3.5237,593.73-53.279*(3.5237-'Metric ME - Current'!$H$15),593.73)</f>
        <v>593.73</v>
      </c>
      <c r="AS13" s="1">
        <f t="shared" si="14"/>
        <v>6531.0299999999988</v>
      </c>
      <c r="AT13" s="92">
        <f>IF('Metric ME - Current'!$H$15&lt;4.1,696.15-33.2478*(4.1-'Metric ME - Current'!$H$15),696.15)</f>
        <v>696.15</v>
      </c>
      <c r="AU13" s="1">
        <f t="shared" ref="AU13:AU76" si="28">AT13+AU12</f>
        <v>7657.6499999999978</v>
      </c>
      <c r="AX13" s="92">
        <v>35</v>
      </c>
      <c r="AY13" s="92">
        <f>IF('Metric ME - Current'!$I$15&lt;3.5237,593.73-53.279*(3.5237-'Metric ME - Current'!$I$15),593.73)</f>
        <v>593.73</v>
      </c>
      <c r="AZ13" s="1">
        <f t="shared" si="15"/>
        <v>6531.0299999999988</v>
      </c>
      <c r="BA13" s="92">
        <f>IF('Metric ME - Current'!$I$15&lt;4.1,696.15-33.2478*(4.1-'Metric ME - Current'!$I$15),696.15)</f>
        <v>696.15</v>
      </c>
      <c r="BB13" s="1">
        <f t="shared" ref="BB13:BB76" si="29">BA13+BB12</f>
        <v>7657.6499999999978</v>
      </c>
    </row>
    <row r="14" spans="1:54" x14ac:dyDescent="0.25">
      <c r="A14" s="92">
        <v>36</v>
      </c>
      <c r="B14" s="92">
        <f>IF('Metric ME - Current'!$B$15&lt;3.5237,593.73-53.279*(3.5237-'Metric ME - Current'!$B$15),593.73)</f>
        <v>593.73</v>
      </c>
      <c r="C14" s="1">
        <f t="shared" si="8"/>
        <v>7124.7599999999984</v>
      </c>
      <c r="D14" s="92">
        <f>IF('Metric ME - Current'!$B$15&lt;4.1,696.15-33.2478*(4.1-'Metric ME - Current'!$B$15),696.15)</f>
        <v>696.15</v>
      </c>
      <c r="E14" s="1">
        <f t="shared" si="0"/>
        <v>8353.7999999999975</v>
      </c>
      <c r="H14" s="92">
        <v>36</v>
      </c>
      <c r="I14" s="92">
        <f>IF('Metric ME - Current'!$C$15&lt;3.5237,593.73-53.279*(3.5237-'Metric ME - Current'!$C$15),593.73)</f>
        <v>593.73</v>
      </c>
      <c r="J14" s="1">
        <f t="shared" si="9"/>
        <v>7124.7599999999984</v>
      </c>
      <c r="K14" s="92">
        <f>IF('Metric ME - Current'!$C$15&lt;4.1,696.15-33.2478*(4.1-'Metric ME - Current'!$C$15),696.15)</f>
        <v>696.15</v>
      </c>
      <c r="L14" s="1">
        <f t="shared" si="23"/>
        <v>8353.7999999999975</v>
      </c>
      <c r="O14" s="92">
        <v>36</v>
      </c>
      <c r="P14" s="92">
        <f>IF('Metric ME - Current'!$D$15&lt;3.5237,593.73-53.279*(3.5237-'Metric ME - Current'!$D$15),593.73)</f>
        <v>593.73</v>
      </c>
      <c r="Q14" s="1">
        <f t="shared" si="10"/>
        <v>7124.7599999999984</v>
      </c>
      <c r="R14" s="92">
        <f>IF('Metric ME - Current'!$D$15&lt;4.1,696.15-33.2478*(4.1-'Metric ME - Current'!$D$15),696.15)</f>
        <v>696.15</v>
      </c>
      <c r="S14" s="1">
        <f t="shared" si="24"/>
        <v>8353.7999999999975</v>
      </c>
      <c r="V14" s="92">
        <v>36</v>
      </c>
      <c r="W14" s="92">
        <f>IF('Metric ME - Current'!$E$15&lt;3.5237,593.73-53.279*(3.5237-'Metric ME - Current'!$E$15),593.73)</f>
        <v>593.73</v>
      </c>
      <c r="X14" s="1">
        <f t="shared" si="11"/>
        <v>7124.7599999999984</v>
      </c>
      <c r="Y14" s="92">
        <f>IF('Metric ME - Current'!$E$15&lt;4.1,696.15-33.2478*(4.1-'Metric ME - Current'!$E$15),696.15)</f>
        <v>696.15</v>
      </c>
      <c r="Z14" s="1">
        <f t="shared" si="25"/>
        <v>8353.7999999999975</v>
      </c>
      <c r="AC14" s="92">
        <v>36</v>
      </c>
      <c r="AD14" s="92">
        <f>IF('Metric ME - Current'!$F$15&lt;3.5237,593.73-53.279*(3.5237-'Metric ME - Current'!$F$15),593.73)</f>
        <v>593.73</v>
      </c>
      <c r="AE14" s="1">
        <f t="shared" si="12"/>
        <v>7124.7599999999984</v>
      </c>
      <c r="AF14" s="92">
        <f>IF('Metric ME - Current'!$F$15&lt;4.1,696.15-33.2478*(4.1-'Metric ME - Current'!$F$15),696.15)</f>
        <v>696.15</v>
      </c>
      <c r="AG14" s="1">
        <f t="shared" si="26"/>
        <v>8353.7999999999975</v>
      </c>
      <c r="AJ14" s="92">
        <v>36</v>
      </c>
      <c r="AK14" s="92">
        <f>IF('Metric ME - Current'!$G$15&lt;3.5237,593.73-53.279*(3.5237-'Metric ME - Current'!$G$15),593.73)</f>
        <v>593.73</v>
      </c>
      <c r="AL14" s="1">
        <f t="shared" si="13"/>
        <v>7124.7599999999984</v>
      </c>
      <c r="AM14" s="92">
        <f>IF('Metric ME - Current'!$G$15&lt;4.1,696.15-33.2478*(4.1-'Metric ME - Current'!$G$15),696.15)</f>
        <v>696.15</v>
      </c>
      <c r="AN14" s="1">
        <f t="shared" si="27"/>
        <v>8353.7999999999975</v>
      </c>
      <c r="AQ14" s="92">
        <v>36</v>
      </c>
      <c r="AR14" s="92">
        <f>IF('Metric ME - Current'!$H$15&lt;3.5237,593.73-53.279*(3.5237-'Metric ME - Current'!$H$15),593.73)</f>
        <v>593.73</v>
      </c>
      <c r="AS14" s="1">
        <f t="shared" si="14"/>
        <v>7124.7599999999984</v>
      </c>
      <c r="AT14" s="92">
        <f>IF('Metric ME - Current'!$H$15&lt;4.1,696.15-33.2478*(4.1-'Metric ME - Current'!$H$15),696.15)</f>
        <v>696.15</v>
      </c>
      <c r="AU14" s="1">
        <f t="shared" si="28"/>
        <v>8353.7999999999975</v>
      </c>
      <c r="AX14" s="92">
        <v>36</v>
      </c>
      <c r="AY14" s="92">
        <f>IF('Metric ME - Current'!$I$15&lt;3.5237,593.73-53.279*(3.5237-'Metric ME - Current'!$I$15),593.73)</f>
        <v>593.73</v>
      </c>
      <c r="AZ14" s="1">
        <f t="shared" si="15"/>
        <v>7124.7599999999984</v>
      </c>
      <c r="BA14" s="92">
        <f>IF('Metric ME - Current'!$I$15&lt;4.1,696.15-33.2478*(4.1-'Metric ME - Current'!$I$15),696.15)</f>
        <v>696.15</v>
      </c>
      <c r="BB14" s="1">
        <f t="shared" si="29"/>
        <v>8353.7999999999975</v>
      </c>
    </row>
    <row r="15" spans="1:54" x14ac:dyDescent="0.25">
      <c r="A15" s="92">
        <v>37</v>
      </c>
      <c r="B15" s="92">
        <f>IF('Metric ME - Current'!$B$15&lt;3.5237,593.73-53.279*(3.5237-'Metric ME - Current'!$B$15),593.73)</f>
        <v>593.73</v>
      </c>
      <c r="C15" s="1">
        <f t="shared" si="8"/>
        <v>7718.489999999998</v>
      </c>
      <c r="D15" s="92">
        <f>IF('Metric ME - Current'!$B$15&lt;4.1,696.15-33.2478*(4.1-'Metric ME - Current'!$B$15),696.15)</f>
        <v>696.15</v>
      </c>
      <c r="E15" s="1">
        <f t="shared" si="0"/>
        <v>9049.9499999999971</v>
      </c>
      <c r="H15" s="92">
        <v>37</v>
      </c>
      <c r="I15" s="92">
        <f>IF('Metric ME - Current'!$C$15&lt;3.5237,593.73-53.279*(3.5237-'Metric ME - Current'!$C$15),593.73)</f>
        <v>593.73</v>
      </c>
      <c r="J15" s="1">
        <f t="shared" si="9"/>
        <v>7718.489999999998</v>
      </c>
      <c r="K15" s="92">
        <f>IF('Metric ME - Current'!$C$15&lt;4.1,696.15-33.2478*(4.1-'Metric ME - Current'!$C$15),696.15)</f>
        <v>696.15</v>
      </c>
      <c r="L15" s="1">
        <f t="shared" si="23"/>
        <v>9049.9499999999971</v>
      </c>
      <c r="O15" s="92">
        <v>37</v>
      </c>
      <c r="P15" s="92">
        <f>IF('Metric ME - Current'!$D$15&lt;3.5237,593.73-53.279*(3.5237-'Metric ME - Current'!$D$15),593.73)</f>
        <v>593.73</v>
      </c>
      <c r="Q15" s="1">
        <f t="shared" si="10"/>
        <v>7718.489999999998</v>
      </c>
      <c r="R15" s="92">
        <f>IF('Metric ME - Current'!$D$15&lt;4.1,696.15-33.2478*(4.1-'Metric ME - Current'!$D$15),696.15)</f>
        <v>696.15</v>
      </c>
      <c r="S15" s="1">
        <f t="shared" si="24"/>
        <v>9049.9499999999971</v>
      </c>
      <c r="V15" s="92">
        <v>37</v>
      </c>
      <c r="W15" s="92">
        <f>IF('Metric ME - Current'!$E$15&lt;3.5237,593.73-53.279*(3.5237-'Metric ME - Current'!$E$15),593.73)</f>
        <v>593.73</v>
      </c>
      <c r="X15" s="1">
        <f t="shared" si="11"/>
        <v>7718.489999999998</v>
      </c>
      <c r="Y15" s="92">
        <f>IF('Metric ME - Current'!$E$15&lt;4.1,696.15-33.2478*(4.1-'Metric ME - Current'!$E$15),696.15)</f>
        <v>696.15</v>
      </c>
      <c r="Z15" s="1">
        <f t="shared" si="25"/>
        <v>9049.9499999999971</v>
      </c>
      <c r="AC15" s="92">
        <v>37</v>
      </c>
      <c r="AD15" s="92">
        <f>IF('Metric ME - Current'!$F$15&lt;3.5237,593.73-53.279*(3.5237-'Metric ME - Current'!$F$15),593.73)</f>
        <v>593.73</v>
      </c>
      <c r="AE15" s="1">
        <f t="shared" si="12"/>
        <v>7718.489999999998</v>
      </c>
      <c r="AF15" s="92">
        <f>IF('Metric ME - Current'!$F$15&lt;4.1,696.15-33.2478*(4.1-'Metric ME - Current'!$F$15),696.15)</f>
        <v>696.15</v>
      </c>
      <c r="AG15" s="1">
        <f t="shared" si="26"/>
        <v>9049.9499999999971</v>
      </c>
      <c r="AJ15" s="92">
        <v>37</v>
      </c>
      <c r="AK15" s="92">
        <f>IF('Metric ME - Current'!$G$15&lt;3.5237,593.73-53.279*(3.5237-'Metric ME - Current'!$G$15),593.73)</f>
        <v>593.73</v>
      </c>
      <c r="AL15" s="1">
        <f t="shared" si="13"/>
        <v>7718.489999999998</v>
      </c>
      <c r="AM15" s="92">
        <f>IF('Metric ME - Current'!$G$15&lt;4.1,696.15-33.2478*(4.1-'Metric ME - Current'!$G$15),696.15)</f>
        <v>696.15</v>
      </c>
      <c r="AN15" s="1">
        <f t="shared" si="27"/>
        <v>9049.9499999999971</v>
      </c>
      <c r="AQ15" s="92">
        <v>37</v>
      </c>
      <c r="AR15" s="92">
        <f>IF('Metric ME - Current'!$H$15&lt;3.5237,593.73-53.279*(3.5237-'Metric ME - Current'!$H$15),593.73)</f>
        <v>593.73</v>
      </c>
      <c r="AS15" s="1">
        <f t="shared" si="14"/>
        <v>7718.489999999998</v>
      </c>
      <c r="AT15" s="92">
        <f>IF('Metric ME - Current'!$H$15&lt;4.1,696.15-33.2478*(4.1-'Metric ME - Current'!$H$15),696.15)</f>
        <v>696.15</v>
      </c>
      <c r="AU15" s="1">
        <f t="shared" si="28"/>
        <v>9049.9499999999971</v>
      </c>
      <c r="AX15" s="92">
        <v>37</v>
      </c>
      <c r="AY15" s="92">
        <f>IF('Metric ME - Current'!$I$15&lt;3.5237,593.73-53.279*(3.5237-'Metric ME - Current'!$I$15),593.73)</f>
        <v>593.73</v>
      </c>
      <c r="AZ15" s="1">
        <f t="shared" si="15"/>
        <v>7718.489999999998</v>
      </c>
      <c r="BA15" s="92">
        <f>IF('Metric ME - Current'!$I$15&lt;4.1,696.15-33.2478*(4.1-'Metric ME - Current'!$I$15),696.15)</f>
        <v>696.15</v>
      </c>
      <c r="BB15" s="1">
        <f t="shared" si="29"/>
        <v>9049.9499999999971</v>
      </c>
    </row>
    <row r="16" spans="1:54" x14ac:dyDescent="0.25">
      <c r="A16" s="92">
        <v>38</v>
      </c>
      <c r="B16" s="92">
        <f>IF('Metric ME - Current'!$B$15&lt;3.5237,593.73-53.279*(3.5237-'Metric ME - Current'!$B$15),593.73)</f>
        <v>593.73</v>
      </c>
      <c r="C16" s="1">
        <f t="shared" si="8"/>
        <v>8312.2199999999975</v>
      </c>
      <c r="D16" s="92">
        <f>IF('Metric ME - Current'!$B$15&lt;4.1,696.15-33.2478*(4.1-'Metric ME - Current'!$B$15),696.15)</f>
        <v>696.15</v>
      </c>
      <c r="E16" s="1">
        <f t="shared" si="0"/>
        <v>9746.0999999999967</v>
      </c>
      <c r="H16" s="92">
        <v>38</v>
      </c>
      <c r="I16" s="92">
        <f>IF('Metric ME - Current'!$C$15&lt;3.5237,593.73-53.279*(3.5237-'Metric ME - Current'!$C$15),593.73)</f>
        <v>593.73</v>
      </c>
      <c r="J16" s="1">
        <f t="shared" si="9"/>
        <v>8312.2199999999975</v>
      </c>
      <c r="K16" s="92">
        <f>IF('Metric ME - Current'!$C$15&lt;4.1,696.15-33.2478*(4.1-'Metric ME - Current'!$C$15),696.15)</f>
        <v>696.15</v>
      </c>
      <c r="L16" s="1">
        <f t="shared" si="23"/>
        <v>9746.0999999999967</v>
      </c>
      <c r="O16" s="92">
        <v>38</v>
      </c>
      <c r="P16" s="92">
        <f>IF('Metric ME - Current'!$D$15&lt;3.5237,593.73-53.279*(3.5237-'Metric ME - Current'!$D$15),593.73)</f>
        <v>593.73</v>
      </c>
      <c r="Q16" s="1">
        <f t="shared" si="10"/>
        <v>8312.2199999999975</v>
      </c>
      <c r="R16" s="92">
        <f>IF('Metric ME - Current'!$D$15&lt;4.1,696.15-33.2478*(4.1-'Metric ME - Current'!$D$15),696.15)</f>
        <v>696.15</v>
      </c>
      <c r="S16" s="1">
        <f t="shared" si="24"/>
        <v>9746.0999999999967</v>
      </c>
      <c r="V16" s="92">
        <v>38</v>
      </c>
      <c r="W16" s="92">
        <f>IF('Metric ME - Current'!$E$15&lt;3.5237,593.73-53.279*(3.5237-'Metric ME - Current'!$E$15),593.73)</f>
        <v>593.73</v>
      </c>
      <c r="X16" s="1">
        <f t="shared" si="11"/>
        <v>8312.2199999999975</v>
      </c>
      <c r="Y16" s="92">
        <f>IF('Metric ME - Current'!$E$15&lt;4.1,696.15-33.2478*(4.1-'Metric ME - Current'!$E$15),696.15)</f>
        <v>696.15</v>
      </c>
      <c r="Z16" s="1">
        <f t="shared" si="25"/>
        <v>9746.0999999999967</v>
      </c>
      <c r="AC16" s="92">
        <v>38</v>
      </c>
      <c r="AD16" s="92">
        <f>IF('Metric ME - Current'!$F$15&lt;3.5237,593.73-53.279*(3.5237-'Metric ME - Current'!$F$15),593.73)</f>
        <v>593.73</v>
      </c>
      <c r="AE16" s="1">
        <f t="shared" si="12"/>
        <v>8312.2199999999975</v>
      </c>
      <c r="AF16" s="92">
        <f>IF('Metric ME - Current'!$F$15&lt;4.1,696.15-33.2478*(4.1-'Metric ME - Current'!$F$15),696.15)</f>
        <v>696.15</v>
      </c>
      <c r="AG16" s="1">
        <f t="shared" si="26"/>
        <v>9746.0999999999967</v>
      </c>
      <c r="AJ16" s="92">
        <v>38</v>
      </c>
      <c r="AK16" s="92">
        <f>IF('Metric ME - Current'!$G$15&lt;3.5237,593.73-53.279*(3.5237-'Metric ME - Current'!$G$15),593.73)</f>
        <v>593.73</v>
      </c>
      <c r="AL16" s="1">
        <f t="shared" si="13"/>
        <v>8312.2199999999975</v>
      </c>
      <c r="AM16" s="92">
        <f>IF('Metric ME - Current'!$G$15&lt;4.1,696.15-33.2478*(4.1-'Metric ME - Current'!$G$15),696.15)</f>
        <v>696.15</v>
      </c>
      <c r="AN16" s="1">
        <f t="shared" si="27"/>
        <v>9746.0999999999967</v>
      </c>
      <c r="AQ16" s="92">
        <v>38</v>
      </c>
      <c r="AR16" s="92">
        <f>IF('Metric ME - Current'!$H$15&lt;3.5237,593.73-53.279*(3.5237-'Metric ME - Current'!$H$15),593.73)</f>
        <v>593.73</v>
      </c>
      <c r="AS16" s="1">
        <f t="shared" si="14"/>
        <v>8312.2199999999975</v>
      </c>
      <c r="AT16" s="92">
        <f>IF('Metric ME - Current'!$H$15&lt;4.1,696.15-33.2478*(4.1-'Metric ME - Current'!$H$15),696.15)</f>
        <v>696.15</v>
      </c>
      <c r="AU16" s="1">
        <f t="shared" si="28"/>
        <v>9746.0999999999967</v>
      </c>
      <c r="AX16" s="92">
        <v>38</v>
      </c>
      <c r="AY16" s="92">
        <f>IF('Metric ME - Current'!$I$15&lt;3.5237,593.73-53.279*(3.5237-'Metric ME - Current'!$I$15),593.73)</f>
        <v>593.73</v>
      </c>
      <c r="AZ16" s="1">
        <f t="shared" si="15"/>
        <v>8312.2199999999975</v>
      </c>
      <c r="BA16" s="92">
        <f>IF('Metric ME - Current'!$I$15&lt;4.1,696.15-33.2478*(4.1-'Metric ME - Current'!$I$15),696.15)</f>
        <v>696.15</v>
      </c>
      <c r="BB16" s="1">
        <f t="shared" si="29"/>
        <v>9746.0999999999967</v>
      </c>
    </row>
    <row r="17" spans="1:54" x14ac:dyDescent="0.25">
      <c r="A17" s="92">
        <v>39</v>
      </c>
      <c r="B17" s="92">
        <f>IF('Metric ME - Current'!$B$15&lt;3.5237,593.73-53.279*(3.5237-'Metric ME - Current'!$B$15),593.73)</f>
        <v>593.73</v>
      </c>
      <c r="C17" s="1">
        <f t="shared" si="8"/>
        <v>8905.9499999999971</v>
      </c>
      <c r="D17" s="92">
        <f>IF('Metric ME - Current'!$B$15&lt;4.1,696.15-33.2478*(4.1-'Metric ME - Current'!$B$15),696.15)</f>
        <v>696.15</v>
      </c>
      <c r="E17" s="1">
        <f t="shared" si="0"/>
        <v>10442.249999999996</v>
      </c>
      <c r="H17" s="92">
        <v>39</v>
      </c>
      <c r="I17" s="92">
        <f>IF('Metric ME - Current'!$C$15&lt;3.5237,593.73-53.279*(3.5237-'Metric ME - Current'!$C$15),593.73)</f>
        <v>593.73</v>
      </c>
      <c r="J17" s="1">
        <f t="shared" si="9"/>
        <v>8905.9499999999971</v>
      </c>
      <c r="K17" s="92">
        <f>IF('Metric ME - Current'!$C$15&lt;4.1,696.15-33.2478*(4.1-'Metric ME - Current'!$C$15),696.15)</f>
        <v>696.15</v>
      </c>
      <c r="L17" s="1">
        <f t="shared" si="23"/>
        <v>10442.249999999996</v>
      </c>
      <c r="O17" s="92">
        <v>39</v>
      </c>
      <c r="P17" s="92">
        <f>IF('Metric ME - Current'!$D$15&lt;3.5237,593.73-53.279*(3.5237-'Metric ME - Current'!$D$15),593.73)</f>
        <v>593.73</v>
      </c>
      <c r="Q17" s="1">
        <f t="shared" si="10"/>
        <v>8905.9499999999971</v>
      </c>
      <c r="R17" s="92">
        <f>IF('Metric ME - Current'!$D$15&lt;4.1,696.15-33.2478*(4.1-'Metric ME - Current'!$D$15),696.15)</f>
        <v>696.15</v>
      </c>
      <c r="S17" s="1">
        <f t="shared" si="24"/>
        <v>10442.249999999996</v>
      </c>
      <c r="V17" s="92">
        <v>39</v>
      </c>
      <c r="W17" s="92">
        <f>IF('Metric ME - Current'!$E$15&lt;3.5237,593.73-53.279*(3.5237-'Metric ME - Current'!$E$15),593.73)</f>
        <v>593.73</v>
      </c>
      <c r="X17" s="1">
        <f t="shared" si="11"/>
        <v>8905.9499999999971</v>
      </c>
      <c r="Y17" s="92">
        <f>IF('Metric ME - Current'!$E$15&lt;4.1,696.15-33.2478*(4.1-'Metric ME - Current'!$E$15),696.15)</f>
        <v>696.15</v>
      </c>
      <c r="Z17" s="1">
        <f t="shared" si="25"/>
        <v>10442.249999999996</v>
      </c>
      <c r="AC17" s="92">
        <v>39</v>
      </c>
      <c r="AD17" s="92">
        <f>IF('Metric ME - Current'!$F$15&lt;3.5237,593.73-53.279*(3.5237-'Metric ME - Current'!$F$15),593.73)</f>
        <v>593.73</v>
      </c>
      <c r="AE17" s="1">
        <f t="shared" si="12"/>
        <v>8905.9499999999971</v>
      </c>
      <c r="AF17" s="92">
        <f>IF('Metric ME - Current'!$F$15&lt;4.1,696.15-33.2478*(4.1-'Metric ME - Current'!$F$15),696.15)</f>
        <v>696.15</v>
      </c>
      <c r="AG17" s="1">
        <f t="shared" si="26"/>
        <v>10442.249999999996</v>
      </c>
      <c r="AJ17" s="92">
        <v>39</v>
      </c>
      <c r="AK17" s="92">
        <f>IF('Metric ME - Current'!$G$15&lt;3.5237,593.73-53.279*(3.5237-'Metric ME - Current'!$G$15),593.73)</f>
        <v>593.73</v>
      </c>
      <c r="AL17" s="1">
        <f t="shared" si="13"/>
        <v>8905.9499999999971</v>
      </c>
      <c r="AM17" s="92">
        <f>IF('Metric ME - Current'!$G$15&lt;4.1,696.15-33.2478*(4.1-'Metric ME - Current'!$G$15),696.15)</f>
        <v>696.15</v>
      </c>
      <c r="AN17" s="1">
        <f t="shared" si="27"/>
        <v>10442.249999999996</v>
      </c>
      <c r="AQ17" s="92">
        <v>39</v>
      </c>
      <c r="AR17" s="92">
        <f>IF('Metric ME - Current'!$H$15&lt;3.5237,593.73-53.279*(3.5237-'Metric ME - Current'!$H$15),593.73)</f>
        <v>593.73</v>
      </c>
      <c r="AS17" s="1">
        <f t="shared" si="14"/>
        <v>8905.9499999999971</v>
      </c>
      <c r="AT17" s="92">
        <f>IF('Metric ME - Current'!$H$15&lt;4.1,696.15-33.2478*(4.1-'Metric ME - Current'!$H$15),696.15)</f>
        <v>696.15</v>
      </c>
      <c r="AU17" s="1">
        <f t="shared" si="28"/>
        <v>10442.249999999996</v>
      </c>
      <c r="AX17" s="92">
        <v>39</v>
      </c>
      <c r="AY17" s="92">
        <f>IF('Metric ME - Current'!$I$15&lt;3.5237,593.73-53.279*(3.5237-'Metric ME - Current'!$I$15),593.73)</f>
        <v>593.73</v>
      </c>
      <c r="AZ17" s="1">
        <f t="shared" si="15"/>
        <v>8905.9499999999971</v>
      </c>
      <c r="BA17" s="92">
        <f>IF('Metric ME - Current'!$I$15&lt;4.1,696.15-33.2478*(4.1-'Metric ME - Current'!$I$15),696.15)</f>
        <v>696.15</v>
      </c>
      <c r="BB17" s="1">
        <f t="shared" si="29"/>
        <v>10442.249999999996</v>
      </c>
    </row>
    <row r="18" spans="1:54" x14ac:dyDescent="0.25">
      <c r="A18" s="92">
        <v>40</v>
      </c>
      <c r="B18" s="92">
        <f>IF('Metric ME - Current'!$B$15&lt;3.5237,593.73-53.279*(3.5237-'Metric ME - Current'!$B$15),593.73)</f>
        <v>593.73</v>
      </c>
      <c r="C18" s="1">
        <f t="shared" si="8"/>
        <v>9499.6799999999967</v>
      </c>
      <c r="D18" s="92">
        <f>IF('Metric ME - Current'!$B$15&lt;4.1,696.15-33.2478*(4.1-'Metric ME - Current'!$B$15),696.15)</f>
        <v>696.15</v>
      </c>
      <c r="E18" s="1">
        <f t="shared" si="0"/>
        <v>11138.399999999996</v>
      </c>
      <c r="H18" s="92">
        <v>40</v>
      </c>
      <c r="I18" s="92">
        <f>IF('Metric ME - Current'!$C$15&lt;3.5237,593.73-53.279*(3.5237-'Metric ME - Current'!$C$15),593.73)</f>
        <v>593.73</v>
      </c>
      <c r="J18" s="1">
        <f t="shared" si="9"/>
        <v>9499.6799999999967</v>
      </c>
      <c r="K18" s="92">
        <f>IF('Metric ME - Current'!$C$15&lt;4.1,696.15-33.2478*(4.1-'Metric ME - Current'!$C$15),696.15)</f>
        <v>696.15</v>
      </c>
      <c r="L18" s="1">
        <f t="shared" si="23"/>
        <v>11138.399999999996</v>
      </c>
      <c r="O18" s="92">
        <v>40</v>
      </c>
      <c r="P18" s="92">
        <f>IF('Metric ME - Current'!$D$15&lt;3.5237,593.73-53.279*(3.5237-'Metric ME - Current'!$D$15),593.73)</f>
        <v>593.73</v>
      </c>
      <c r="Q18" s="1">
        <f t="shared" si="10"/>
        <v>9499.6799999999967</v>
      </c>
      <c r="R18" s="92">
        <f>IF('Metric ME - Current'!$D$15&lt;4.1,696.15-33.2478*(4.1-'Metric ME - Current'!$D$15),696.15)</f>
        <v>696.15</v>
      </c>
      <c r="S18" s="1">
        <f t="shared" si="24"/>
        <v>11138.399999999996</v>
      </c>
      <c r="V18" s="92">
        <v>40</v>
      </c>
      <c r="W18" s="92">
        <f>IF('Metric ME - Current'!$E$15&lt;3.5237,593.73-53.279*(3.5237-'Metric ME - Current'!$E$15),593.73)</f>
        <v>593.73</v>
      </c>
      <c r="X18" s="1">
        <f t="shared" si="11"/>
        <v>9499.6799999999967</v>
      </c>
      <c r="Y18" s="92">
        <f>IF('Metric ME - Current'!$E$15&lt;4.1,696.15-33.2478*(4.1-'Metric ME - Current'!$E$15),696.15)</f>
        <v>696.15</v>
      </c>
      <c r="Z18" s="1">
        <f t="shared" si="25"/>
        <v>11138.399999999996</v>
      </c>
      <c r="AC18" s="92">
        <v>40</v>
      </c>
      <c r="AD18" s="92">
        <f>IF('Metric ME - Current'!$F$15&lt;3.5237,593.73-53.279*(3.5237-'Metric ME - Current'!$F$15),593.73)</f>
        <v>593.73</v>
      </c>
      <c r="AE18" s="1">
        <f t="shared" si="12"/>
        <v>9499.6799999999967</v>
      </c>
      <c r="AF18" s="92">
        <f>IF('Metric ME - Current'!$F$15&lt;4.1,696.15-33.2478*(4.1-'Metric ME - Current'!$F$15),696.15)</f>
        <v>696.15</v>
      </c>
      <c r="AG18" s="1">
        <f t="shared" si="26"/>
        <v>11138.399999999996</v>
      </c>
      <c r="AJ18" s="92">
        <v>40</v>
      </c>
      <c r="AK18" s="92">
        <f>IF('Metric ME - Current'!$G$15&lt;3.5237,593.73-53.279*(3.5237-'Metric ME - Current'!$G$15),593.73)</f>
        <v>593.73</v>
      </c>
      <c r="AL18" s="1">
        <f t="shared" si="13"/>
        <v>9499.6799999999967</v>
      </c>
      <c r="AM18" s="92">
        <f>IF('Metric ME - Current'!$G$15&lt;4.1,696.15-33.2478*(4.1-'Metric ME - Current'!$G$15),696.15)</f>
        <v>696.15</v>
      </c>
      <c r="AN18" s="1">
        <f t="shared" si="27"/>
        <v>11138.399999999996</v>
      </c>
      <c r="AQ18" s="92">
        <v>40</v>
      </c>
      <c r="AR18" s="92">
        <f>IF('Metric ME - Current'!$H$15&lt;3.5237,593.73-53.279*(3.5237-'Metric ME - Current'!$H$15),593.73)</f>
        <v>593.73</v>
      </c>
      <c r="AS18" s="1">
        <f t="shared" si="14"/>
        <v>9499.6799999999967</v>
      </c>
      <c r="AT18" s="92">
        <f>IF('Metric ME - Current'!$H$15&lt;4.1,696.15-33.2478*(4.1-'Metric ME - Current'!$H$15),696.15)</f>
        <v>696.15</v>
      </c>
      <c r="AU18" s="1">
        <f t="shared" si="28"/>
        <v>11138.399999999996</v>
      </c>
      <c r="AX18" s="92">
        <v>40</v>
      </c>
      <c r="AY18" s="92">
        <f>IF('Metric ME - Current'!$I$15&lt;3.5237,593.73-53.279*(3.5237-'Metric ME - Current'!$I$15),593.73)</f>
        <v>593.73</v>
      </c>
      <c r="AZ18" s="1">
        <f t="shared" si="15"/>
        <v>9499.6799999999967</v>
      </c>
      <c r="BA18" s="92">
        <f>IF('Metric ME - Current'!$I$15&lt;4.1,696.15-33.2478*(4.1-'Metric ME - Current'!$I$15),696.15)</f>
        <v>696.15</v>
      </c>
      <c r="BB18" s="1">
        <f t="shared" si="29"/>
        <v>11138.399999999996</v>
      </c>
    </row>
    <row r="19" spans="1:54" x14ac:dyDescent="0.25">
      <c r="A19" s="92">
        <v>41</v>
      </c>
      <c r="B19" s="92">
        <f>IF('Metric ME - Current'!$B$15&lt;3.5237,593.73-53.279*(3.5237-'Metric ME - Current'!$B$15),593.73)</f>
        <v>593.73</v>
      </c>
      <c r="C19" s="1">
        <f t="shared" si="8"/>
        <v>10093.409999999996</v>
      </c>
      <c r="D19" s="92">
        <f>IF('Metric ME - Current'!$B$15&lt;4.1,696.15-33.2478*(4.1-'Metric ME - Current'!$B$15),696.15)</f>
        <v>696.15</v>
      </c>
      <c r="E19" s="1">
        <f t="shared" si="0"/>
        <v>11834.549999999996</v>
      </c>
      <c r="H19" s="92">
        <v>41</v>
      </c>
      <c r="I19" s="92">
        <f>IF('Metric ME - Current'!$C$15&lt;3.5237,593.73-53.279*(3.5237-'Metric ME - Current'!$C$15),593.73)</f>
        <v>593.73</v>
      </c>
      <c r="J19" s="1">
        <f t="shared" si="9"/>
        <v>10093.409999999996</v>
      </c>
      <c r="K19" s="92">
        <f>IF('Metric ME - Current'!$C$15&lt;4.1,696.15-33.2478*(4.1-'Metric ME - Current'!$C$15),696.15)</f>
        <v>696.15</v>
      </c>
      <c r="L19" s="1">
        <f t="shared" si="23"/>
        <v>11834.549999999996</v>
      </c>
      <c r="O19" s="92">
        <v>41</v>
      </c>
      <c r="P19" s="92">
        <f>IF('Metric ME - Current'!$D$15&lt;3.5237,593.73-53.279*(3.5237-'Metric ME - Current'!$D$15),593.73)</f>
        <v>593.73</v>
      </c>
      <c r="Q19" s="1">
        <f t="shared" si="10"/>
        <v>10093.409999999996</v>
      </c>
      <c r="R19" s="92">
        <f>IF('Metric ME - Current'!$D$15&lt;4.1,696.15-33.2478*(4.1-'Metric ME - Current'!$D$15),696.15)</f>
        <v>696.15</v>
      </c>
      <c r="S19" s="1">
        <f t="shared" si="24"/>
        <v>11834.549999999996</v>
      </c>
      <c r="V19" s="92">
        <v>41</v>
      </c>
      <c r="W19" s="92">
        <f>IF('Metric ME - Current'!$E$15&lt;3.5237,593.73-53.279*(3.5237-'Metric ME - Current'!$E$15),593.73)</f>
        <v>593.73</v>
      </c>
      <c r="X19" s="1">
        <f t="shared" si="11"/>
        <v>10093.409999999996</v>
      </c>
      <c r="Y19" s="92">
        <f>IF('Metric ME - Current'!$E$15&lt;4.1,696.15-33.2478*(4.1-'Metric ME - Current'!$E$15),696.15)</f>
        <v>696.15</v>
      </c>
      <c r="Z19" s="1">
        <f t="shared" si="25"/>
        <v>11834.549999999996</v>
      </c>
      <c r="AC19" s="92">
        <v>41</v>
      </c>
      <c r="AD19" s="92">
        <f>IF('Metric ME - Current'!$F$15&lt;3.5237,593.73-53.279*(3.5237-'Metric ME - Current'!$F$15),593.73)</f>
        <v>593.73</v>
      </c>
      <c r="AE19" s="1">
        <f t="shared" si="12"/>
        <v>10093.409999999996</v>
      </c>
      <c r="AF19" s="92">
        <f>IF('Metric ME - Current'!$F$15&lt;4.1,696.15-33.2478*(4.1-'Metric ME - Current'!$F$15),696.15)</f>
        <v>696.15</v>
      </c>
      <c r="AG19" s="1">
        <f t="shared" si="26"/>
        <v>11834.549999999996</v>
      </c>
      <c r="AJ19" s="92">
        <v>41</v>
      </c>
      <c r="AK19" s="92">
        <f>IF('Metric ME - Current'!$G$15&lt;3.5237,593.73-53.279*(3.5237-'Metric ME - Current'!$G$15),593.73)</f>
        <v>593.73</v>
      </c>
      <c r="AL19" s="1">
        <f t="shared" si="13"/>
        <v>10093.409999999996</v>
      </c>
      <c r="AM19" s="92">
        <f>IF('Metric ME - Current'!$G$15&lt;4.1,696.15-33.2478*(4.1-'Metric ME - Current'!$G$15),696.15)</f>
        <v>696.15</v>
      </c>
      <c r="AN19" s="1">
        <f t="shared" si="27"/>
        <v>11834.549999999996</v>
      </c>
      <c r="AQ19" s="92">
        <v>41</v>
      </c>
      <c r="AR19" s="92">
        <f>IF('Metric ME - Current'!$H$15&lt;3.5237,593.73-53.279*(3.5237-'Metric ME - Current'!$H$15),593.73)</f>
        <v>593.73</v>
      </c>
      <c r="AS19" s="1">
        <f t="shared" si="14"/>
        <v>10093.409999999996</v>
      </c>
      <c r="AT19" s="92">
        <f>IF('Metric ME - Current'!$H$15&lt;4.1,696.15-33.2478*(4.1-'Metric ME - Current'!$H$15),696.15)</f>
        <v>696.15</v>
      </c>
      <c r="AU19" s="1">
        <f t="shared" si="28"/>
        <v>11834.549999999996</v>
      </c>
      <c r="AX19" s="92">
        <v>41</v>
      </c>
      <c r="AY19" s="92">
        <f>IF('Metric ME - Current'!$I$15&lt;3.5237,593.73-53.279*(3.5237-'Metric ME - Current'!$I$15),593.73)</f>
        <v>593.73</v>
      </c>
      <c r="AZ19" s="1">
        <f t="shared" si="15"/>
        <v>10093.409999999996</v>
      </c>
      <c r="BA19" s="92">
        <f>IF('Metric ME - Current'!$I$15&lt;4.1,696.15-33.2478*(4.1-'Metric ME - Current'!$I$15),696.15)</f>
        <v>696.15</v>
      </c>
      <c r="BB19" s="1">
        <f t="shared" si="29"/>
        <v>11834.549999999996</v>
      </c>
    </row>
    <row r="20" spans="1:54" x14ac:dyDescent="0.25">
      <c r="A20" s="92">
        <v>42</v>
      </c>
      <c r="B20" s="92">
        <f>IF('Metric ME - Current'!$B$15&lt;3.5237,593.73-53.279*(3.5237-'Metric ME - Current'!$B$15),593.73)</f>
        <v>593.73</v>
      </c>
      <c r="C20" s="1">
        <f t="shared" si="8"/>
        <v>10687.139999999996</v>
      </c>
      <c r="D20" s="92">
        <f>IF('Metric ME - Current'!$B$15&lt;4.1,696.15-33.2478*(4.1-'Metric ME - Current'!$B$15),696.15)</f>
        <v>696.15</v>
      </c>
      <c r="E20" s="1">
        <f t="shared" si="0"/>
        <v>12530.699999999995</v>
      </c>
      <c r="H20" s="92">
        <v>42</v>
      </c>
      <c r="I20" s="92">
        <f>IF('Metric ME - Current'!$C$15&lt;3.5237,593.73-53.279*(3.5237-'Metric ME - Current'!$C$15),593.73)</f>
        <v>593.73</v>
      </c>
      <c r="J20" s="1">
        <f t="shared" si="9"/>
        <v>10687.139999999996</v>
      </c>
      <c r="K20" s="92">
        <f>IF('Metric ME - Current'!$C$15&lt;4.1,696.15-33.2478*(4.1-'Metric ME - Current'!$C$15),696.15)</f>
        <v>696.15</v>
      </c>
      <c r="L20" s="1">
        <f t="shared" si="23"/>
        <v>12530.699999999995</v>
      </c>
      <c r="O20" s="92">
        <v>42</v>
      </c>
      <c r="P20" s="92">
        <f>IF('Metric ME - Current'!$D$15&lt;3.5237,593.73-53.279*(3.5237-'Metric ME - Current'!$D$15),593.73)</f>
        <v>593.73</v>
      </c>
      <c r="Q20" s="1">
        <f t="shared" si="10"/>
        <v>10687.139999999996</v>
      </c>
      <c r="R20" s="92">
        <f>IF('Metric ME - Current'!$D$15&lt;4.1,696.15-33.2478*(4.1-'Metric ME - Current'!$D$15),696.15)</f>
        <v>696.15</v>
      </c>
      <c r="S20" s="1">
        <f t="shared" si="24"/>
        <v>12530.699999999995</v>
      </c>
      <c r="V20" s="92">
        <v>42</v>
      </c>
      <c r="W20" s="92">
        <f>IF('Metric ME - Current'!$E$15&lt;3.5237,593.73-53.279*(3.5237-'Metric ME - Current'!$E$15),593.73)</f>
        <v>593.73</v>
      </c>
      <c r="X20" s="1">
        <f t="shared" si="11"/>
        <v>10687.139999999996</v>
      </c>
      <c r="Y20" s="92">
        <f>IF('Metric ME - Current'!$E$15&lt;4.1,696.15-33.2478*(4.1-'Metric ME - Current'!$E$15),696.15)</f>
        <v>696.15</v>
      </c>
      <c r="Z20" s="1">
        <f t="shared" si="25"/>
        <v>12530.699999999995</v>
      </c>
      <c r="AC20" s="92">
        <v>42</v>
      </c>
      <c r="AD20" s="92">
        <f>IF('Metric ME - Current'!$F$15&lt;3.5237,593.73-53.279*(3.5237-'Metric ME - Current'!$F$15),593.73)</f>
        <v>593.73</v>
      </c>
      <c r="AE20" s="1">
        <f t="shared" si="12"/>
        <v>10687.139999999996</v>
      </c>
      <c r="AF20" s="92">
        <f>IF('Metric ME - Current'!$F$15&lt;4.1,696.15-33.2478*(4.1-'Metric ME - Current'!$F$15),696.15)</f>
        <v>696.15</v>
      </c>
      <c r="AG20" s="1">
        <f t="shared" si="26"/>
        <v>12530.699999999995</v>
      </c>
      <c r="AJ20" s="92">
        <v>42</v>
      </c>
      <c r="AK20" s="92">
        <f>IF('Metric ME - Current'!$G$15&lt;3.5237,593.73-53.279*(3.5237-'Metric ME - Current'!$G$15),593.73)</f>
        <v>593.73</v>
      </c>
      <c r="AL20" s="1">
        <f t="shared" si="13"/>
        <v>10687.139999999996</v>
      </c>
      <c r="AM20" s="92">
        <f>IF('Metric ME - Current'!$G$15&lt;4.1,696.15-33.2478*(4.1-'Metric ME - Current'!$G$15),696.15)</f>
        <v>696.15</v>
      </c>
      <c r="AN20" s="1">
        <f t="shared" si="27"/>
        <v>12530.699999999995</v>
      </c>
      <c r="AQ20" s="92">
        <v>42</v>
      </c>
      <c r="AR20" s="92">
        <f>IF('Metric ME - Current'!$H$15&lt;3.5237,593.73-53.279*(3.5237-'Metric ME - Current'!$H$15),593.73)</f>
        <v>593.73</v>
      </c>
      <c r="AS20" s="1">
        <f t="shared" si="14"/>
        <v>10687.139999999996</v>
      </c>
      <c r="AT20" s="92">
        <f>IF('Metric ME - Current'!$H$15&lt;4.1,696.15-33.2478*(4.1-'Metric ME - Current'!$H$15),696.15)</f>
        <v>696.15</v>
      </c>
      <c r="AU20" s="1">
        <f t="shared" si="28"/>
        <v>12530.699999999995</v>
      </c>
      <c r="AX20" s="92">
        <v>42</v>
      </c>
      <c r="AY20" s="92">
        <f>IF('Metric ME - Current'!$I$15&lt;3.5237,593.73-53.279*(3.5237-'Metric ME - Current'!$I$15),593.73)</f>
        <v>593.73</v>
      </c>
      <c r="AZ20" s="1">
        <f t="shared" si="15"/>
        <v>10687.139999999996</v>
      </c>
      <c r="BA20" s="92">
        <f>IF('Metric ME - Current'!$I$15&lt;4.1,696.15-33.2478*(4.1-'Metric ME - Current'!$I$15),696.15)</f>
        <v>696.15</v>
      </c>
      <c r="BB20" s="1">
        <f t="shared" si="29"/>
        <v>12530.699999999995</v>
      </c>
    </row>
    <row r="21" spans="1:54" x14ac:dyDescent="0.25">
      <c r="A21" s="92">
        <v>43</v>
      </c>
      <c r="B21" s="92">
        <f>IF('Metric ME - Current'!$B$15&lt;3.5237,593.73-53.279*(3.5237-'Metric ME - Current'!$B$15),593.73)</f>
        <v>593.73</v>
      </c>
      <c r="C21" s="1">
        <f t="shared" si="8"/>
        <v>11280.869999999995</v>
      </c>
      <c r="D21" s="92">
        <f>IF('Metric ME - Current'!$B$15&lt;4.1,696.15-33.2478*(4.1-'Metric ME - Current'!$B$15),696.15)</f>
        <v>696.15</v>
      </c>
      <c r="E21" s="1">
        <f t="shared" si="0"/>
        <v>13226.849999999995</v>
      </c>
      <c r="H21" s="92">
        <v>43</v>
      </c>
      <c r="I21" s="92">
        <f>IF('Metric ME - Current'!$C$15&lt;3.5237,593.73-53.279*(3.5237-'Metric ME - Current'!$C$15),593.73)</f>
        <v>593.73</v>
      </c>
      <c r="J21" s="1">
        <f t="shared" si="9"/>
        <v>11280.869999999995</v>
      </c>
      <c r="K21" s="92">
        <f>IF('Metric ME - Current'!$C$15&lt;4.1,696.15-33.2478*(4.1-'Metric ME - Current'!$C$15),696.15)</f>
        <v>696.15</v>
      </c>
      <c r="L21" s="1">
        <f t="shared" si="23"/>
        <v>13226.849999999995</v>
      </c>
      <c r="O21" s="92">
        <v>43</v>
      </c>
      <c r="P21" s="92">
        <f>IF('Metric ME - Current'!$D$15&lt;3.5237,593.73-53.279*(3.5237-'Metric ME - Current'!$D$15),593.73)</f>
        <v>593.73</v>
      </c>
      <c r="Q21" s="1">
        <f t="shared" si="10"/>
        <v>11280.869999999995</v>
      </c>
      <c r="R21" s="92">
        <f>IF('Metric ME - Current'!$D$15&lt;4.1,696.15-33.2478*(4.1-'Metric ME - Current'!$D$15),696.15)</f>
        <v>696.15</v>
      </c>
      <c r="S21" s="1">
        <f t="shared" si="24"/>
        <v>13226.849999999995</v>
      </c>
      <c r="V21" s="92">
        <v>43</v>
      </c>
      <c r="W21" s="92">
        <f>IF('Metric ME - Current'!$E$15&lt;3.5237,593.73-53.279*(3.5237-'Metric ME - Current'!$E$15),593.73)</f>
        <v>593.73</v>
      </c>
      <c r="X21" s="1">
        <f t="shared" si="11"/>
        <v>11280.869999999995</v>
      </c>
      <c r="Y21" s="92">
        <f>IF('Metric ME - Current'!$E$15&lt;4.1,696.15-33.2478*(4.1-'Metric ME - Current'!$E$15),696.15)</f>
        <v>696.15</v>
      </c>
      <c r="Z21" s="1">
        <f t="shared" si="25"/>
        <v>13226.849999999995</v>
      </c>
      <c r="AC21" s="92">
        <v>43</v>
      </c>
      <c r="AD21" s="92">
        <f>IF('Metric ME - Current'!$F$15&lt;3.5237,593.73-53.279*(3.5237-'Metric ME - Current'!$F$15),593.73)</f>
        <v>593.73</v>
      </c>
      <c r="AE21" s="1">
        <f t="shared" si="12"/>
        <v>11280.869999999995</v>
      </c>
      <c r="AF21" s="92">
        <f>IF('Metric ME - Current'!$F$15&lt;4.1,696.15-33.2478*(4.1-'Metric ME - Current'!$F$15),696.15)</f>
        <v>696.15</v>
      </c>
      <c r="AG21" s="1">
        <f t="shared" si="26"/>
        <v>13226.849999999995</v>
      </c>
      <c r="AJ21" s="92">
        <v>43</v>
      </c>
      <c r="AK21" s="92">
        <f>IF('Metric ME - Current'!$G$15&lt;3.5237,593.73-53.279*(3.5237-'Metric ME - Current'!$G$15),593.73)</f>
        <v>593.73</v>
      </c>
      <c r="AL21" s="1">
        <f t="shared" si="13"/>
        <v>11280.869999999995</v>
      </c>
      <c r="AM21" s="92">
        <f>IF('Metric ME - Current'!$G$15&lt;4.1,696.15-33.2478*(4.1-'Metric ME - Current'!$G$15),696.15)</f>
        <v>696.15</v>
      </c>
      <c r="AN21" s="1">
        <f t="shared" si="27"/>
        <v>13226.849999999995</v>
      </c>
      <c r="AQ21" s="92">
        <v>43</v>
      </c>
      <c r="AR21" s="92">
        <f>IF('Metric ME - Current'!$H$15&lt;3.5237,593.73-53.279*(3.5237-'Metric ME - Current'!$H$15),593.73)</f>
        <v>593.73</v>
      </c>
      <c r="AS21" s="1">
        <f t="shared" si="14"/>
        <v>11280.869999999995</v>
      </c>
      <c r="AT21" s="92">
        <f>IF('Metric ME - Current'!$H$15&lt;4.1,696.15-33.2478*(4.1-'Metric ME - Current'!$H$15),696.15)</f>
        <v>696.15</v>
      </c>
      <c r="AU21" s="1">
        <f t="shared" si="28"/>
        <v>13226.849999999995</v>
      </c>
      <c r="AX21" s="92">
        <v>43</v>
      </c>
      <c r="AY21" s="92">
        <f>IF('Metric ME - Current'!$I$15&lt;3.5237,593.73-53.279*(3.5237-'Metric ME - Current'!$I$15),593.73)</f>
        <v>593.73</v>
      </c>
      <c r="AZ21" s="1">
        <f t="shared" si="15"/>
        <v>11280.869999999995</v>
      </c>
      <c r="BA21" s="92">
        <f>IF('Metric ME - Current'!$I$15&lt;4.1,696.15-33.2478*(4.1-'Metric ME - Current'!$I$15),696.15)</f>
        <v>696.15</v>
      </c>
      <c r="BB21" s="1">
        <f t="shared" si="29"/>
        <v>13226.849999999995</v>
      </c>
    </row>
    <row r="22" spans="1:54" x14ac:dyDescent="0.25">
      <c r="A22" s="92">
        <v>44</v>
      </c>
      <c r="B22" s="92">
        <f>IF('Metric ME - Current'!$B$15&lt;3.5237,593.73-53.279*(3.5237-'Metric ME - Current'!$B$15),593.73)</f>
        <v>593.73</v>
      </c>
      <c r="C22" s="1">
        <f t="shared" si="8"/>
        <v>11874.599999999995</v>
      </c>
      <c r="D22" s="92">
        <f>IF('Metric ME - Current'!$B$15&lt;4.1,696.15-33.2478*(4.1-'Metric ME - Current'!$B$15),696.15)</f>
        <v>696.15</v>
      </c>
      <c r="E22" s="1">
        <f t="shared" si="0"/>
        <v>13922.999999999995</v>
      </c>
      <c r="H22" s="92">
        <v>44</v>
      </c>
      <c r="I22" s="92">
        <f>IF('Metric ME - Current'!$C$15&lt;3.5237,593.73-53.279*(3.5237-'Metric ME - Current'!$C$15),593.73)</f>
        <v>593.73</v>
      </c>
      <c r="J22" s="1">
        <f t="shared" si="9"/>
        <v>11874.599999999995</v>
      </c>
      <c r="K22" s="92">
        <f>IF('Metric ME - Current'!$C$15&lt;4.1,696.15-33.2478*(4.1-'Metric ME - Current'!$C$15),696.15)</f>
        <v>696.15</v>
      </c>
      <c r="L22" s="1">
        <f t="shared" si="23"/>
        <v>13922.999999999995</v>
      </c>
      <c r="O22" s="92">
        <v>44</v>
      </c>
      <c r="P22" s="92">
        <f>IF('Metric ME - Current'!$D$15&lt;3.5237,593.73-53.279*(3.5237-'Metric ME - Current'!$D$15),593.73)</f>
        <v>593.73</v>
      </c>
      <c r="Q22" s="1">
        <f t="shared" si="10"/>
        <v>11874.599999999995</v>
      </c>
      <c r="R22" s="92">
        <f>IF('Metric ME - Current'!$D$15&lt;4.1,696.15-33.2478*(4.1-'Metric ME - Current'!$D$15),696.15)</f>
        <v>696.15</v>
      </c>
      <c r="S22" s="1">
        <f t="shared" si="24"/>
        <v>13922.999999999995</v>
      </c>
      <c r="V22" s="92">
        <v>44</v>
      </c>
      <c r="W22" s="92">
        <f>IF('Metric ME - Current'!$E$15&lt;3.5237,593.73-53.279*(3.5237-'Metric ME - Current'!$E$15),593.73)</f>
        <v>593.73</v>
      </c>
      <c r="X22" s="1">
        <f t="shared" si="11"/>
        <v>11874.599999999995</v>
      </c>
      <c r="Y22" s="92">
        <f>IF('Metric ME - Current'!$E$15&lt;4.1,696.15-33.2478*(4.1-'Metric ME - Current'!$E$15),696.15)</f>
        <v>696.15</v>
      </c>
      <c r="Z22" s="1">
        <f t="shared" si="25"/>
        <v>13922.999999999995</v>
      </c>
      <c r="AC22" s="92">
        <v>44</v>
      </c>
      <c r="AD22" s="92">
        <f>IF('Metric ME - Current'!$F$15&lt;3.5237,593.73-53.279*(3.5237-'Metric ME - Current'!$F$15),593.73)</f>
        <v>593.73</v>
      </c>
      <c r="AE22" s="1">
        <f t="shared" si="12"/>
        <v>11874.599999999995</v>
      </c>
      <c r="AF22" s="92">
        <f>IF('Metric ME - Current'!$F$15&lt;4.1,696.15-33.2478*(4.1-'Metric ME - Current'!$F$15),696.15)</f>
        <v>696.15</v>
      </c>
      <c r="AG22" s="1">
        <f t="shared" si="26"/>
        <v>13922.999999999995</v>
      </c>
      <c r="AJ22" s="92">
        <v>44</v>
      </c>
      <c r="AK22" s="92">
        <f>IF('Metric ME - Current'!$G$15&lt;3.5237,593.73-53.279*(3.5237-'Metric ME - Current'!$G$15),593.73)</f>
        <v>593.73</v>
      </c>
      <c r="AL22" s="1">
        <f t="shared" si="13"/>
        <v>11874.599999999995</v>
      </c>
      <c r="AM22" s="92">
        <f>IF('Metric ME - Current'!$G$15&lt;4.1,696.15-33.2478*(4.1-'Metric ME - Current'!$G$15),696.15)</f>
        <v>696.15</v>
      </c>
      <c r="AN22" s="1">
        <f t="shared" si="27"/>
        <v>13922.999999999995</v>
      </c>
      <c r="AQ22" s="92">
        <v>44</v>
      </c>
      <c r="AR22" s="92">
        <f>IF('Metric ME - Current'!$H$15&lt;3.5237,593.73-53.279*(3.5237-'Metric ME - Current'!$H$15),593.73)</f>
        <v>593.73</v>
      </c>
      <c r="AS22" s="1">
        <f t="shared" si="14"/>
        <v>11874.599999999995</v>
      </c>
      <c r="AT22" s="92">
        <f>IF('Metric ME - Current'!$H$15&lt;4.1,696.15-33.2478*(4.1-'Metric ME - Current'!$H$15),696.15)</f>
        <v>696.15</v>
      </c>
      <c r="AU22" s="1">
        <f t="shared" si="28"/>
        <v>13922.999999999995</v>
      </c>
      <c r="AX22" s="92">
        <v>44</v>
      </c>
      <c r="AY22" s="92">
        <f>IF('Metric ME - Current'!$I$15&lt;3.5237,593.73-53.279*(3.5237-'Metric ME - Current'!$I$15),593.73)</f>
        <v>593.73</v>
      </c>
      <c r="AZ22" s="1">
        <f t="shared" si="15"/>
        <v>11874.599999999995</v>
      </c>
      <c r="BA22" s="92">
        <f>IF('Metric ME - Current'!$I$15&lt;4.1,696.15-33.2478*(4.1-'Metric ME - Current'!$I$15),696.15)</f>
        <v>696.15</v>
      </c>
      <c r="BB22" s="1">
        <f t="shared" si="29"/>
        <v>13922.999999999995</v>
      </c>
    </row>
    <row r="23" spans="1:54" x14ac:dyDescent="0.25">
      <c r="A23" s="92">
        <v>45</v>
      </c>
      <c r="B23" s="92">
        <f>IF('Metric ME - Current'!$B$15&lt;3.5237,593.73-53.279*(3.5237-'Metric ME - Current'!$B$15),593.73)</f>
        <v>593.73</v>
      </c>
      <c r="C23" s="1">
        <f t="shared" si="8"/>
        <v>12468.329999999994</v>
      </c>
      <c r="D23" s="92">
        <f>IF('Metric ME - Current'!$B$15&lt;4.1,696.15-33.2478*(4.1-'Metric ME - Current'!$B$15),696.15)</f>
        <v>696.15</v>
      </c>
      <c r="E23" s="1">
        <f t="shared" si="0"/>
        <v>14619.149999999994</v>
      </c>
      <c r="H23" s="92">
        <v>45</v>
      </c>
      <c r="I23" s="92">
        <f>IF('Metric ME - Current'!$C$15&lt;3.5237,593.73-53.279*(3.5237-'Metric ME - Current'!$C$15),593.73)</f>
        <v>593.73</v>
      </c>
      <c r="J23" s="1">
        <f t="shared" si="9"/>
        <v>12468.329999999994</v>
      </c>
      <c r="K23" s="92">
        <f>IF('Metric ME - Current'!$C$15&lt;4.1,696.15-33.2478*(4.1-'Metric ME - Current'!$C$15),696.15)</f>
        <v>696.15</v>
      </c>
      <c r="L23" s="1">
        <f t="shared" si="23"/>
        <v>14619.149999999994</v>
      </c>
      <c r="O23" s="92">
        <v>45</v>
      </c>
      <c r="P23" s="92">
        <f>IF('Metric ME - Current'!$D$15&lt;3.5237,593.73-53.279*(3.5237-'Metric ME - Current'!$D$15),593.73)</f>
        <v>593.73</v>
      </c>
      <c r="Q23" s="1">
        <f t="shared" si="10"/>
        <v>12468.329999999994</v>
      </c>
      <c r="R23" s="92">
        <f>IF('Metric ME - Current'!$D$15&lt;4.1,696.15-33.2478*(4.1-'Metric ME - Current'!$D$15),696.15)</f>
        <v>696.15</v>
      </c>
      <c r="S23" s="1">
        <f t="shared" si="24"/>
        <v>14619.149999999994</v>
      </c>
      <c r="V23" s="92">
        <v>45</v>
      </c>
      <c r="W23" s="92">
        <f>IF('Metric ME - Current'!$E$15&lt;3.5237,593.73-53.279*(3.5237-'Metric ME - Current'!$E$15),593.73)</f>
        <v>593.73</v>
      </c>
      <c r="X23" s="1">
        <f t="shared" si="11"/>
        <v>12468.329999999994</v>
      </c>
      <c r="Y23" s="92">
        <f>IF('Metric ME - Current'!$E$15&lt;4.1,696.15-33.2478*(4.1-'Metric ME - Current'!$E$15),696.15)</f>
        <v>696.15</v>
      </c>
      <c r="Z23" s="1">
        <f t="shared" si="25"/>
        <v>14619.149999999994</v>
      </c>
      <c r="AC23" s="92">
        <v>45</v>
      </c>
      <c r="AD23" s="92">
        <f>IF('Metric ME - Current'!$F$15&lt;3.5237,593.73-53.279*(3.5237-'Metric ME - Current'!$F$15),593.73)</f>
        <v>593.73</v>
      </c>
      <c r="AE23" s="1">
        <f t="shared" si="12"/>
        <v>12468.329999999994</v>
      </c>
      <c r="AF23" s="92">
        <f>IF('Metric ME - Current'!$F$15&lt;4.1,696.15-33.2478*(4.1-'Metric ME - Current'!$F$15),696.15)</f>
        <v>696.15</v>
      </c>
      <c r="AG23" s="1">
        <f t="shared" si="26"/>
        <v>14619.149999999994</v>
      </c>
      <c r="AJ23" s="92">
        <v>45</v>
      </c>
      <c r="AK23" s="92">
        <f>IF('Metric ME - Current'!$G$15&lt;3.5237,593.73-53.279*(3.5237-'Metric ME - Current'!$G$15),593.73)</f>
        <v>593.73</v>
      </c>
      <c r="AL23" s="1">
        <f t="shared" si="13"/>
        <v>12468.329999999994</v>
      </c>
      <c r="AM23" s="92">
        <f>IF('Metric ME - Current'!$G$15&lt;4.1,696.15-33.2478*(4.1-'Metric ME - Current'!$G$15),696.15)</f>
        <v>696.15</v>
      </c>
      <c r="AN23" s="1">
        <f t="shared" si="27"/>
        <v>14619.149999999994</v>
      </c>
      <c r="AQ23" s="92">
        <v>45</v>
      </c>
      <c r="AR23" s="92">
        <f>IF('Metric ME - Current'!$H$15&lt;3.5237,593.73-53.279*(3.5237-'Metric ME - Current'!$H$15),593.73)</f>
        <v>593.73</v>
      </c>
      <c r="AS23" s="1">
        <f t="shared" si="14"/>
        <v>12468.329999999994</v>
      </c>
      <c r="AT23" s="92">
        <f>IF('Metric ME - Current'!$H$15&lt;4.1,696.15-33.2478*(4.1-'Metric ME - Current'!$H$15),696.15)</f>
        <v>696.15</v>
      </c>
      <c r="AU23" s="1">
        <f t="shared" si="28"/>
        <v>14619.149999999994</v>
      </c>
      <c r="AX23" s="92">
        <v>45</v>
      </c>
      <c r="AY23" s="92">
        <f>IF('Metric ME - Current'!$I$15&lt;3.5237,593.73-53.279*(3.5237-'Metric ME - Current'!$I$15),593.73)</f>
        <v>593.73</v>
      </c>
      <c r="AZ23" s="1">
        <f t="shared" si="15"/>
        <v>12468.329999999994</v>
      </c>
      <c r="BA23" s="92">
        <f>IF('Metric ME - Current'!$I$15&lt;4.1,696.15-33.2478*(4.1-'Metric ME - Current'!$I$15),696.15)</f>
        <v>696.15</v>
      </c>
      <c r="BB23" s="1">
        <f t="shared" si="29"/>
        <v>14619.149999999994</v>
      </c>
    </row>
    <row r="24" spans="1:54" x14ac:dyDescent="0.25">
      <c r="A24" s="92">
        <v>46</v>
      </c>
      <c r="B24" s="92">
        <f>IF('Metric ME - Current'!$B$15&lt;3.5237,593.73-53.279*(3.5237-'Metric ME - Current'!$B$15),593.73)</f>
        <v>593.73</v>
      </c>
      <c r="C24" s="1">
        <f t="shared" si="8"/>
        <v>13062.059999999994</v>
      </c>
      <c r="D24" s="92">
        <f>IF('Metric ME - Current'!$B$15&lt;4.1,696.15-33.2478*(4.1-'Metric ME - Current'!$B$15),696.15)</f>
        <v>696.15</v>
      </c>
      <c r="E24" s="1">
        <f t="shared" si="0"/>
        <v>15315.299999999994</v>
      </c>
      <c r="H24" s="92">
        <v>46</v>
      </c>
      <c r="I24" s="92">
        <f>IF('Metric ME - Current'!$C$15&lt;3.5237,593.73-53.279*(3.5237-'Metric ME - Current'!$C$15),593.73)</f>
        <v>593.73</v>
      </c>
      <c r="J24" s="1">
        <f t="shared" si="9"/>
        <v>13062.059999999994</v>
      </c>
      <c r="K24" s="92">
        <f>IF('Metric ME - Current'!$C$15&lt;4.1,696.15-33.2478*(4.1-'Metric ME - Current'!$C$15),696.15)</f>
        <v>696.15</v>
      </c>
      <c r="L24" s="1">
        <f t="shared" si="23"/>
        <v>15315.299999999994</v>
      </c>
      <c r="O24" s="92">
        <v>46</v>
      </c>
      <c r="P24" s="92">
        <f>IF('Metric ME - Current'!$D$15&lt;3.5237,593.73-53.279*(3.5237-'Metric ME - Current'!$D$15),593.73)</f>
        <v>593.73</v>
      </c>
      <c r="Q24" s="1">
        <f t="shared" si="10"/>
        <v>13062.059999999994</v>
      </c>
      <c r="R24" s="92">
        <f>IF('Metric ME - Current'!$D$15&lt;4.1,696.15-33.2478*(4.1-'Metric ME - Current'!$D$15),696.15)</f>
        <v>696.15</v>
      </c>
      <c r="S24" s="1">
        <f t="shared" si="24"/>
        <v>15315.299999999994</v>
      </c>
      <c r="V24" s="92">
        <v>46</v>
      </c>
      <c r="W24" s="92">
        <f>IF('Metric ME - Current'!$E$15&lt;3.5237,593.73-53.279*(3.5237-'Metric ME - Current'!$E$15),593.73)</f>
        <v>593.73</v>
      </c>
      <c r="X24" s="1">
        <f t="shared" si="11"/>
        <v>13062.059999999994</v>
      </c>
      <c r="Y24" s="92">
        <f>IF('Metric ME - Current'!$E$15&lt;4.1,696.15-33.2478*(4.1-'Metric ME - Current'!$E$15),696.15)</f>
        <v>696.15</v>
      </c>
      <c r="Z24" s="1">
        <f t="shared" si="25"/>
        <v>15315.299999999994</v>
      </c>
      <c r="AC24" s="92">
        <v>46</v>
      </c>
      <c r="AD24" s="92">
        <f>IF('Metric ME - Current'!$F$15&lt;3.5237,593.73-53.279*(3.5237-'Metric ME - Current'!$F$15),593.73)</f>
        <v>593.73</v>
      </c>
      <c r="AE24" s="1">
        <f t="shared" si="12"/>
        <v>13062.059999999994</v>
      </c>
      <c r="AF24" s="92">
        <f>IF('Metric ME - Current'!$F$15&lt;4.1,696.15-33.2478*(4.1-'Metric ME - Current'!$F$15),696.15)</f>
        <v>696.15</v>
      </c>
      <c r="AG24" s="1">
        <f t="shared" si="26"/>
        <v>15315.299999999994</v>
      </c>
      <c r="AJ24" s="92">
        <v>46</v>
      </c>
      <c r="AK24" s="92">
        <f>IF('Metric ME - Current'!$G$15&lt;3.5237,593.73-53.279*(3.5237-'Metric ME - Current'!$G$15),593.73)</f>
        <v>593.73</v>
      </c>
      <c r="AL24" s="1">
        <f t="shared" si="13"/>
        <v>13062.059999999994</v>
      </c>
      <c r="AM24" s="92">
        <f>IF('Metric ME - Current'!$G$15&lt;4.1,696.15-33.2478*(4.1-'Metric ME - Current'!$G$15),696.15)</f>
        <v>696.15</v>
      </c>
      <c r="AN24" s="1">
        <f t="shared" si="27"/>
        <v>15315.299999999994</v>
      </c>
      <c r="AQ24" s="92">
        <v>46</v>
      </c>
      <c r="AR24" s="92">
        <f>IF('Metric ME - Current'!$H$15&lt;3.5237,593.73-53.279*(3.5237-'Metric ME - Current'!$H$15),593.73)</f>
        <v>593.73</v>
      </c>
      <c r="AS24" s="1">
        <f t="shared" si="14"/>
        <v>13062.059999999994</v>
      </c>
      <c r="AT24" s="92">
        <f>IF('Metric ME - Current'!$H$15&lt;4.1,696.15-33.2478*(4.1-'Metric ME - Current'!$H$15),696.15)</f>
        <v>696.15</v>
      </c>
      <c r="AU24" s="1">
        <f t="shared" si="28"/>
        <v>15315.299999999994</v>
      </c>
      <c r="AX24" s="92">
        <v>46</v>
      </c>
      <c r="AY24" s="92">
        <f>IF('Metric ME - Current'!$I$15&lt;3.5237,593.73-53.279*(3.5237-'Metric ME - Current'!$I$15),593.73)</f>
        <v>593.73</v>
      </c>
      <c r="AZ24" s="1">
        <f t="shared" si="15"/>
        <v>13062.059999999994</v>
      </c>
      <c r="BA24" s="92">
        <f>IF('Metric ME - Current'!$I$15&lt;4.1,696.15-33.2478*(4.1-'Metric ME - Current'!$I$15),696.15)</f>
        <v>696.15</v>
      </c>
      <c r="BB24" s="1">
        <f t="shared" si="29"/>
        <v>15315.299999999994</v>
      </c>
    </row>
    <row r="25" spans="1:54" x14ac:dyDescent="0.25">
      <c r="A25" s="92">
        <v>47</v>
      </c>
      <c r="B25" s="92">
        <f>IF('Metric ME - Current'!$B$15&lt;3.5237,593.73-53.279*(3.5237-'Metric ME - Current'!$B$15),593.73)</f>
        <v>593.73</v>
      </c>
      <c r="C25" s="1">
        <f t="shared" si="8"/>
        <v>13655.789999999994</v>
      </c>
      <c r="D25" s="92">
        <f>IF('Metric ME - Current'!$B$15&lt;4.1,696.15-33.2478*(4.1-'Metric ME - Current'!$B$15),696.15)</f>
        <v>696.15</v>
      </c>
      <c r="E25" s="1">
        <f t="shared" si="0"/>
        <v>16011.449999999993</v>
      </c>
      <c r="H25" s="92">
        <v>47</v>
      </c>
      <c r="I25" s="92">
        <f>IF('Metric ME - Current'!$C$15&lt;3.5237,593.73-53.279*(3.5237-'Metric ME - Current'!$C$15),593.73)</f>
        <v>593.73</v>
      </c>
      <c r="J25" s="1">
        <f t="shared" si="9"/>
        <v>13655.789999999994</v>
      </c>
      <c r="K25" s="92">
        <f>IF('Metric ME - Current'!$C$15&lt;4.1,696.15-33.2478*(4.1-'Metric ME - Current'!$C$15),696.15)</f>
        <v>696.15</v>
      </c>
      <c r="L25" s="1">
        <f t="shared" si="23"/>
        <v>16011.449999999993</v>
      </c>
      <c r="O25" s="92">
        <v>47</v>
      </c>
      <c r="P25" s="92">
        <f>IF('Metric ME - Current'!$D$15&lt;3.5237,593.73-53.279*(3.5237-'Metric ME - Current'!$D$15),593.73)</f>
        <v>593.73</v>
      </c>
      <c r="Q25" s="1">
        <f t="shared" si="10"/>
        <v>13655.789999999994</v>
      </c>
      <c r="R25" s="92">
        <f>IF('Metric ME - Current'!$D$15&lt;4.1,696.15-33.2478*(4.1-'Metric ME - Current'!$D$15),696.15)</f>
        <v>696.15</v>
      </c>
      <c r="S25" s="1">
        <f t="shared" si="24"/>
        <v>16011.449999999993</v>
      </c>
      <c r="V25" s="92">
        <v>47</v>
      </c>
      <c r="W25" s="92">
        <f>IF('Metric ME - Current'!$E$15&lt;3.5237,593.73-53.279*(3.5237-'Metric ME - Current'!$E$15),593.73)</f>
        <v>593.73</v>
      </c>
      <c r="X25" s="1">
        <f t="shared" si="11"/>
        <v>13655.789999999994</v>
      </c>
      <c r="Y25" s="92">
        <f>IF('Metric ME - Current'!$E$15&lt;4.1,696.15-33.2478*(4.1-'Metric ME - Current'!$E$15),696.15)</f>
        <v>696.15</v>
      </c>
      <c r="Z25" s="1">
        <f t="shared" si="25"/>
        <v>16011.449999999993</v>
      </c>
      <c r="AC25" s="92">
        <v>47</v>
      </c>
      <c r="AD25" s="92">
        <f>IF('Metric ME - Current'!$F$15&lt;3.5237,593.73-53.279*(3.5237-'Metric ME - Current'!$F$15),593.73)</f>
        <v>593.73</v>
      </c>
      <c r="AE25" s="1">
        <f t="shared" si="12"/>
        <v>13655.789999999994</v>
      </c>
      <c r="AF25" s="92">
        <f>IF('Metric ME - Current'!$F$15&lt;4.1,696.15-33.2478*(4.1-'Metric ME - Current'!$F$15),696.15)</f>
        <v>696.15</v>
      </c>
      <c r="AG25" s="1">
        <f t="shared" si="26"/>
        <v>16011.449999999993</v>
      </c>
      <c r="AJ25" s="92">
        <v>47</v>
      </c>
      <c r="AK25" s="92">
        <f>IF('Metric ME - Current'!$G$15&lt;3.5237,593.73-53.279*(3.5237-'Metric ME - Current'!$G$15),593.73)</f>
        <v>593.73</v>
      </c>
      <c r="AL25" s="1">
        <f t="shared" si="13"/>
        <v>13655.789999999994</v>
      </c>
      <c r="AM25" s="92">
        <f>IF('Metric ME - Current'!$G$15&lt;4.1,696.15-33.2478*(4.1-'Metric ME - Current'!$G$15),696.15)</f>
        <v>696.15</v>
      </c>
      <c r="AN25" s="1">
        <f t="shared" si="27"/>
        <v>16011.449999999993</v>
      </c>
      <c r="AQ25" s="92">
        <v>47</v>
      </c>
      <c r="AR25" s="92">
        <f>IF('Metric ME - Current'!$H$15&lt;3.5237,593.73-53.279*(3.5237-'Metric ME - Current'!$H$15),593.73)</f>
        <v>593.73</v>
      </c>
      <c r="AS25" s="1">
        <f t="shared" si="14"/>
        <v>13655.789999999994</v>
      </c>
      <c r="AT25" s="92">
        <f>IF('Metric ME - Current'!$H$15&lt;4.1,696.15-33.2478*(4.1-'Metric ME - Current'!$H$15),696.15)</f>
        <v>696.15</v>
      </c>
      <c r="AU25" s="1">
        <f t="shared" si="28"/>
        <v>16011.449999999993</v>
      </c>
      <c r="AX25" s="92">
        <v>47</v>
      </c>
      <c r="AY25" s="92">
        <f>IF('Metric ME - Current'!$I$15&lt;3.5237,593.73-53.279*(3.5237-'Metric ME - Current'!$I$15),593.73)</f>
        <v>593.73</v>
      </c>
      <c r="AZ25" s="1">
        <f t="shared" si="15"/>
        <v>13655.789999999994</v>
      </c>
      <c r="BA25" s="92">
        <f>IF('Metric ME - Current'!$I$15&lt;4.1,696.15-33.2478*(4.1-'Metric ME - Current'!$I$15),696.15)</f>
        <v>696.15</v>
      </c>
      <c r="BB25" s="1">
        <f t="shared" si="29"/>
        <v>16011.449999999993</v>
      </c>
    </row>
    <row r="26" spans="1:54" x14ac:dyDescent="0.25">
      <c r="A26" s="92">
        <v>48</v>
      </c>
      <c r="B26" s="92">
        <f>IF('Metric ME - Current'!$B$15&lt;3.5237,593.73-53.279*(3.5237-'Metric ME - Current'!$B$15),593.73)</f>
        <v>593.73</v>
      </c>
      <c r="C26" s="1">
        <f t="shared" si="8"/>
        <v>14249.519999999993</v>
      </c>
      <c r="D26" s="92">
        <f>IF('Metric ME - Current'!$B$15&lt;4.1,696.15-33.2478*(4.1-'Metric ME - Current'!$B$15),696.15)</f>
        <v>696.15</v>
      </c>
      <c r="E26" s="1">
        <f t="shared" si="0"/>
        <v>16707.599999999995</v>
      </c>
      <c r="H26" s="92">
        <v>48</v>
      </c>
      <c r="I26" s="92">
        <f>IF('Metric ME - Current'!$C$15&lt;3.5237,593.73-53.279*(3.5237-'Metric ME - Current'!$C$15),593.73)</f>
        <v>593.73</v>
      </c>
      <c r="J26" s="1">
        <f t="shared" si="9"/>
        <v>14249.519999999993</v>
      </c>
      <c r="K26" s="92">
        <f>IF('Metric ME - Current'!$C$15&lt;4.1,696.15-33.2478*(4.1-'Metric ME - Current'!$C$15),696.15)</f>
        <v>696.15</v>
      </c>
      <c r="L26" s="1">
        <f t="shared" si="23"/>
        <v>16707.599999999995</v>
      </c>
      <c r="O26" s="92">
        <v>48</v>
      </c>
      <c r="P26" s="92">
        <f>IF('Metric ME - Current'!$D$15&lt;3.5237,593.73-53.279*(3.5237-'Metric ME - Current'!$D$15),593.73)</f>
        <v>593.73</v>
      </c>
      <c r="Q26" s="1">
        <f t="shared" si="10"/>
        <v>14249.519999999993</v>
      </c>
      <c r="R26" s="92">
        <f>IF('Metric ME - Current'!$D$15&lt;4.1,696.15-33.2478*(4.1-'Metric ME - Current'!$D$15),696.15)</f>
        <v>696.15</v>
      </c>
      <c r="S26" s="1">
        <f t="shared" si="24"/>
        <v>16707.599999999995</v>
      </c>
      <c r="V26" s="92">
        <v>48</v>
      </c>
      <c r="W26" s="92">
        <f>IF('Metric ME - Current'!$E$15&lt;3.5237,593.73-53.279*(3.5237-'Metric ME - Current'!$E$15),593.73)</f>
        <v>593.73</v>
      </c>
      <c r="X26" s="1">
        <f t="shared" si="11"/>
        <v>14249.519999999993</v>
      </c>
      <c r="Y26" s="92">
        <f>IF('Metric ME - Current'!$E$15&lt;4.1,696.15-33.2478*(4.1-'Metric ME - Current'!$E$15),696.15)</f>
        <v>696.15</v>
      </c>
      <c r="Z26" s="1">
        <f t="shared" si="25"/>
        <v>16707.599999999995</v>
      </c>
      <c r="AC26" s="92">
        <v>48</v>
      </c>
      <c r="AD26" s="92">
        <f>IF('Metric ME - Current'!$F$15&lt;3.5237,593.73-53.279*(3.5237-'Metric ME - Current'!$F$15),593.73)</f>
        <v>593.73</v>
      </c>
      <c r="AE26" s="1">
        <f t="shared" si="12"/>
        <v>14249.519999999993</v>
      </c>
      <c r="AF26" s="92">
        <f>IF('Metric ME - Current'!$F$15&lt;4.1,696.15-33.2478*(4.1-'Metric ME - Current'!$F$15),696.15)</f>
        <v>696.15</v>
      </c>
      <c r="AG26" s="1">
        <f t="shared" si="26"/>
        <v>16707.599999999995</v>
      </c>
      <c r="AJ26" s="92">
        <v>48</v>
      </c>
      <c r="AK26" s="92">
        <f>IF('Metric ME - Current'!$G$15&lt;3.5237,593.73-53.279*(3.5237-'Metric ME - Current'!$G$15),593.73)</f>
        <v>593.73</v>
      </c>
      <c r="AL26" s="1">
        <f t="shared" si="13"/>
        <v>14249.519999999993</v>
      </c>
      <c r="AM26" s="92">
        <f>IF('Metric ME - Current'!$G$15&lt;4.1,696.15-33.2478*(4.1-'Metric ME - Current'!$G$15),696.15)</f>
        <v>696.15</v>
      </c>
      <c r="AN26" s="1">
        <f t="shared" si="27"/>
        <v>16707.599999999995</v>
      </c>
      <c r="AQ26" s="92">
        <v>48</v>
      </c>
      <c r="AR26" s="92">
        <f>IF('Metric ME - Current'!$H$15&lt;3.5237,593.73-53.279*(3.5237-'Metric ME - Current'!$H$15),593.73)</f>
        <v>593.73</v>
      </c>
      <c r="AS26" s="1">
        <f t="shared" si="14"/>
        <v>14249.519999999993</v>
      </c>
      <c r="AT26" s="92">
        <f>IF('Metric ME - Current'!$H$15&lt;4.1,696.15-33.2478*(4.1-'Metric ME - Current'!$H$15),696.15)</f>
        <v>696.15</v>
      </c>
      <c r="AU26" s="1">
        <f t="shared" si="28"/>
        <v>16707.599999999995</v>
      </c>
      <c r="AX26" s="92">
        <v>48</v>
      </c>
      <c r="AY26" s="92">
        <f>IF('Metric ME - Current'!$I$15&lt;3.5237,593.73-53.279*(3.5237-'Metric ME - Current'!$I$15),593.73)</f>
        <v>593.73</v>
      </c>
      <c r="AZ26" s="1">
        <f t="shared" si="15"/>
        <v>14249.519999999993</v>
      </c>
      <c r="BA26" s="92">
        <f>IF('Metric ME - Current'!$I$15&lt;4.1,696.15-33.2478*(4.1-'Metric ME - Current'!$I$15),696.15)</f>
        <v>696.15</v>
      </c>
      <c r="BB26" s="1">
        <f t="shared" si="29"/>
        <v>16707.599999999995</v>
      </c>
    </row>
    <row r="27" spans="1:54" x14ac:dyDescent="0.25">
      <c r="A27" s="92">
        <v>49</v>
      </c>
      <c r="B27" s="92">
        <f>IF('Metric ME - Current'!$B$15&lt;3.5237,593.73-53.279*(3.5237-'Metric ME - Current'!$B$15),593.73)</f>
        <v>593.73</v>
      </c>
      <c r="C27" s="1">
        <f t="shared" si="8"/>
        <v>14843.249999999993</v>
      </c>
      <c r="D27" s="92">
        <f>IF('Metric ME - Current'!$B$15&lt;4.1,696.15-33.2478*(4.1-'Metric ME - Current'!$B$15),696.15)</f>
        <v>696.15</v>
      </c>
      <c r="E27" s="1">
        <f t="shared" si="0"/>
        <v>17403.749999999996</v>
      </c>
      <c r="H27" s="92">
        <v>49</v>
      </c>
      <c r="I27" s="92">
        <f>IF('Metric ME - Current'!$C$15&lt;3.5237,593.73-53.279*(3.5237-'Metric ME - Current'!$C$15),593.73)</f>
        <v>593.73</v>
      </c>
      <c r="J27" s="1">
        <f t="shared" si="9"/>
        <v>14843.249999999993</v>
      </c>
      <c r="K27" s="92">
        <f>IF('Metric ME - Current'!$C$15&lt;4.1,696.15-33.2478*(4.1-'Metric ME - Current'!$C$15),696.15)</f>
        <v>696.15</v>
      </c>
      <c r="L27" s="1">
        <f t="shared" si="23"/>
        <v>17403.749999999996</v>
      </c>
      <c r="O27" s="92">
        <v>49</v>
      </c>
      <c r="P27" s="92">
        <f>IF('Metric ME - Current'!$D$15&lt;3.5237,593.73-53.279*(3.5237-'Metric ME - Current'!$D$15),593.73)</f>
        <v>593.73</v>
      </c>
      <c r="Q27" s="1">
        <f t="shared" si="10"/>
        <v>14843.249999999993</v>
      </c>
      <c r="R27" s="92">
        <f>IF('Metric ME - Current'!$D$15&lt;4.1,696.15-33.2478*(4.1-'Metric ME - Current'!$D$15),696.15)</f>
        <v>696.15</v>
      </c>
      <c r="S27" s="1">
        <f t="shared" si="24"/>
        <v>17403.749999999996</v>
      </c>
      <c r="V27" s="92">
        <v>49</v>
      </c>
      <c r="W27" s="92">
        <f>IF('Metric ME - Current'!$E$15&lt;3.5237,593.73-53.279*(3.5237-'Metric ME - Current'!$E$15),593.73)</f>
        <v>593.73</v>
      </c>
      <c r="X27" s="1">
        <f t="shared" si="11"/>
        <v>14843.249999999993</v>
      </c>
      <c r="Y27" s="92">
        <f>IF('Metric ME - Current'!$E$15&lt;4.1,696.15-33.2478*(4.1-'Metric ME - Current'!$E$15),696.15)</f>
        <v>696.15</v>
      </c>
      <c r="Z27" s="1">
        <f t="shared" si="25"/>
        <v>17403.749999999996</v>
      </c>
      <c r="AC27" s="92">
        <v>49</v>
      </c>
      <c r="AD27" s="92">
        <f>IF('Metric ME - Current'!$F$15&lt;3.5237,593.73-53.279*(3.5237-'Metric ME - Current'!$F$15),593.73)</f>
        <v>593.73</v>
      </c>
      <c r="AE27" s="1">
        <f t="shared" si="12"/>
        <v>14843.249999999993</v>
      </c>
      <c r="AF27" s="92">
        <f>IF('Metric ME - Current'!$F$15&lt;4.1,696.15-33.2478*(4.1-'Metric ME - Current'!$F$15),696.15)</f>
        <v>696.15</v>
      </c>
      <c r="AG27" s="1">
        <f t="shared" si="26"/>
        <v>17403.749999999996</v>
      </c>
      <c r="AJ27" s="92">
        <v>49</v>
      </c>
      <c r="AK27" s="92">
        <f>IF('Metric ME - Current'!$G$15&lt;3.5237,593.73-53.279*(3.5237-'Metric ME - Current'!$G$15),593.73)</f>
        <v>593.73</v>
      </c>
      <c r="AL27" s="1">
        <f t="shared" si="13"/>
        <v>14843.249999999993</v>
      </c>
      <c r="AM27" s="92">
        <f>IF('Metric ME - Current'!$G$15&lt;4.1,696.15-33.2478*(4.1-'Metric ME - Current'!$G$15),696.15)</f>
        <v>696.15</v>
      </c>
      <c r="AN27" s="1">
        <f t="shared" si="27"/>
        <v>17403.749999999996</v>
      </c>
      <c r="AQ27" s="92">
        <v>49</v>
      </c>
      <c r="AR27" s="92">
        <f>IF('Metric ME - Current'!$H$15&lt;3.5237,593.73-53.279*(3.5237-'Metric ME - Current'!$H$15),593.73)</f>
        <v>593.73</v>
      </c>
      <c r="AS27" s="1">
        <f t="shared" si="14"/>
        <v>14843.249999999993</v>
      </c>
      <c r="AT27" s="92">
        <f>IF('Metric ME - Current'!$H$15&lt;4.1,696.15-33.2478*(4.1-'Metric ME - Current'!$H$15),696.15)</f>
        <v>696.15</v>
      </c>
      <c r="AU27" s="1">
        <f t="shared" si="28"/>
        <v>17403.749999999996</v>
      </c>
      <c r="AX27" s="92">
        <v>49</v>
      </c>
      <c r="AY27" s="92">
        <f>IF('Metric ME - Current'!$I$15&lt;3.5237,593.73-53.279*(3.5237-'Metric ME - Current'!$I$15),593.73)</f>
        <v>593.73</v>
      </c>
      <c r="AZ27" s="1">
        <f t="shared" si="15"/>
        <v>14843.249999999993</v>
      </c>
      <c r="BA27" s="92">
        <f>IF('Metric ME - Current'!$I$15&lt;4.1,696.15-33.2478*(4.1-'Metric ME - Current'!$I$15),696.15)</f>
        <v>696.15</v>
      </c>
      <c r="BB27" s="1">
        <f t="shared" si="29"/>
        <v>17403.749999999996</v>
      </c>
    </row>
    <row r="28" spans="1:54" x14ac:dyDescent="0.25">
      <c r="A28" s="92">
        <v>50</v>
      </c>
      <c r="B28" s="92">
        <f>IF('Metric ME - Current'!$B$15&lt;3.5237,593.73-53.279*(3.5237-'Metric ME - Current'!$B$15),593.73)</f>
        <v>593.73</v>
      </c>
      <c r="C28" s="1">
        <f t="shared" si="8"/>
        <v>15436.979999999992</v>
      </c>
      <c r="D28" s="92">
        <f>IF('Metric ME - Current'!$B$15&lt;4.1,696.15-33.2478*(4.1-'Metric ME - Current'!$B$15),696.15)</f>
        <v>696.15</v>
      </c>
      <c r="E28" s="1">
        <f t="shared" si="0"/>
        <v>18099.899999999998</v>
      </c>
      <c r="H28" s="92">
        <v>50</v>
      </c>
      <c r="I28" s="92">
        <f>IF('Metric ME - Current'!$C$15&lt;3.5237,593.73-53.279*(3.5237-'Metric ME - Current'!$C$15),593.73)</f>
        <v>593.73</v>
      </c>
      <c r="J28" s="1">
        <f t="shared" si="9"/>
        <v>15436.979999999992</v>
      </c>
      <c r="K28" s="92">
        <f>IF('Metric ME - Current'!$C$15&lt;4.1,696.15-33.2478*(4.1-'Metric ME - Current'!$C$15),696.15)</f>
        <v>696.15</v>
      </c>
      <c r="L28" s="1">
        <f t="shared" si="23"/>
        <v>18099.899999999998</v>
      </c>
      <c r="O28" s="92">
        <v>50</v>
      </c>
      <c r="P28" s="92">
        <f>IF('Metric ME - Current'!$D$15&lt;3.5237,593.73-53.279*(3.5237-'Metric ME - Current'!$D$15),593.73)</f>
        <v>593.73</v>
      </c>
      <c r="Q28" s="1">
        <f t="shared" si="10"/>
        <v>15436.979999999992</v>
      </c>
      <c r="R28" s="92">
        <f>IF('Metric ME - Current'!$D$15&lt;4.1,696.15-33.2478*(4.1-'Metric ME - Current'!$D$15),696.15)</f>
        <v>696.15</v>
      </c>
      <c r="S28" s="1">
        <f t="shared" si="24"/>
        <v>18099.899999999998</v>
      </c>
      <c r="V28" s="92">
        <v>50</v>
      </c>
      <c r="W28" s="92">
        <f>IF('Metric ME - Current'!$E$15&lt;3.5237,593.73-53.279*(3.5237-'Metric ME - Current'!$E$15),593.73)</f>
        <v>593.73</v>
      </c>
      <c r="X28" s="1">
        <f t="shared" si="11"/>
        <v>15436.979999999992</v>
      </c>
      <c r="Y28" s="92">
        <f>IF('Metric ME - Current'!$E$15&lt;4.1,696.15-33.2478*(4.1-'Metric ME - Current'!$E$15),696.15)</f>
        <v>696.15</v>
      </c>
      <c r="Z28" s="1">
        <f t="shared" si="25"/>
        <v>18099.899999999998</v>
      </c>
      <c r="AC28" s="92">
        <v>50</v>
      </c>
      <c r="AD28" s="92">
        <f>IF('Metric ME - Current'!$F$15&lt;3.5237,593.73-53.279*(3.5237-'Metric ME - Current'!$F$15),593.73)</f>
        <v>593.73</v>
      </c>
      <c r="AE28" s="1">
        <f t="shared" si="12"/>
        <v>15436.979999999992</v>
      </c>
      <c r="AF28" s="92">
        <f>IF('Metric ME - Current'!$F$15&lt;4.1,696.15-33.2478*(4.1-'Metric ME - Current'!$F$15),696.15)</f>
        <v>696.15</v>
      </c>
      <c r="AG28" s="1">
        <f t="shared" si="26"/>
        <v>18099.899999999998</v>
      </c>
      <c r="AJ28" s="92">
        <v>50</v>
      </c>
      <c r="AK28" s="92">
        <f>IF('Metric ME - Current'!$G$15&lt;3.5237,593.73-53.279*(3.5237-'Metric ME - Current'!$G$15),593.73)</f>
        <v>593.73</v>
      </c>
      <c r="AL28" s="1">
        <f t="shared" si="13"/>
        <v>15436.979999999992</v>
      </c>
      <c r="AM28" s="92">
        <f>IF('Metric ME - Current'!$G$15&lt;4.1,696.15-33.2478*(4.1-'Metric ME - Current'!$G$15),696.15)</f>
        <v>696.15</v>
      </c>
      <c r="AN28" s="1">
        <f t="shared" si="27"/>
        <v>18099.899999999998</v>
      </c>
      <c r="AQ28" s="92">
        <v>50</v>
      </c>
      <c r="AR28" s="92">
        <f>IF('Metric ME - Current'!$H$15&lt;3.5237,593.73-53.279*(3.5237-'Metric ME - Current'!$H$15),593.73)</f>
        <v>593.73</v>
      </c>
      <c r="AS28" s="1">
        <f t="shared" si="14"/>
        <v>15436.979999999992</v>
      </c>
      <c r="AT28" s="92">
        <f>IF('Metric ME - Current'!$H$15&lt;4.1,696.15-33.2478*(4.1-'Metric ME - Current'!$H$15),696.15)</f>
        <v>696.15</v>
      </c>
      <c r="AU28" s="1">
        <f t="shared" si="28"/>
        <v>18099.899999999998</v>
      </c>
      <c r="AX28" s="92">
        <v>50</v>
      </c>
      <c r="AY28" s="92">
        <f>IF('Metric ME - Current'!$I$15&lt;3.5237,593.73-53.279*(3.5237-'Metric ME - Current'!$I$15),593.73)</f>
        <v>593.73</v>
      </c>
      <c r="AZ28" s="1">
        <f t="shared" si="15"/>
        <v>15436.979999999992</v>
      </c>
      <c r="BA28" s="92">
        <f>IF('Metric ME - Current'!$I$15&lt;4.1,696.15-33.2478*(4.1-'Metric ME - Current'!$I$15),696.15)</f>
        <v>696.15</v>
      </c>
      <c r="BB28" s="1">
        <f t="shared" si="29"/>
        <v>18099.899999999998</v>
      </c>
    </row>
    <row r="29" spans="1:54" x14ac:dyDescent="0.25">
      <c r="A29" s="92">
        <v>51</v>
      </c>
      <c r="B29" s="92">
        <f>IF('Metric ME - Current'!$B$15&lt;3.1622,840.33-168.66*(3.1622-'Metric ME - Current'!$B$15),840.33)</f>
        <v>840.33</v>
      </c>
      <c r="C29" s="1">
        <f t="shared" si="8"/>
        <v>16277.309999999992</v>
      </c>
      <c r="D29" s="92">
        <f>IF('Metric ME - Current'!$B$15&lt;4.0581,604.98+0.000000659*(4.0581-'Metric ME - Current'!$B$15)-32.9253*(4.0581-'Metric ME - Current'!$B$15)^2,604.98)</f>
        <v>604.98</v>
      </c>
      <c r="E29" s="1">
        <f t="shared" si="0"/>
        <v>18704.879999999997</v>
      </c>
      <c r="H29" s="92">
        <v>51</v>
      </c>
      <c r="I29" s="92">
        <f>IF('Metric ME - Current'!$C$15&lt;3.1622,840.33-168.66*(3.1622-'Metric ME - Current'!$C$15),840.33)</f>
        <v>840.33</v>
      </c>
      <c r="J29" s="1">
        <f t="shared" si="9"/>
        <v>16277.309999999992</v>
      </c>
      <c r="K29" s="92">
        <f>IF('Metric ME - Current'!$C$15&lt;4.0581,604.98+0.000000659*(4.0581-'Metric ME - Current'!$C$15)-32.9253*(4.0581-'Metric ME - Current'!$C$15)^2,604.98)</f>
        <v>604.98</v>
      </c>
      <c r="L29" s="1">
        <f t="shared" si="23"/>
        <v>18704.879999999997</v>
      </c>
      <c r="O29" s="92">
        <v>51</v>
      </c>
      <c r="P29" s="92">
        <f>IF('Metric ME - Current'!$D$15&lt;3.1622,840.33-168.66*(3.1622-'Metric ME - Current'!$D$15),840.33)</f>
        <v>840.33</v>
      </c>
      <c r="Q29" s="1">
        <f t="shared" si="10"/>
        <v>16277.309999999992</v>
      </c>
      <c r="R29" s="92">
        <f>IF('Metric ME - Current'!$D$15&lt;4.0581,604.98+0.000000659*(4.0581-'Metric ME - Current'!$D$15)-32.9253*(4.0581-'Metric ME - Current'!$B$15)^2,604.98)</f>
        <v>604.98</v>
      </c>
      <c r="S29" s="1">
        <f t="shared" si="24"/>
        <v>18704.879999999997</v>
      </c>
      <c r="V29" s="92">
        <v>51</v>
      </c>
      <c r="W29" s="92">
        <f>IF('Metric ME - Current'!$E$15&lt;3.1622,840.33-168.66*(3.1622-'Metric ME - Current'!$B$15),840.33)</f>
        <v>840.33</v>
      </c>
      <c r="X29" s="1">
        <f t="shared" si="11"/>
        <v>16277.309999999992</v>
      </c>
      <c r="Y29" s="92">
        <f>IF('Metric ME - Current'!$E$15&lt;4.0581,604.98+0.000000659*(4.0581-'Metric ME - Current'!$E$15)-32.9253*(4.0581-'Metric ME - Current'!$E$15)^2,604.98)</f>
        <v>604.98</v>
      </c>
      <c r="Z29" s="1">
        <f t="shared" si="25"/>
        <v>18704.879999999997</v>
      </c>
      <c r="AC29" s="92">
        <v>51</v>
      </c>
      <c r="AD29" s="92">
        <f>IF('Metric ME - Current'!$F$15&lt;3.1622,840.33-168.66*(3.1622-'Metric ME - Current'!$F$15),840.33)</f>
        <v>840.33</v>
      </c>
      <c r="AE29" s="1">
        <f t="shared" si="12"/>
        <v>16277.309999999992</v>
      </c>
      <c r="AF29" s="92">
        <f>IF('Metric ME - Current'!$F$15&lt;4.0581,604.98+0.000000659*(4.0581-'Metric ME - Current'!$F$15)-32.9253*(4.0581-'Metric ME - Current'!$F$15)^2,604.98)</f>
        <v>604.98</v>
      </c>
      <c r="AG29" s="1">
        <f t="shared" si="26"/>
        <v>18704.879999999997</v>
      </c>
      <c r="AJ29" s="92">
        <v>51</v>
      </c>
      <c r="AK29" s="92">
        <f>IF('Metric ME - Current'!$G$15&lt;3.1622,840.33-168.66*(3.1622-'Metric ME - Current'!$G$15),840.33)</f>
        <v>840.33</v>
      </c>
      <c r="AL29" s="1">
        <f t="shared" si="13"/>
        <v>16277.309999999992</v>
      </c>
      <c r="AM29" s="92">
        <f>IF('Metric ME - Current'!$G$15&lt;4.0581,604.98+0.000000659*(4.0581-'Metric ME - Current'!$G$15)-32.9253*(4.0581-'Metric ME - Current'!$G$15)^2,604.98)</f>
        <v>604.98</v>
      </c>
      <c r="AN29" s="1">
        <f t="shared" si="27"/>
        <v>18704.879999999997</v>
      </c>
      <c r="AQ29" s="92">
        <v>51</v>
      </c>
      <c r="AR29" s="92">
        <f>IF('Metric ME - Current'!$H$15&lt;3.1622,840.33-168.66*(3.1622-'Metric ME - Current'!$H$15),840.33)</f>
        <v>840.33</v>
      </c>
      <c r="AS29" s="1">
        <f t="shared" si="14"/>
        <v>16277.309999999992</v>
      </c>
      <c r="AT29" s="92">
        <f>IF('Metric ME - Current'!$H$15&lt;4.0581,604.98+0.000000659*(4.0581-'Metric ME - Current'!$H$15)-32.9253*(4.0581-'Metric ME - Current'!$H$15)^2,604.98)</f>
        <v>604.98</v>
      </c>
      <c r="AU29" s="1">
        <f t="shared" si="28"/>
        <v>18704.879999999997</v>
      </c>
      <c r="AX29" s="92">
        <v>51</v>
      </c>
      <c r="AY29" s="92">
        <f>IF('Metric ME - Current'!$I$15&lt;3.1622,840.33-168.66*(3.1622-'Metric ME - Current'!$I$15),840.33)</f>
        <v>840.33</v>
      </c>
      <c r="AZ29" s="1">
        <f t="shared" si="15"/>
        <v>16277.309999999992</v>
      </c>
      <c r="BA29" s="92">
        <f>IF('Metric ME - Current'!$I$15&lt;4.0581,604.98+0.000000659*(4.0581-'Metric ME - Current'!$I$15)-32.9253*(4.0581-'Metric ME - Current'!$I$15)^2,604.98)</f>
        <v>604.98</v>
      </c>
      <c r="BB29" s="1">
        <f t="shared" si="29"/>
        <v>18704.879999999997</v>
      </c>
    </row>
    <row r="30" spans="1:54" x14ac:dyDescent="0.25">
      <c r="A30" s="92">
        <v>52</v>
      </c>
      <c r="B30" s="92">
        <f>IF('Metric ME - Current'!$B$15&lt;3.1622,840.33-168.66*(3.1622-'Metric ME - Current'!$B$15),840.33)</f>
        <v>840.33</v>
      </c>
      <c r="C30" s="1">
        <f t="shared" si="8"/>
        <v>17117.639999999992</v>
      </c>
      <c r="D30" s="92">
        <f>IF('Metric ME - Current'!$B$15&lt;4.0581,604.98+0.000000659*(4.0581-'Metric ME - Current'!$B$15)-32.9253*(4.0581-'Metric ME - Current'!$B$15)^2,604.98)</f>
        <v>604.98</v>
      </c>
      <c r="E30" s="1">
        <f t="shared" si="0"/>
        <v>19309.859999999997</v>
      </c>
      <c r="H30" s="92">
        <v>52</v>
      </c>
      <c r="I30" s="92">
        <f>IF('Metric ME - Current'!$C$15&lt;3.1622,840.33-168.66*(3.1622-'Metric ME - Current'!$C$15),840.33)</f>
        <v>840.33</v>
      </c>
      <c r="J30" s="1">
        <f t="shared" si="9"/>
        <v>17117.639999999992</v>
      </c>
      <c r="K30" s="92">
        <f>IF('Metric ME - Current'!$C$15&lt;4.0581,604.98+0.000000659*(4.0581-'Metric ME - Current'!$C$15)-32.9253*(4.0581-'Metric ME - Current'!$C$15)^2,604.98)</f>
        <v>604.98</v>
      </c>
      <c r="L30" s="1">
        <f t="shared" si="23"/>
        <v>19309.859999999997</v>
      </c>
      <c r="O30" s="92">
        <v>52</v>
      </c>
      <c r="P30" s="92">
        <f>IF('Metric ME - Current'!$D$15&lt;3.1622,840.33-168.66*(3.1622-'Metric ME - Current'!$D$15),840.33)</f>
        <v>840.33</v>
      </c>
      <c r="Q30" s="1">
        <f t="shared" si="10"/>
        <v>17117.639999999992</v>
      </c>
      <c r="R30" s="92">
        <f>IF('Metric ME - Current'!$D$15&lt;4.0581,604.98+0.000000659*(4.0581-'Metric ME - Current'!$D$15)-32.9253*(4.0581-'Metric ME - Current'!$B$15)^2,604.98)</f>
        <v>604.98</v>
      </c>
      <c r="S30" s="1">
        <f t="shared" si="24"/>
        <v>19309.859999999997</v>
      </c>
      <c r="V30" s="92">
        <v>52</v>
      </c>
      <c r="W30" s="92">
        <f>IF('Metric ME - Current'!$E$15&lt;3.1622,840.33-168.66*(3.1622-'Metric ME - Current'!$B$15),840.33)</f>
        <v>840.33</v>
      </c>
      <c r="X30" s="1">
        <f t="shared" si="11"/>
        <v>17117.639999999992</v>
      </c>
      <c r="Y30" s="92">
        <f>IF('Metric ME - Current'!$E$15&lt;4.0581,604.98+0.000000659*(4.0581-'Metric ME - Current'!$E$15)-32.9253*(4.0581-'Metric ME - Current'!$E$15)^2,604.98)</f>
        <v>604.98</v>
      </c>
      <c r="Z30" s="1">
        <f t="shared" si="25"/>
        <v>19309.859999999997</v>
      </c>
      <c r="AC30" s="92">
        <v>52</v>
      </c>
      <c r="AD30" s="92">
        <f>IF('Metric ME - Current'!$F$15&lt;3.1622,840.33-168.66*(3.1622-'Metric ME - Current'!$F$15),840.33)</f>
        <v>840.33</v>
      </c>
      <c r="AE30" s="1">
        <f t="shared" si="12"/>
        <v>17117.639999999992</v>
      </c>
      <c r="AF30" s="92">
        <f>IF('Metric ME - Current'!$F$15&lt;4.0581,604.98+0.000000659*(4.0581-'Metric ME - Current'!$F$15)-32.9253*(4.0581-'Metric ME - Current'!$F$15)^2,604.98)</f>
        <v>604.98</v>
      </c>
      <c r="AG30" s="1">
        <f t="shared" si="26"/>
        <v>19309.859999999997</v>
      </c>
      <c r="AJ30" s="92">
        <v>52</v>
      </c>
      <c r="AK30" s="92">
        <f>IF('Metric ME - Current'!$G$15&lt;3.1622,840.33-168.66*(3.1622-'Metric ME - Current'!$G$15),840.33)</f>
        <v>840.33</v>
      </c>
      <c r="AL30" s="1">
        <f t="shared" si="13"/>
        <v>17117.639999999992</v>
      </c>
      <c r="AM30" s="92">
        <f>IF('Metric ME - Current'!$G$15&lt;4.0581,604.98+0.000000659*(4.0581-'Metric ME - Current'!$G$15)-32.9253*(4.0581-'Metric ME - Current'!$G$15)^2,604.98)</f>
        <v>604.98</v>
      </c>
      <c r="AN30" s="1">
        <f t="shared" si="27"/>
        <v>19309.859999999997</v>
      </c>
      <c r="AQ30" s="92">
        <v>52</v>
      </c>
      <c r="AR30" s="92">
        <f>IF('Metric ME - Current'!$H$15&lt;3.1622,840.33-168.66*(3.1622-'Metric ME - Current'!$H$15),840.33)</f>
        <v>840.33</v>
      </c>
      <c r="AS30" s="1">
        <f t="shared" si="14"/>
        <v>17117.639999999992</v>
      </c>
      <c r="AT30" s="92">
        <f>IF('Metric ME - Current'!$H$15&lt;4.0581,604.98+0.000000659*(4.0581-'Metric ME - Current'!$H$15)-32.9253*(4.0581-'Metric ME - Current'!$H$15)^2,604.98)</f>
        <v>604.98</v>
      </c>
      <c r="AU30" s="1">
        <f t="shared" si="28"/>
        <v>19309.859999999997</v>
      </c>
      <c r="AX30" s="92">
        <v>52</v>
      </c>
      <c r="AY30" s="92">
        <f>IF('Metric ME - Current'!$I$15&lt;3.1622,840.33-168.66*(3.1622-'Metric ME - Current'!$I$15),840.33)</f>
        <v>840.33</v>
      </c>
      <c r="AZ30" s="1">
        <f t="shared" si="15"/>
        <v>17117.639999999992</v>
      </c>
      <c r="BA30" s="92">
        <f>IF('Metric ME - Current'!$I$15&lt;4.0581,604.98+0.000000659*(4.0581-'Metric ME - Current'!$I$15)-32.9253*(4.0581-'Metric ME - Current'!$I$15)^2,604.98)</f>
        <v>604.98</v>
      </c>
      <c r="BB30" s="1">
        <f t="shared" si="29"/>
        <v>19309.859999999997</v>
      </c>
    </row>
    <row r="31" spans="1:54" x14ac:dyDescent="0.25">
      <c r="A31" s="92">
        <v>53</v>
      </c>
      <c r="B31" s="92">
        <f>IF('Metric ME - Current'!$B$15&lt;3.1622,840.33-168.66*(3.1622-'Metric ME - Current'!$B$15),840.33)</f>
        <v>840.33</v>
      </c>
      <c r="C31" s="1">
        <f t="shared" si="8"/>
        <v>17957.969999999994</v>
      </c>
      <c r="D31" s="92">
        <f>IF('Metric ME - Current'!$B$15&lt;4.0581,604.98+0.000000659*(4.0581-'Metric ME - Current'!$B$15)-32.9253*(4.0581-'Metric ME - Current'!$B$15)^2,604.98)</f>
        <v>604.98</v>
      </c>
      <c r="E31" s="1">
        <f t="shared" si="0"/>
        <v>19914.839999999997</v>
      </c>
      <c r="H31" s="92">
        <v>53</v>
      </c>
      <c r="I31" s="92">
        <f>IF('Metric ME - Current'!$C$15&lt;3.1622,840.33-168.66*(3.1622-'Metric ME - Current'!$C$15),840.33)</f>
        <v>840.33</v>
      </c>
      <c r="J31" s="1">
        <f t="shared" si="9"/>
        <v>17957.969999999994</v>
      </c>
      <c r="K31" s="92">
        <f>IF('Metric ME - Current'!$C$15&lt;4.0581,604.98+0.000000659*(4.0581-'Metric ME - Current'!$C$15)-32.9253*(4.0581-'Metric ME - Current'!$C$15)^2,604.98)</f>
        <v>604.98</v>
      </c>
      <c r="L31" s="1">
        <f t="shared" si="23"/>
        <v>19914.839999999997</v>
      </c>
      <c r="O31" s="92">
        <v>53</v>
      </c>
      <c r="P31" s="92">
        <f>IF('Metric ME - Current'!$D$15&lt;3.1622,840.33-168.66*(3.1622-'Metric ME - Current'!$D$15),840.33)</f>
        <v>840.33</v>
      </c>
      <c r="Q31" s="1">
        <f t="shared" si="10"/>
        <v>17957.969999999994</v>
      </c>
      <c r="R31" s="92">
        <f>IF('Metric ME - Current'!$D$15&lt;4.0581,604.98+0.000000659*(4.0581-'Metric ME - Current'!$D$15)-32.9253*(4.0581-'Metric ME - Current'!$B$15)^2,604.98)</f>
        <v>604.98</v>
      </c>
      <c r="S31" s="1">
        <f t="shared" si="24"/>
        <v>19914.839999999997</v>
      </c>
      <c r="V31" s="92">
        <v>53</v>
      </c>
      <c r="W31" s="92">
        <f>IF('Metric ME - Current'!$E$15&lt;3.1622,840.33-168.66*(3.1622-'Metric ME - Current'!$B$15),840.33)</f>
        <v>840.33</v>
      </c>
      <c r="X31" s="1">
        <f t="shared" si="11"/>
        <v>17957.969999999994</v>
      </c>
      <c r="Y31" s="92">
        <f>IF('Metric ME - Current'!$E$15&lt;4.0581,604.98+0.000000659*(4.0581-'Metric ME - Current'!$E$15)-32.9253*(4.0581-'Metric ME - Current'!$E$15)^2,604.98)</f>
        <v>604.98</v>
      </c>
      <c r="Z31" s="1">
        <f t="shared" si="25"/>
        <v>19914.839999999997</v>
      </c>
      <c r="AC31" s="92">
        <v>53</v>
      </c>
      <c r="AD31" s="92">
        <f>IF('Metric ME - Current'!$F$15&lt;3.1622,840.33-168.66*(3.1622-'Metric ME - Current'!$F$15),840.33)</f>
        <v>840.33</v>
      </c>
      <c r="AE31" s="1">
        <f t="shared" si="12"/>
        <v>17957.969999999994</v>
      </c>
      <c r="AF31" s="92">
        <f>IF('Metric ME - Current'!$F$15&lt;4.0581,604.98+0.000000659*(4.0581-'Metric ME - Current'!$F$15)-32.9253*(4.0581-'Metric ME - Current'!$F$15)^2,604.98)</f>
        <v>604.98</v>
      </c>
      <c r="AG31" s="1">
        <f t="shared" si="26"/>
        <v>19914.839999999997</v>
      </c>
      <c r="AJ31" s="92">
        <v>53</v>
      </c>
      <c r="AK31" s="92">
        <f>IF('Metric ME - Current'!$G$15&lt;3.1622,840.33-168.66*(3.1622-'Metric ME - Current'!$G$15),840.33)</f>
        <v>840.33</v>
      </c>
      <c r="AL31" s="1">
        <f t="shared" si="13"/>
        <v>17957.969999999994</v>
      </c>
      <c r="AM31" s="92">
        <f>IF('Metric ME - Current'!$G$15&lt;4.0581,604.98+0.000000659*(4.0581-'Metric ME - Current'!$G$15)-32.9253*(4.0581-'Metric ME - Current'!$G$15)^2,604.98)</f>
        <v>604.98</v>
      </c>
      <c r="AN31" s="1">
        <f t="shared" si="27"/>
        <v>19914.839999999997</v>
      </c>
      <c r="AQ31" s="92">
        <v>53</v>
      </c>
      <c r="AR31" s="92">
        <f>IF('Metric ME - Current'!$H$15&lt;3.1622,840.33-168.66*(3.1622-'Metric ME - Current'!$H$15),840.33)</f>
        <v>840.33</v>
      </c>
      <c r="AS31" s="1">
        <f t="shared" si="14"/>
        <v>17957.969999999994</v>
      </c>
      <c r="AT31" s="92">
        <f>IF('Metric ME - Current'!$H$15&lt;4.0581,604.98+0.000000659*(4.0581-'Metric ME - Current'!$H$15)-32.9253*(4.0581-'Metric ME - Current'!$H$15)^2,604.98)</f>
        <v>604.98</v>
      </c>
      <c r="AU31" s="1">
        <f t="shared" si="28"/>
        <v>19914.839999999997</v>
      </c>
      <c r="AX31" s="92">
        <v>53</v>
      </c>
      <c r="AY31" s="92">
        <f>IF('Metric ME - Current'!$I$15&lt;3.1622,840.33-168.66*(3.1622-'Metric ME - Current'!$I$15),840.33)</f>
        <v>840.33</v>
      </c>
      <c r="AZ31" s="1">
        <f t="shared" si="15"/>
        <v>17957.969999999994</v>
      </c>
      <c r="BA31" s="92">
        <f>IF('Metric ME - Current'!$I$15&lt;4.0581,604.98+0.000000659*(4.0581-'Metric ME - Current'!$I$15)-32.9253*(4.0581-'Metric ME - Current'!$I$15)^2,604.98)</f>
        <v>604.98</v>
      </c>
      <c r="BB31" s="1">
        <f t="shared" si="29"/>
        <v>19914.839999999997</v>
      </c>
    </row>
    <row r="32" spans="1:54" x14ac:dyDescent="0.25">
      <c r="A32" s="92">
        <v>54</v>
      </c>
      <c r="B32" s="92">
        <f>IF('Metric ME - Current'!$B$15&lt;3.1622,840.33-168.66*(3.1622-'Metric ME - Current'!$B$15),840.33)</f>
        <v>840.33</v>
      </c>
      <c r="C32" s="1">
        <f t="shared" si="8"/>
        <v>18798.299999999996</v>
      </c>
      <c r="D32" s="92">
        <f>IF('Metric ME - Current'!$B$15&lt;4.0581,604.98+0.000000659*(4.0581-'Metric ME - Current'!$B$15)-32.9253*(4.0581-'Metric ME - Current'!$B$15)^2,604.98)</f>
        <v>604.98</v>
      </c>
      <c r="E32" s="1">
        <f t="shared" si="0"/>
        <v>20519.819999999996</v>
      </c>
      <c r="H32" s="92">
        <v>54</v>
      </c>
      <c r="I32" s="92">
        <f>IF('Metric ME - Current'!$C$15&lt;3.1622,840.33-168.66*(3.1622-'Metric ME - Current'!$C$15),840.33)</f>
        <v>840.33</v>
      </c>
      <c r="J32" s="1">
        <f t="shared" si="9"/>
        <v>18798.299999999996</v>
      </c>
      <c r="K32" s="92">
        <f>IF('Metric ME - Current'!$C$15&lt;4.0581,604.98+0.000000659*(4.0581-'Metric ME - Current'!$C$15)-32.9253*(4.0581-'Metric ME - Current'!$C$15)^2,604.98)</f>
        <v>604.98</v>
      </c>
      <c r="L32" s="1">
        <f t="shared" si="23"/>
        <v>20519.819999999996</v>
      </c>
      <c r="O32" s="92">
        <v>54</v>
      </c>
      <c r="P32" s="92">
        <f>IF('Metric ME - Current'!$D$15&lt;3.1622,840.33-168.66*(3.1622-'Metric ME - Current'!$D$15),840.33)</f>
        <v>840.33</v>
      </c>
      <c r="Q32" s="1">
        <f t="shared" si="10"/>
        <v>18798.299999999996</v>
      </c>
      <c r="R32" s="92">
        <f>IF('Metric ME - Current'!$D$15&lt;4.0581,604.98+0.000000659*(4.0581-'Metric ME - Current'!$D$15)-32.9253*(4.0581-'Metric ME - Current'!$B$15)^2,604.98)</f>
        <v>604.98</v>
      </c>
      <c r="S32" s="1">
        <f t="shared" si="24"/>
        <v>20519.819999999996</v>
      </c>
      <c r="V32" s="92">
        <v>54</v>
      </c>
      <c r="W32" s="92">
        <f>IF('Metric ME - Current'!$E$15&lt;3.1622,840.33-168.66*(3.1622-'Metric ME - Current'!$B$15),840.33)</f>
        <v>840.33</v>
      </c>
      <c r="X32" s="1">
        <f t="shared" si="11"/>
        <v>18798.299999999996</v>
      </c>
      <c r="Y32" s="92">
        <f>IF('Metric ME - Current'!$E$15&lt;4.0581,604.98+0.000000659*(4.0581-'Metric ME - Current'!$E$15)-32.9253*(4.0581-'Metric ME - Current'!$E$15)^2,604.98)</f>
        <v>604.98</v>
      </c>
      <c r="Z32" s="1">
        <f t="shared" si="25"/>
        <v>20519.819999999996</v>
      </c>
      <c r="AC32" s="92">
        <v>54</v>
      </c>
      <c r="AD32" s="92">
        <f>IF('Metric ME - Current'!$F$15&lt;3.1622,840.33-168.66*(3.1622-'Metric ME - Current'!$F$15),840.33)</f>
        <v>840.33</v>
      </c>
      <c r="AE32" s="1">
        <f t="shared" si="12"/>
        <v>18798.299999999996</v>
      </c>
      <c r="AF32" s="92">
        <f>IF('Metric ME - Current'!$F$15&lt;4.0581,604.98+0.000000659*(4.0581-'Metric ME - Current'!$F$15)-32.9253*(4.0581-'Metric ME - Current'!$F$15)^2,604.98)</f>
        <v>604.98</v>
      </c>
      <c r="AG32" s="1">
        <f t="shared" si="26"/>
        <v>20519.819999999996</v>
      </c>
      <c r="AJ32" s="92">
        <v>54</v>
      </c>
      <c r="AK32" s="92">
        <f>IF('Metric ME - Current'!$G$15&lt;3.1622,840.33-168.66*(3.1622-'Metric ME - Current'!$G$15),840.33)</f>
        <v>840.33</v>
      </c>
      <c r="AL32" s="1">
        <f t="shared" si="13"/>
        <v>18798.299999999996</v>
      </c>
      <c r="AM32" s="92">
        <f>IF('Metric ME - Current'!$G$15&lt;4.0581,604.98+0.000000659*(4.0581-'Metric ME - Current'!$G$15)-32.9253*(4.0581-'Metric ME - Current'!$G$15)^2,604.98)</f>
        <v>604.98</v>
      </c>
      <c r="AN32" s="1">
        <f t="shared" si="27"/>
        <v>20519.819999999996</v>
      </c>
      <c r="AQ32" s="92">
        <v>54</v>
      </c>
      <c r="AR32" s="92">
        <f>IF('Metric ME - Current'!$H$15&lt;3.1622,840.33-168.66*(3.1622-'Metric ME - Current'!$H$15),840.33)</f>
        <v>840.33</v>
      </c>
      <c r="AS32" s="1">
        <f t="shared" si="14"/>
        <v>18798.299999999996</v>
      </c>
      <c r="AT32" s="92">
        <f>IF('Metric ME - Current'!$H$15&lt;4.0581,604.98+0.000000659*(4.0581-'Metric ME - Current'!$H$15)-32.9253*(4.0581-'Metric ME - Current'!$H$15)^2,604.98)</f>
        <v>604.98</v>
      </c>
      <c r="AU32" s="1">
        <f t="shared" si="28"/>
        <v>20519.819999999996</v>
      </c>
      <c r="AX32" s="92">
        <v>54</v>
      </c>
      <c r="AY32" s="92">
        <f>IF('Metric ME - Current'!$I$15&lt;3.1622,840.33-168.66*(3.1622-'Metric ME - Current'!$I$15),840.33)</f>
        <v>840.33</v>
      </c>
      <c r="AZ32" s="1">
        <f t="shared" si="15"/>
        <v>18798.299999999996</v>
      </c>
      <c r="BA32" s="92">
        <f>IF('Metric ME - Current'!$I$15&lt;4.0581,604.98+0.000000659*(4.0581-'Metric ME - Current'!$I$15)-32.9253*(4.0581-'Metric ME - Current'!$I$15)^2,604.98)</f>
        <v>604.98</v>
      </c>
      <c r="BB32" s="1">
        <f t="shared" si="29"/>
        <v>20519.819999999996</v>
      </c>
    </row>
    <row r="33" spans="1:54" x14ac:dyDescent="0.25">
      <c r="A33" s="92">
        <v>55</v>
      </c>
      <c r="B33" s="92">
        <f>IF('Metric ME - Current'!$B$15&lt;3.1622,840.33-168.66*(3.1622-'Metric ME - Current'!$B$15),840.33)</f>
        <v>840.33</v>
      </c>
      <c r="C33" s="1">
        <f t="shared" si="8"/>
        <v>19638.629999999997</v>
      </c>
      <c r="D33" s="92">
        <f>IF('Metric ME - Current'!$B$15&lt;4.0581,604.98+0.000000659*(4.0581-'Metric ME - Current'!$B$15)-32.9253*(4.0581-'Metric ME - Current'!$B$15)^2,604.98)</f>
        <v>604.98</v>
      </c>
      <c r="E33" s="1">
        <f t="shared" si="0"/>
        <v>21124.799999999996</v>
      </c>
      <c r="H33" s="92">
        <v>55</v>
      </c>
      <c r="I33" s="92">
        <f>IF('Metric ME - Current'!$C$15&lt;3.1622,840.33-168.66*(3.1622-'Metric ME - Current'!$C$15),840.33)</f>
        <v>840.33</v>
      </c>
      <c r="J33" s="1">
        <f t="shared" si="9"/>
        <v>19638.629999999997</v>
      </c>
      <c r="K33" s="92">
        <f>IF('Metric ME - Current'!$C$15&lt;4.0581,604.98+0.000000659*(4.0581-'Metric ME - Current'!$C$15)-32.9253*(4.0581-'Metric ME - Current'!$C$15)^2,604.98)</f>
        <v>604.98</v>
      </c>
      <c r="L33" s="1">
        <f t="shared" si="23"/>
        <v>21124.799999999996</v>
      </c>
      <c r="O33" s="92">
        <v>55</v>
      </c>
      <c r="P33" s="92">
        <f>IF('Metric ME - Current'!$D$15&lt;3.1622,840.33-168.66*(3.1622-'Metric ME - Current'!$D$15),840.33)</f>
        <v>840.33</v>
      </c>
      <c r="Q33" s="1">
        <f t="shared" si="10"/>
        <v>19638.629999999997</v>
      </c>
      <c r="R33" s="92">
        <f>IF('Metric ME - Current'!$D$15&lt;4.0581,604.98+0.000000659*(4.0581-'Metric ME - Current'!$D$15)-32.9253*(4.0581-'Metric ME - Current'!$B$15)^2,604.98)</f>
        <v>604.98</v>
      </c>
      <c r="S33" s="1">
        <f t="shared" si="24"/>
        <v>21124.799999999996</v>
      </c>
      <c r="V33" s="92">
        <v>55</v>
      </c>
      <c r="W33" s="92">
        <f>IF('Metric ME - Current'!$E$15&lt;3.1622,840.33-168.66*(3.1622-'Metric ME - Current'!$B$15),840.33)</f>
        <v>840.33</v>
      </c>
      <c r="X33" s="1">
        <f t="shared" si="11"/>
        <v>19638.629999999997</v>
      </c>
      <c r="Y33" s="92">
        <f>IF('Metric ME - Current'!$E$15&lt;4.0581,604.98+0.000000659*(4.0581-'Metric ME - Current'!$E$15)-32.9253*(4.0581-'Metric ME - Current'!$E$15)^2,604.98)</f>
        <v>604.98</v>
      </c>
      <c r="Z33" s="1">
        <f t="shared" si="25"/>
        <v>21124.799999999996</v>
      </c>
      <c r="AC33" s="92">
        <v>55</v>
      </c>
      <c r="AD33" s="92">
        <f>IF('Metric ME - Current'!$F$15&lt;3.1622,840.33-168.66*(3.1622-'Metric ME - Current'!$F$15),840.33)</f>
        <v>840.33</v>
      </c>
      <c r="AE33" s="1">
        <f t="shared" si="12"/>
        <v>19638.629999999997</v>
      </c>
      <c r="AF33" s="92">
        <f>IF('Metric ME - Current'!$F$15&lt;4.0581,604.98+0.000000659*(4.0581-'Metric ME - Current'!$F$15)-32.9253*(4.0581-'Metric ME - Current'!$F$15)^2,604.98)</f>
        <v>604.98</v>
      </c>
      <c r="AG33" s="1">
        <f t="shared" si="26"/>
        <v>21124.799999999996</v>
      </c>
      <c r="AJ33" s="92">
        <v>55</v>
      </c>
      <c r="AK33" s="92">
        <f>IF('Metric ME - Current'!$G$15&lt;3.1622,840.33-168.66*(3.1622-'Metric ME - Current'!$G$15),840.33)</f>
        <v>840.33</v>
      </c>
      <c r="AL33" s="1">
        <f t="shared" si="13"/>
        <v>19638.629999999997</v>
      </c>
      <c r="AM33" s="92">
        <f>IF('Metric ME - Current'!$G$15&lt;4.0581,604.98+0.000000659*(4.0581-'Metric ME - Current'!$G$15)-32.9253*(4.0581-'Metric ME - Current'!$G$15)^2,604.98)</f>
        <v>604.98</v>
      </c>
      <c r="AN33" s="1">
        <f t="shared" si="27"/>
        <v>21124.799999999996</v>
      </c>
      <c r="AQ33" s="92">
        <v>55</v>
      </c>
      <c r="AR33" s="92">
        <f>IF('Metric ME - Current'!$H$15&lt;3.1622,840.33-168.66*(3.1622-'Metric ME - Current'!$H$15),840.33)</f>
        <v>840.33</v>
      </c>
      <c r="AS33" s="1">
        <f t="shared" si="14"/>
        <v>19638.629999999997</v>
      </c>
      <c r="AT33" s="92">
        <f>IF('Metric ME - Current'!$H$15&lt;4.0581,604.98+0.000000659*(4.0581-'Metric ME - Current'!$H$15)-32.9253*(4.0581-'Metric ME - Current'!$H$15)^2,604.98)</f>
        <v>604.98</v>
      </c>
      <c r="AU33" s="1">
        <f t="shared" si="28"/>
        <v>21124.799999999996</v>
      </c>
      <c r="AX33" s="92">
        <v>55</v>
      </c>
      <c r="AY33" s="92">
        <f>IF('Metric ME - Current'!$I$15&lt;3.1622,840.33-168.66*(3.1622-'Metric ME - Current'!$I$15),840.33)</f>
        <v>840.33</v>
      </c>
      <c r="AZ33" s="1">
        <f t="shared" si="15"/>
        <v>19638.629999999997</v>
      </c>
      <c r="BA33" s="92">
        <f>IF('Metric ME - Current'!$I$15&lt;4.0581,604.98+0.000000659*(4.0581-'Metric ME - Current'!$I$15)-32.9253*(4.0581-'Metric ME - Current'!$I$15)^2,604.98)</f>
        <v>604.98</v>
      </c>
      <c r="BB33" s="1">
        <f t="shared" si="29"/>
        <v>21124.799999999996</v>
      </c>
    </row>
    <row r="34" spans="1:54" x14ac:dyDescent="0.25">
      <c r="A34" s="92">
        <v>56</v>
      </c>
      <c r="B34" s="92">
        <f>IF('Metric ME - Current'!$B$15&lt;3.1622,840.33-168.66*(3.1622-'Metric ME - Current'!$B$15),840.33)</f>
        <v>840.33</v>
      </c>
      <c r="C34" s="1">
        <f t="shared" si="8"/>
        <v>20478.96</v>
      </c>
      <c r="D34" s="92">
        <f>IF('Metric ME - Current'!$B$15&lt;4.0581,604.98+0.000000659*(4.0581-'Metric ME - Current'!$B$15)-32.9253*(4.0581-'Metric ME - Current'!$B$15)^2,604.98)</f>
        <v>604.98</v>
      </c>
      <c r="E34" s="1">
        <f t="shared" si="0"/>
        <v>21729.779999999995</v>
      </c>
      <c r="H34" s="92">
        <v>56</v>
      </c>
      <c r="I34" s="92">
        <f>IF('Metric ME - Current'!$C$15&lt;3.1622,840.33-168.66*(3.1622-'Metric ME - Current'!$C$15),840.33)</f>
        <v>840.33</v>
      </c>
      <c r="J34" s="1">
        <f t="shared" si="9"/>
        <v>20478.96</v>
      </c>
      <c r="K34" s="92">
        <f>IF('Metric ME - Current'!$C$15&lt;4.0581,604.98+0.000000659*(4.0581-'Metric ME - Current'!$C$15)-32.9253*(4.0581-'Metric ME - Current'!$C$15)^2,604.98)</f>
        <v>604.98</v>
      </c>
      <c r="L34" s="1">
        <f t="shared" si="23"/>
        <v>21729.779999999995</v>
      </c>
      <c r="O34" s="92">
        <v>56</v>
      </c>
      <c r="P34" s="92">
        <f>IF('Metric ME - Current'!$D$15&lt;3.1622,840.33-168.66*(3.1622-'Metric ME - Current'!$D$15),840.33)</f>
        <v>840.33</v>
      </c>
      <c r="Q34" s="1">
        <f t="shared" si="10"/>
        <v>20478.96</v>
      </c>
      <c r="R34" s="92">
        <f>IF('Metric ME - Current'!$D$15&lt;4.0581,604.98+0.000000659*(4.0581-'Metric ME - Current'!$D$15)-32.9253*(4.0581-'Metric ME - Current'!$B$15)^2,604.98)</f>
        <v>604.98</v>
      </c>
      <c r="S34" s="1">
        <f t="shared" si="24"/>
        <v>21729.779999999995</v>
      </c>
      <c r="V34" s="92">
        <v>56</v>
      </c>
      <c r="W34" s="92">
        <f>IF('Metric ME - Current'!$E$15&lt;3.1622,840.33-168.66*(3.1622-'Metric ME - Current'!$B$15),840.33)</f>
        <v>840.33</v>
      </c>
      <c r="X34" s="1">
        <f t="shared" si="11"/>
        <v>20478.96</v>
      </c>
      <c r="Y34" s="92">
        <f>IF('Metric ME - Current'!$E$15&lt;4.0581,604.98+0.000000659*(4.0581-'Metric ME - Current'!$E$15)-32.9253*(4.0581-'Metric ME - Current'!$E$15)^2,604.98)</f>
        <v>604.98</v>
      </c>
      <c r="Z34" s="1">
        <f t="shared" si="25"/>
        <v>21729.779999999995</v>
      </c>
      <c r="AC34" s="92">
        <v>56</v>
      </c>
      <c r="AD34" s="92">
        <f>IF('Metric ME - Current'!$F$15&lt;3.1622,840.33-168.66*(3.1622-'Metric ME - Current'!$F$15),840.33)</f>
        <v>840.33</v>
      </c>
      <c r="AE34" s="1">
        <f t="shared" si="12"/>
        <v>20478.96</v>
      </c>
      <c r="AF34" s="92">
        <f>IF('Metric ME - Current'!$F$15&lt;4.0581,604.98+0.000000659*(4.0581-'Metric ME - Current'!$F$15)-32.9253*(4.0581-'Metric ME - Current'!$F$15)^2,604.98)</f>
        <v>604.98</v>
      </c>
      <c r="AG34" s="1">
        <f t="shared" si="26"/>
        <v>21729.779999999995</v>
      </c>
      <c r="AJ34" s="92">
        <v>56</v>
      </c>
      <c r="AK34" s="92">
        <f>IF('Metric ME - Current'!$G$15&lt;3.1622,840.33-168.66*(3.1622-'Metric ME - Current'!$G$15),840.33)</f>
        <v>840.33</v>
      </c>
      <c r="AL34" s="1">
        <f t="shared" si="13"/>
        <v>20478.96</v>
      </c>
      <c r="AM34" s="92">
        <f>IF('Metric ME - Current'!$G$15&lt;4.0581,604.98+0.000000659*(4.0581-'Metric ME - Current'!$G$15)-32.9253*(4.0581-'Metric ME - Current'!$G$15)^2,604.98)</f>
        <v>604.98</v>
      </c>
      <c r="AN34" s="1">
        <f t="shared" si="27"/>
        <v>21729.779999999995</v>
      </c>
      <c r="AQ34" s="92">
        <v>56</v>
      </c>
      <c r="AR34" s="92">
        <f>IF('Metric ME - Current'!$H$15&lt;3.1622,840.33-168.66*(3.1622-'Metric ME - Current'!$H$15),840.33)</f>
        <v>840.33</v>
      </c>
      <c r="AS34" s="1">
        <f t="shared" si="14"/>
        <v>20478.96</v>
      </c>
      <c r="AT34" s="92">
        <f>IF('Metric ME - Current'!$H$15&lt;4.0581,604.98+0.000000659*(4.0581-'Metric ME - Current'!$H$15)-32.9253*(4.0581-'Metric ME - Current'!$H$15)^2,604.98)</f>
        <v>604.98</v>
      </c>
      <c r="AU34" s="1">
        <f t="shared" si="28"/>
        <v>21729.779999999995</v>
      </c>
      <c r="AX34" s="92">
        <v>56</v>
      </c>
      <c r="AY34" s="92">
        <f>IF('Metric ME - Current'!$I$15&lt;3.1622,840.33-168.66*(3.1622-'Metric ME - Current'!$I$15),840.33)</f>
        <v>840.33</v>
      </c>
      <c r="AZ34" s="1">
        <f t="shared" si="15"/>
        <v>20478.96</v>
      </c>
      <c r="BA34" s="92">
        <f>IF('Metric ME - Current'!$I$15&lt;4.0581,604.98+0.000000659*(4.0581-'Metric ME - Current'!$I$15)-32.9253*(4.0581-'Metric ME - Current'!$I$15)^2,604.98)</f>
        <v>604.98</v>
      </c>
      <c r="BB34" s="1">
        <f t="shared" si="29"/>
        <v>21729.779999999995</v>
      </c>
    </row>
    <row r="35" spans="1:54" x14ac:dyDescent="0.25">
      <c r="A35" s="92">
        <v>57</v>
      </c>
      <c r="B35" s="92">
        <f>IF('Metric ME - Current'!$B$15&lt;3.1622,840.33-168.66*(3.1622-'Metric ME - Current'!$B$15),840.33)</f>
        <v>840.33</v>
      </c>
      <c r="C35" s="1">
        <f t="shared" si="8"/>
        <v>21319.29</v>
      </c>
      <c r="D35" s="92">
        <f>IF('Metric ME - Current'!$B$15&lt;4.0581,604.98+0.000000659*(4.0581-'Metric ME - Current'!$B$15)-32.9253*(4.0581-'Metric ME - Current'!$B$15)^2,604.98)</f>
        <v>604.98</v>
      </c>
      <c r="E35" s="1">
        <f t="shared" si="0"/>
        <v>22334.759999999995</v>
      </c>
      <c r="H35" s="92">
        <v>57</v>
      </c>
      <c r="I35" s="92">
        <f>IF('Metric ME - Current'!$C$15&lt;3.1622,840.33-168.66*(3.1622-'Metric ME - Current'!$C$15),840.33)</f>
        <v>840.33</v>
      </c>
      <c r="J35" s="1">
        <f t="shared" si="9"/>
        <v>21319.29</v>
      </c>
      <c r="K35" s="92">
        <f>IF('Metric ME - Current'!$C$15&lt;4.0581,604.98+0.000000659*(4.0581-'Metric ME - Current'!$C$15)-32.9253*(4.0581-'Metric ME - Current'!$C$15)^2,604.98)</f>
        <v>604.98</v>
      </c>
      <c r="L35" s="1">
        <f t="shared" si="23"/>
        <v>22334.759999999995</v>
      </c>
      <c r="O35" s="92">
        <v>57</v>
      </c>
      <c r="P35" s="92">
        <f>IF('Metric ME - Current'!$D$15&lt;3.1622,840.33-168.66*(3.1622-'Metric ME - Current'!$D$15),840.33)</f>
        <v>840.33</v>
      </c>
      <c r="Q35" s="1">
        <f t="shared" si="10"/>
        <v>21319.29</v>
      </c>
      <c r="R35" s="92">
        <f>IF('Metric ME - Current'!$D$15&lt;4.0581,604.98+0.000000659*(4.0581-'Metric ME - Current'!$D$15)-32.9253*(4.0581-'Metric ME - Current'!$B$15)^2,604.98)</f>
        <v>604.98</v>
      </c>
      <c r="S35" s="1">
        <f t="shared" si="24"/>
        <v>22334.759999999995</v>
      </c>
      <c r="V35" s="92">
        <v>57</v>
      </c>
      <c r="W35" s="92">
        <f>IF('Metric ME - Current'!$E$15&lt;3.1622,840.33-168.66*(3.1622-'Metric ME - Current'!$B$15),840.33)</f>
        <v>840.33</v>
      </c>
      <c r="X35" s="1">
        <f t="shared" si="11"/>
        <v>21319.29</v>
      </c>
      <c r="Y35" s="92">
        <f>IF('Metric ME - Current'!$E$15&lt;4.0581,604.98+0.000000659*(4.0581-'Metric ME - Current'!$E$15)-32.9253*(4.0581-'Metric ME - Current'!$E$15)^2,604.98)</f>
        <v>604.98</v>
      </c>
      <c r="Z35" s="1">
        <f t="shared" si="25"/>
        <v>22334.759999999995</v>
      </c>
      <c r="AC35" s="92">
        <v>57</v>
      </c>
      <c r="AD35" s="92">
        <f>IF('Metric ME - Current'!$F$15&lt;3.1622,840.33-168.66*(3.1622-'Metric ME - Current'!$F$15),840.33)</f>
        <v>840.33</v>
      </c>
      <c r="AE35" s="1">
        <f t="shared" si="12"/>
        <v>21319.29</v>
      </c>
      <c r="AF35" s="92">
        <f>IF('Metric ME - Current'!$F$15&lt;4.0581,604.98+0.000000659*(4.0581-'Metric ME - Current'!$F$15)-32.9253*(4.0581-'Metric ME - Current'!$F$15)^2,604.98)</f>
        <v>604.98</v>
      </c>
      <c r="AG35" s="1">
        <f t="shared" si="26"/>
        <v>22334.759999999995</v>
      </c>
      <c r="AJ35" s="92">
        <v>57</v>
      </c>
      <c r="AK35" s="92">
        <f>IF('Metric ME - Current'!$G$15&lt;3.1622,840.33-168.66*(3.1622-'Metric ME - Current'!$G$15),840.33)</f>
        <v>840.33</v>
      </c>
      <c r="AL35" s="1">
        <f t="shared" si="13"/>
        <v>21319.29</v>
      </c>
      <c r="AM35" s="92">
        <f>IF('Metric ME - Current'!$G$15&lt;4.0581,604.98+0.000000659*(4.0581-'Metric ME - Current'!$G$15)-32.9253*(4.0581-'Metric ME - Current'!$G$15)^2,604.98)</f>
        <v>604.98</v>
      </c>
      <c r="AN35" s="1">
        <f t="shared" si="27"/>
        <v>22334.759999999995</v>
      </c>
      <c r="AQ35" s="92">
        <v>57</v>
      </c>
      <c r="AR35" s="92">
        <f>IF('Metric ME - Current'!$H$15&lt;3.1622,840.33-168.66*(3.1622-'Metric ME - Current'!$H$15),840.33)</f>
        <v>840.33</v>
      </c>
      <c r="AS35" s="1">
        <f t="shared" si="14"/>
        <v>21319.29</v>
      </c>
      <c r="AT35" s="92">
        <f>IF('Metric ME - Current'!$H$15&lt;4.0581,604.98+0.000000659*(4.0581-'Metric ME - Current'!$H$15)-32.9253*(4.0581-'Metric ME - Current'!$H$15)^2,604.98)</f>
        <v>604.98</v>
      </c>
      <c r="AU35" s="1">
        <f t="shared" si="28"/>
        <v>22334.759999999995</v>
      </c>
      <c r="AX35" s="92">
        <v>57</v>
      </c>
      <c r="AY35" s="92">
        <f>IF('Metric ME - Current'!$I$15&lt;3.1622,840.33-168.66*(3.1622-'Metric ME - Current'!$I$15),840.33)</f>
        <v>840.33</v>
      </c>
      <c r="AZ35" s="1">
        <f t="shared" si="15"/>
        <v>21319.29</v>
      </c>
      <c r="BA35" s="92">
        <f>IF('Metric ME - Current'!$I$15&lt;4.0581,604.98+0.000000659*(4.0581-'Metric ME - Current'!$I$15)-32.9253*(4.0581-'Metric ME - Current'!$I$15)^2,604.98)</f>
        <v>604.98</v>
      </c>
      <c r="BB35" s="1">
        <f t="shared" si="29"/>
        <v>22334.759999999995</v>
      </c>
    </row>
    <row r="36" spans="1:54" x14ac:dyDescent="0.25">
      <c r="A36" s="92">
        <v>58</v>
      </c>
      <c r="B36" s="92">
        <f>IF('Metric ME - Current'!$B$15&lt;3.1622,840.33-168.66*(3.1622-'Metric ME - Current'!$B$15),840.33)</f>
        <v>840.33</v>
      </c>
      <c r="C36" s="1">
        <f t="shared" si="8"/>
        <v>22159.620000000003</v>
      </c>
      <c r="D36" s="92">
        <f>IF('Metric ME - Current'!$B$15&lt;4.0581,604.98+0.000000659*(4.0581-'Metric ME - Current'!$B$15)-32.9253*(4.0581-'Metric ME - Current'!$B$15)^2,604.98)</f>
        <v>604.98</v>
      </c>
      <c r="E36" s="1">
        <f t="shared" si="0"/>
        <v>22939.739999999994</v>
      </c>
      <c r="H36" s="92">
        <v>58</v>
      </c>
      <c r="I36" s="92">
        <f>IF('Metric ME - Current'!$C$15&lt;3.1622,840.33-168.66*(3.1622-'Metric ME - Current'!$C$15),840.33)</f>
        <v>840.33</v>
      </c>
      <c r="J36" s="1">
        <f t="shared" si="9"/>
        <v>22159.620000000003</v>
      </c>
      <c r="K36" s="92">
        <f>IF('Metric ME - Current'!$C$15&lt;4.0581,604.98+0.000000659*(4.0581-'Metric ME - Current'!$C$15)-32.9253*(4.0581-'Metric ME - Current'!$C$15)^2,604.98)</f>
        <v>604.98</v>
      </c>
      <c r="L36" s="1">
        <f t="shared" si="23"/>
        <v>22939.739999999994</v>
      </c>
      <c r="O36" s="92">
        <v>58</v>
      </c>
      <c r="P36" s="92">
        <f>IF('Metric ME - Current'!$D$15&lt;3.1622,840.33-168.66*(3.1622-'Metric ME - Current'!$D$15),840.33)</f>
        <v>840.33</v>
      </c>
      <c r="Q36" s="1">
        <f t="shared" si="10"/>
        <v>22159.620000000003</v>
      </c>
      <c r="R36" s="92">
        <f>IF('Metric ME - Current'!$D$15&lt;4.0581,604.98+0.000000659*(4.0581-'Metric ME - Current'!$D$15)-32.9253*(4.0581-'Metric ME - Current'!$B$15)^2,604.98)</f>
        <v>604.98</v>
      </c>
      <c r="S36" s="1">
        <f t="shared" si="24"/>
        <v>22939.739999999994</v>
      </c>
      <c r="V36" s="92">
        <v>58</v>
      </c>
      <c r="W36" s="92">
        <f>IF('Metric ME - Current'!$E$15&lt;3.1622,840.33-168.66*(3.1622-'Metric ME - Current'!$B$15),840.33)</f>
        <v>840.33</v>
      </c>
      <c r="X36" s="1">
        <f t="shared" si="11"/>
        <v>22159.620000000003</v>
      </c>
      <c r="Y36" s="92">
        <f>IF('Metric ME - Current'!$E$15&lt;4.0581,604.98+0.000000659*(4.0581-'Metric ME - Current'!$E$15)-32.9253*(4.0581-'Metric ME - Current'!$E$15)^2,604.98)</f>
        <v>604.98</v>
      </c>
      <c r="Z36" s="1">
        <f t="shared" si="25"/>
        <v>22939.739999999994</v>
      </c>
      <c r="AC36" s="92">
        <v>58</v>
      </c>
      <c r="AD36" s="92">
        <f>IF('Metric ME - Current'!$F$15&lt;3.1622,840.33-168.66*(3.1622-'Metric ME - Current'!$F$15),840.33)</f>
        <v>840.33</v>
      </c>
      <c r="AE36" s="1">
        <f t="shared" si="12"/>
        <v>22159.620000000003</v>
      </c>
      <c r="AF36" s="92">
        <f>IF('Metric ME - Current'!$F$15&lt;4.0581,604.98+0.000000659*(4.0581-'Metric ME - Current'!$F$15)-32.9253*(4.0581-'Metric ME - Current'!$F$15)^2,604.98)</f>
        <v>604.98</v>
      </c>
      <c r="AG36" s="1">
        <f t="shared" si="26"/>
        <v>22939.739999999994</v>
      </c>
      <c r="AJ36" s="92">
        <v>58</v>
      </c>
      <c r="AK36" s="92">
        <f>IF('Metric ME - Current'!$G$15&lt;3.1622,840.33-168.66*(3.1622-'Metric ME - Current'!$G$15),840.33)</f>
        <v>840.33</v>
      </c>
      <c r="AL36" s="1">
        <f t="shared" si="13"/>
        <v>22159.620000000003</v>
      </c>
      <c r="AM36" s="92">
        <f>IF('Metric ME - Current'!$G$15&lt;4.0581,604.98+0.000000659*(4.0581-'Metric ME - Current'!$G$15)-32.9253*(4.0581-'Metric ME - Current'!$G$15)^2,604.98)</f>
        <v>604.98</v>
      </c>
      <c r="AN36" s="1">
        <f t="shared" si="27"/>
        <v>22939.739999999994</v>
      </c>
      <c r="AQ36" s="92">
        <v>58</v>
      </c>
      <c r="AR36" s="92">
        <f>IF('Metric ME - Current'!$H$15&lt;3.1622,840.33-168.66*(3.1622-'Metric ME - Current'!$H$15),840.33)</f>
        <v>840.33</v>
      </c>
      <c r="AS36" s="1">
        <f t="shared" si="14"/>
        <v>22159.620000000003</v>
      </c>
      <c r="AT36" s="92">
        <f>IF('Metric ME - Current'!$H$15&lt;4.0581,604.98+0.000000659*(4.0581-'Metric ME - Current'!$H$15)-32.9253*(4.0581-'Metric ME - Current'!$H$15)^2,604.98)</f>
        <v>604.98</v>
      </c>
      <c r="AU36" s="1">
        <f t="shared" si="28"/>
        <v>22939.739999999994</v>
      </c>
      <c r="AX36" s="92">
        <v>58</v>
      </c>
      <c r="AY36" s="92">
        <f>IF('Metric ME - Current'!$I$15&lt;3.1622,840.33-168.66*(3.1622-'Metric ME - Current'!$I$15),840.33)</f>
        <v>840.33</v>
      </c>
      <c r="AZ36" s="1">
        <f t="shared" si="15"/>
        <v>22159.620000000003</v>
      </c>
      <c r="BA36" s="92">
        <f>IF('Metric ME - Current'!$I$15&lt;4.0581,604.98+0.000000659*(4.0581-'Metric ME - Current'!$I$15)-32.9253*(4.0581-'Metric ME - Current'!$I$15)^2,604.98)</f>
        <v>604.98</v>
      </c>
      <c r="BB36" s="1">
        <f t="shared" si="29"/>
        <v>22939.739999999994</v>
      </c>
    </row>
    <row r="37" spans="1:54" x14ac:dyDescent="0.25">
      <c r="A37" s="92">
        <v>59</v>
      </c>
      <c r="B37" s="92">
        <f>IF('Metric ME - Current'!$B$15&lt;3.1622,840.33-168.66*(3.1622-'Metric ME - Current'!$B$15),840.33)</f>
        <v>840.33</v>
      </c>
      <c r="C37" s="1">
        <f t="shared" si="8"/>
        <v>22999.950000000004</v>
      </c>
      <c r="D37" s="92">
        <f>IF('Metric ME - Current'!$B$15&lt;4.0581,604.98+0.000000659*(4.0581-'Metric ME - Current'!$B$15)-32.9253*(4.0581-'Metric ME - Current'!$B$15)^2,604.98)</f>
        <v>604.98</v>
      </c>
      <c r="E37" s="1">
        <f t="shared" si="0"/>
        <v>23544.719999999994</v>
      </c>
      <c r="H37" s="92">
        <v>59</v>
      </c>
      <c r="I37" s="92">
        <f>IF('Metric ME - Current'!$C$15&lt;3.1622,840.33-168.66*(3.1622-'Metric ME - Current'!$C$15),840.33)</f>
        <v>840.33</v>
      </c>
      <c r="J37" s="1">
        <f t="shared" si="9"/>
        <v>22999.950000000004</v>
      </c>
      <c r="K37" s="92">
        <f>IF('Metric ME - Current'!$C$15&lt;4.0581,604.98+0.000000659*(4.0581-'Metric ME - Current'!$C$15)-32.9253*(4.0581-'Metric ME - Current'!$C$15)^2,604.98)</f>
        <v>604.98</v>
      </c>
      <c r="L37" s="1">
        <f t="shared" si="23"/>
        <v>23544.719999999994</v>
      </c>
      <c r="O37" s="92">
        <v>59</v>
      </c>
      <c r="P37" s="92">
        <f>IF('Metric ME - Current'!$D$15&lt;3.1622,840.33-168.66*(3.1622-'Metric ME - Current'!$D$15),840.33)</f>
        <v>840.33</v>
      </c>
      <c r="Q37" s="1">
        <f t="shared" si="10"/>
        <v>22999.950000000004</v>
      </c>
      <c r="R37" s="92">
        <f>IF('Metric ME - Current'!$D$15&lt;4.0581,604.98+0.000000659*(4.0581-'Metric ME - Current'!$D$15)-32.9253*(4.0581-'Metric ME - Current'!$B$15)^2,604.98)</f>
        <v>604.98</v>
      </c>
      <c r="S37" s="1">
        <f t="shared" si="24"/>
        <v>23544.719999999994</v>
      </c>
      <c r="V37" s="92">
        <v>59</v>
      </c>
      <c r="W37" s="92">
        <f>IF('Metric ME - Current'!$E$15&lt;3.1622,840.33-168.66*(3.1622-'Metric ME - Current'!$B$15),840.33)</f>
        <v>840.33</v>
      </c>
      <c r="X37" s="1">
        <f t="shared" si="11"/>
        <v>22999.950000000004</v>
      </c>
      <c r="Y37" s="92">
        <f>IF('Metric ME - Current'!$E$15&lt;4.0581,604.98+0.000000659*(4.0581-'Metric ME - Current'!$E$15)-32.9253*(4.0581-'Metric ME - Current'!$E$15)^2,604.98)</f>
        <v>604.98</v>
      </c>
      <c r="Z37" s="1">
        <f t="shared" si="25"/>
        <v>23544.719999999994</v>
      </c>
      <c r="AC37" s="92">
        <v>59</v>
      </c>
      <c r="AD37" s="92">
        <f>IF('Metric ME - Current'!$F$15&lt;3.1622,840.33-168.66*(3.1622-'Metric ME - Current'!$F$15),840.33)</f>
        <v>840.33</v>
      </c>
      <c r="AE37" s="1">
        <f t="shared" si="12"/>
        <v>22999.950000000004</v>
      </c>
      <c r="AF37" s="92">
        <f>IF('Metric ME - Current'!$F$15&lt;4.0581,604.98+0.000000659*(4.0581-'Metric ME - Current'!$F$15)-32.9253*(4.0581-'Metric ME - Current'!$F$15)^2,604.98)</f>
        <v>604.98</v>
      </c>
      <c r="AG37" s="1">
        <f t="shared" si="26"/>
        <v>23544.719999999994</v>
      </c>
      <c r="AJ37" s="92">
        <v>59</v>
      </c>
      <c r="AK37" s="92">
        <f>IF('Metric ME - Current'!$G$15&lt;3.1622,840.33-168.66*(3.1622-'Metric ME - Current'!$G$15),840.33)</f>
        <v>840.33</v>
      </c>
      <c r="AL37" s="1">
        <f t="shared" si="13"/>
        <v>22999.950000000004</v>
      </c>
      <c r="AM37" s="92">
        <f>IF('Metric ME - Current'!$G$15&lt;4.0581,604.98+0.000000659*(4.0581-'Metric ME - Current'!$G$15)-32.9253*(4.0581-'Metric ME - Current'!$G$15)^2,604.98)</f>
        <v>604.98</v>
      </c>
      <c r="AN37" s="1">
        <f t="shared" si="27"/>
        <v>23544.719999999994</v>
      </c>
      <c r="AQ37" s="92">
        <v>59</v>
      </c>
      <c r="AR37" s="92">
        <f>IF('Metric ME - Current'!$H$15&lt;3.1622,840.33-168.66*(3.1622-'Metric ME - Current'!$H$15),840.33)</f>
        <v>840.33</v>
      </c>
      <c r="AS37" s="1">
        <f t="shared" si="14"/>
        <v>22999.950000000004</v>
      </c>
      <c r="AT37" s="92">
        <f>IF('Metric ME - Current'!$H$15&lt;4.0581,604.98+0.000000659*(4.0581-'Metric ME - Current'!$H$15)-32.9253*(4.0581-'Metric ME - Current'!$H$15)^2,604.98)</f>
        <v>604.98</v>
      </c>
      <c r="AU37" s="1">
        <f t="shared" si="28"/>
        <v>23544.719999999994</v>
      </c>
      <c r="AX37" s="92">
        <v>59</v>
      </c>
      <c r="AY37" s="92">
        <f>IF('Metric ME - Current'!$I$15&lt;3.1622,840.33-168.66*(3.1622-'Metric ME - Current'!$I$15),840.33)</f>
        <v>840.33</v>
      </c>
      <c r="AZ37" s="1">
        <f t="shared" si="15"/>
        <v>22999.950000000004</v>
      </c>
      <c r="BA37" s="92">
        <f>IF('Metric ME - Current'!$I$15&lt;4.0581,604.98+0.000000659*(4.0581-'Metric ME - Current'!$I$15)-32.9253*(4.0581-'Metric ME - Current'!$I$15)^2,604.98)</f>
        <v>604.98</v>
      </c>
      <c r="BB37" s="1">
        <f t="shared" si="29"/>
        <v>23544.719999999994</v>
      </c>
    </row>
    <row r="38" spans="1:54" x14ac:dyDescent="0.25">
      <c r="A38" s="92">
        <v>60</v>
      </c>
      <c r="B38" s="92">
        <f>IF('Metric ME - Current'!$B$15&lt;3.1622,840.33-168.66*(3.1622-'Metric ME - Current'!$B$15),840.33)</f>
        <v>840.33</v>
      </c>
      <c r="C38" s="1">
        <f t="shared" si="8"/>
        <v>23840.280000000006</v>
      </c>
      <c r="D38" s="92">
        <f>IF('Metric ME - Current'!$B$15&lt;4.0581,604.98+0.000000659*(4.0581-'Metric ME - Current'!$B$15)-32.9253*(4.0581-'Metric ME - Current'!$B$15)^2,604.98)</f>
        <v>604.98</v>
      </c>
      <c r="E38" s="1">
        <f t="shared" si="0"/>
        <v>24149.699999999993</v>
      </c>
      <c r="H38" s="92">
        <v>60</v>
      </c>
      <c r="I38" s="92">
        <f>IF('Metric ME - Current'!$C$15&lt;3.1622,840.33-168.66*(3.1622-'Metric ME - Current'!$C$15),840.33)</f>
        <v>840.33</v>
      </c>
      <c r="J38" s="1">
        <f t="shared" si="9"/>
        <v>23840.280000000006</v>
      </c>
      <c r="K38" s="92">
        <f>IF('Metric ME - Current'!$C$15&lt;4.0581,604.98+0.000000659*(4.0581-'Metric ME - Current'!$C$15)-32.9253*(4.0581-'Metric ME - Current'!$C$15)^2,604.98)</f>
        <v>604.98</v>
      </c>
      <c r="L38" s="1">
        <f t="shared" si="23"/>
        <v>24149.699999999993</v>
      </c>
      <c r="O38" s="92">
        <v>60</v>
      </c>
      <c r="P38" s="92">
        <f>IF('Metric ME - Current'!$D$15&lt;3.1622,840.33-168.66*(3.1622-'Metric ME - Current'!$D$15),840.33)</f>
        <v>840.33</v>
      </c>
      <c r="Q38" s="1">
        <f t="shared" si="10"/>
        <v>23840.280000000006</v>
      </c>
      <c r="R38" s="92">
        <f>IF('Metric ME - Current'!$D$15&lt;4.0581,604.98+0.000000659*(4.0581-'Metric ME - Current'!$D$15)-32.9253*(4.0581-'Metric ME - Current'!$B$15)^2,604.98)</f>
        <v>604.98</v>
      </c>
      <c r="S38" s="1">
        <f t="shared" si="24"/>
        <v>24149.699999999993</v>
      </c>
      <c r="V38" s="92">
        <v>60</v>
      </c>
      <c r="W38" s="92">
        <f>IF('Metric ME - Current'!$E$15&lt;3.1622,840.33-168.66*(3.1622-'Metric ME - Current'!$B$15),840.33)</f>
        <v>840.33</v>
      </c>
      <c r="X38" s="1">
        <f t="shared" si="11"/>
        <v>23840.280000000006</v>
      </c>
      <c r="Y38" s="92">
        <f>IF('Metric ME - Current'!$E$15&lt;4.0581,604.98+0.000000659*(4.0581-'Metric ME - Current'!$E$15)-32.9253*(4.0581-'Metric ME - Current'!$E$15)^2,604.98)</f>
        <v>604.98</v>
      </c>
      <c r="Z38" s="1">
        <f t="shared" si="25"/>
        <v>24149.699999999993</v>
      </c>
      <c r="AC38" s="92">
        <v>60</v>
      </c>
      <c r="AD38" s="92">
        <f>IF('Metric ME - Current'!$F$15&lt;3.1622,840.33-168.66*(3.1622-'Metric ME - Current'!$F$15),840.33)</f>
        <v>840.33</v>
      </c>
      <c r="AE38" s="1">
        <f t="shared" si="12"/>
        <v>23840.280000000006</v>
      </c>
      <c r="AF38" s="92">
        <f>IF('Metric ME - Current'!$F$15&lt;4.0581,604.98+0.000000659*(4.0581-'Metric ME - Current'!$F$15)-32.9253*(4.0581-'Metric ME - Current'!$F$15)^2,604.98)</f>
        <v>604.98</v>
      </c>
      <c r="AG38" s="1">
        <f t="shared" si="26"/>
        <v>24149.699999999993</v>
      </c>
      <c r="AJ38" s="92">
        <v>60</v>
      </c>
      <c r="AK38" s="92">
        <f>IF('Metric ME - Current'!$G$15&lt;3.1622,840.33-168.66*(3.1622-'Metric ME - Current'!$G$15),840.33)</f>
        <v>840.33</v>
      </c>
      <c r="AL38" s="1">
        <f t="shared" si="13"/>
        <v>23840.280000000006</v>
      </c>
      <c r="AM38" s="92">
        <f>IF('Metric ME - Current'!$G$15&lt;4.0581,604.98+0.000000659*(4.0581-'Metric ME - Current'!$G$15)-32.9253*(4.0581-'Metric ME - Current'!$G$15)^2,604.98)</f>
        <v>604.98</v>
      </c>
      <c r="AN38" s="1">
        <f t="shared" si="27"/>
        <v>24149.699999999993</v>
      </c>
      <c r="AQ38" s="92">
        <v>60</v>
      </c>
      <c r="AR38" s="92">
        <f>IF('Metric ME - Current'!$H$15&lt;3.1622,840.33-168.66*(3.1622-'Metric ME - Current'!$H$15),840.33)</f>
        <v>840.33</v>
      </c>
      <c r="AS38" s="1">
        <f t="shared" si="14"/>
        <v>23840.280000000006</v>
      </c>
      <c r="AT38" s="92">
        <f>IF('Metric ME - Current'!$H$15&lt;4.0581,604.98+0.000000659*(4.0581-'Metric ME - Current'!$H$15)-32.9253*(4.0581-'Metric ME - Current'!$H$15)^2,604.98)</f>
        <v>604.98</v>
      </c>
      <c r="AU38" s="1">
        <f t="shared" si="28"/>
        <v>24149.699999999993</v>
      </c>
      <c r="AX38" s="92">
        <v>60</v>
      </c>
      <c r="AY38" s="92">
        <f>IF('Metric ME - Current'!$I$15&lt;3.1622,840.33-168.66*(3.1622-'Metric ME - Current'!$I$15),840.33)</f>
        <v>840.33</v>
      </c>
      <c r="AZ38" s="1">
        <f t="shared" si="15"/>
        <v>23840.280000000006</v>
      </c>
      <c r="BA38" s="92">
        <f>IF('Metric ME - Current'!$I$15&lt;4.0581,604.98+0.000000659*(4.0581-'Metric ME - Current'!$I$15)-32.9253*(4.0581-'Metric ME - Current'!$I$15)^2,604.98)</f>
        <v>604.98</v>
      </c>
      <c r="BB38" s="1">
        <f t="shared" si="29"/>
        <v>24149.699999999993</v>
      </c>
    </row>
    <row r="39" spans="1:54" x14ac:dyDescent="0.25">
      <c r="A39" s="92">
        <v>61</v>
      </c>
      <c r="B39" s="92">
        <f>IF('Metric ME - Current'!$B$15&lt;3.1622,840.33-168.66*(3.1622-'Metric ME - Current'!$B$15),840.33)</f>
        <v>840.33</v>
      </c>
      <c r="C39" s="1">
        <f t="shared" si="8"/>
        <v>24680.610000000008</v>
      </c>
      <c r="D39" s="92">
        <f>IF('Metric ME - Current'!$B$15&lt;4.0581,604.98+0.000000659*(4.0581-'Metric ME - Current'!$B$15)-32.9253*(4.0581-'Metric ME - Current'!$B$15)^2,604.98)</f>
        <v>604.98</v>
      </c>
      <c r="E39" s="1">
        <f t="shared" si="0"/>
        <v>24754.679999999993</v>
      </c>
      <c r="H39" s="92">
        <v>61</v>
      </c>
      <c r="I39" s="92">
        <f>IF('Metric ME - Current'!$C$15&lt;3.1622,840.33-168.66*(3.1622-'Metric ME - Current'!$C$15),840.33)</f>
        <v>840.33</v>
      </c>
      <c r="J39" s="1">
        <f t="shared" si="9"/>
        <v>24680.610000000008</v>
      </c>
      <c r="K39" s="92">
        <f>IF('Metric ME - Current'!$C$15&lt;4.0581,604.98+0.000000659*(4.0581-'Metric ME - Current'!$C$15)-32.9253*(4.0581-'Metric ME - Current'!$C$15)^2,604.98)</f>
        <v>604.98</v>
      </c>
      <c r="L39" s="1">
        <f t="shared" si="23"/>
        <v>24754.679999999993</v>
      </c>
      <c r="O39" s="92">
        <v>61</v>
      </c>
      <c r="P39" s="92">
        <f>IF('Metric ME - Current'!$D$15&lt;3.1622,840.33-168.66*(3.1622-'Metric ME - Current'!$D$15),840.33)</f>
        <v>840.33</v>
      </c>
      <c r="Q39" s="1">
        <f t="shared" si="10"/>
        <v>24680.610000000008</v>
      </c>
      <c r="R39" s="92">
        <f>IF('Metric ME - Current'!$D$15&lt;4.0581,604.98+0.000000659*(4.0581-'Metric ME - Current'!$D$15)-32.9253*(4.0581-'Metric ME - Current'!$B$15)^2,604.98)</f>
        <v>604.98</v>
      </c>
      <c r="S39" s="1">
        <f t="shared" si="24"/>
        <v>24754.679999999993</v>
      </c>
      <c r="V39" s="92">
        <v>61</v>
      </c>
      <c r="W39" s="92">
        <f>IF('Metric ME - Current'!$E$15&lt;3.1622,840.33-168.66*(3.1622-'Metric ME - Current'!$B$15),840.33)</f>
        <v>840.33</v>
      </c>
      <c r="X39" s="1">
        <f t="shared" si="11"/>
        <v>24680.610000000008</v>
      </c>
      <c r="Y39" s="92">
        <f>IF('Metric ME - Current'!$E$15&lt;4.0581,604.98+0.000000659*(4.0581-'Metric ME - Current'!$E$15)-32.9253*(4.0581-'Metric ME - Current'!$E$15)^2,604.98)</f>
        <v>604.98</v>
      </c>
      <c r="Z39" s="1">
        <f t="shared" si="25"/>
        <v>24754.679999999993</v>
      </c>
      <c r="AC39" s="92">
        <v>61</v>
      </c>
      <c r="AD39" s="92">
        <f>IF('Metric ME - Current'!$F$15&lt;3.1622,840.33-168.66*(3.1622-'Metric ME - Current'!$F$15),840.33)</f>
        <v>840.33</v>
      </c>
      <c r="AE39" s="1">
        <f t="shared" si="12"/>
        <v>24680.610000000008</v>
      </c>
      <c r="AF39" s="92">
        <f>IF('Metric ME - Current'!$F$15&lt;4.0581,604.98+0.000000659*(4.0581-'Metric ME - Current'!$F$15)-32.9253*(4.0581-'Metric ME - Current'!$F$15)^2,604.98)</f>
        <v>604.98</v>
      </c>
      <c r="AG39" s="1">
        <f t="shared" si="26"/>
        <v>24754.679999999993</v>
      </c>
      <c r="AJ39" s="92">
        <v>61</v>
      </c>
      <c r="AK39" s="92">
        <f>IF('Metric ME - Current'!$G$15&lt;3.1622,840.33-168.66*(3.1622-'Metric ME - Current'!$G$15),840.33)</f>
        <v>840.33</v>
      </c>
      <c r="AL39" s="1">
        <f t="shared" si="13"/>
        <v>24680.610000000008</v>
      </c>
      <c r="AM39" s="92">
        <f>IF('Metric ME - Current'!$G$15&lt;4.0581,604.98+0.000000659*(4.0581-'Metric ME - Current'!$G$15)-32.9253*(4.0581-'Metric ME - Current'!$G$15)^2,604.98)</f>
        <v>604.98</v>
      </c>
      <c r="AN39" s="1">
        <f t="shared" si="27"/>
        <v>24754.679999999993</v>
      </c>
      <c r="AQ39" s="92">
        <v>61</v>
      </c>
      <c r="AR39" s="92">
        <f>IF('Metric ME - Current'!$H$15&lt;3.1622,840.33-168.66*(3.1622-'Metric ME - Current'!$H$15),840.33)</f>
        <v>840.33</v>
      </c>
      <c r="AS39" s="1">
        <f t="shared" si="14"/>
        <v>24680.610000000008</v>
      </c>
      <c r="AT39" s="92">
        <f>IF('Metric ME - Current'!$H$15&lt;4.0581,604.98+0.000000659*(4.0581-'Metric ME - Current'!$H$15)-32.9253*(4.0581-'Metric ME - Current'!$H$15)^2,604.98)</f>
        <v>604.98</v>
      </c>
      <c r="AU39" s="1">
        <f t="shared" si="28"/>
        <v>24754.679999999993</v>
      </c>
      <c r="AX39" s="92">
        <v>61</v>
      </c>
      <c r="AY39" s="92">
        <f>IF('Metric ME - Current'!$I$15&lt;3.1622,840.33-168.66*(3.1622-'Metric ME - Current'!$I$15),840.33)</f>
        <v>840.33</v>
      </c>
      <c r="AZ39" s="1">
        <f t="shared" si="15"/>
        <v>24680.610000000008</v>
      </c>
      <c r="BA39" s="92">
        <f>IF('Metric ME - Current'!$I$15&lt;4.0581,604.98+0.000000659*(4.0581-'Metric ME - Current'!$I$15)-32.9253*(4.0581-'Metric ME - Current'!$I$15)^2,604.98)</f>
        <v>604.98</v>
      </c>
      <c r="BB39" s="1">
        <f t="shared" si="29"/>
        <v>24754.679999999993</v>
      </c>
    </row>
    <row r="40" spans="1:54" x14ac:dyDescent="0.25">
      <c r="A40" s="92">
        <v>62</v>
      </c>
      <c r="B40" s="92">
        <f>IF('Metric ME - Current'!$B$15&lt;3.1622,840.33-168.66*(3.1622-'Metric ME - Current'!$B$15),840.33)</f>
        <v>840.33</v>
      </c>
      <c r="C40" s="1">
        <f t="shared" si="8"/>
        <v>25520.94000000001</v>
      </c>
      <c r="D40" s="92">
        <f>IF('Metric ME - Current'!$B$15&lt;4.0581,604.98+0.000000659*(4.0581-'Metric ME - Current'!$B$15)-32.9253*(4.0581-'Metric ME - Current'!$B$15)^2,604.98)</f>
        <v>604.98</v>
      </c>
      <c r="E40" s="1">
        <f t="shared" si="0"/>
        <v>25359.659999999993</v>
      </c>
      <c r="H40" s="92">
        <v>62</v>
      </c>
      <c r="I40" s="92">
        <f>IF('Metric ME - Current'!$C$15&lt;3.1622,840.33-168.66*(3.1622-'Metric ME - Current'!$C$15),840.33)</f>
        <v>840.33</v>
      </c>
      <c r="J40" s="1">
        <f t="shared" si="9"/>
        <v>25520.94000000001</v>
      </c>
      <c r="K40" s="92">
        <f>IF('Metric ME - Current'!$C$15&lt;4.0581,604.98+0.000000659*(4.0581-'Metric ME - Current'!$C$15)-32.9253*(4.0581-'Metric ME - Current'!$C$15)^2,604.98)</f>
        <v>604.98</v>
      </c>
      <c r="L40" s="1">
        <f t="shared" si="23"/>
        <v>25359.659999999993</v>
      </c>
      <c r="O40" s="92">
        <v>62</v>
      </c>
      <c r="P40" s="92">
        <f>IF('Metric ME - Current'!$D$15&lt;3.1622,840.33-168.66*(3.1622-'Metric ME - Current'!$D$15),840.33)</f>
        <v>840.33</v>
      </c>
      <c r="Q40" s="1">
        <f t="shared" si="10"/>
        <v>25520.94000000001</v>
      </c>
      <c r="R40" s="92">
        <f>IF('Metric ME - Current'!$D$15&lt;4.0581,604.98+0.000000659*(4.0581-'Metric ME - Current'!$D$15)-32.9253*(4.0581-'Metric ME - Current'!$B$15)^2,604.98)</f>
        <v>604.98</v>
      </c>
      <c r="S40" s="1">
        <f t="shared" si="24"/>
        <v>25359.659999999993</v>
      </c>
      <c r="V40" s="92">
        <v>62</v>
      </c>
      <c r="W40" s="92">
        <f>IF('Metric ME - Current'!$E$15&lt;3.1622,840.33-168.66*(3.1622-'Metric ME - Current'!$B$15),840.33)</f>
        <v>840.33</v>
      </c>
      <c r="X40" s="1">
        <f t="shared" si="11"/>
        <v>25520.94000000001</v>
      </c>
      <c r="Y40" s="92">
        <f>IF('Metric ME - Current'!$E$15&lt;4.0581,604.98+0.000000659*(4.0581-'Metric ME - Current'!$E$15)-32.9253*(4.0581-'Metric ME - Current'!$E$15)^2,604.98)</f>
        <v>604.98</v>
      </c>
      <c r="Z40" s="1">
        <f t="shared" si="25"/>
        <v>25359.659999999993</v>
      </c>
      <c r="AC40" s="92">
        <v>62</v>
      </c>
      <c r="AD40" s="92">
        <f>IF('Metric ME - Current'!$F$15&lt;3.1622,840.33-168.66*(3.1622-'Metric ME - Current'!$F$15),840.33)</f>
        <v>840.33</v>
      </c>
      <c r="AE40" s="1">
        <f t="shared" si="12"/>
        <v>25520.94000000001</v>
      </c>
      <c r="AF40" s="92">
        <f>IF('Metric ME - Current'!$F$15&lt;4.0581,604.98+0.000000659*(4.0581-'Metric ME - Current'!$F$15)-32.9253*(4.0581-'Metric ME - Current'!$F$15)^2,604.98)</f>
        <v>604.98</v>
      </c>
      <c r="AG40" s="1">
        <f t="shared" si="26"/>
        <v>25359.659999999993</v>
      </c>
      <c r="AJ40" s="92">
        <v>62</v>
      </c>
      <c r="AK40" s="92">
        <f>IF('Metric ME - Current'!$G$15&lt;3.1622,840.33-168.66*(3.1622-'Metric ME - Current'!$G$15),840.33)</f>
        <v>840.33</v>
      </c>
      <c r="AL40" s="1">
        <f t="shared" si="13"/>
        <v>25520.94000000001</v>
      </c>
      <c r="AM40" s="92">
        <f>IF('Metric ME - Current'!$G$15&lt;4.0581,604.98+0.000000659*(4.0581-'Metric ME - Current'!$G$15)-32.9253*(4.0581-'Metric ME - Current'!$G$15)^2,604.98)</f>
        <v>604.98</v>
      </c>
      <c r="AN40" s="1">
        <f t="shared" si="27"/>
        <v>25359.659999999993</v>
      </c>
      <c r="AQ40" s="92">
        <v>62</v>
      </c>
      <c r="AR40" s="92">
        <f>IF('Metric ME - Current'!$H$15&lt;3.1622,840.33-168.66*(3.1622-'Metric ME - Current'!$H$15),840.33)</f>
        <v>840.33</v>
      </c>
      <c r="AS40" s="1">
        <f t="shared" si="14"/>
        <v>25520.94000000001</v>
      </c>
      <c r="AT40" s="92">
        <f>IF('Metric ME - Current'!$H$15&lt;4.0581,604.98+0.000000659*(4.0581-'Metric ME - Current'!$H$15)-32.9253*(4.0581-'Metric ME - Current'!$H$15)^2,604.98)</f>
        <v>604.98</v>
      </c>
      <c r="AU40" s="1">
        <f t="shared" si="28"/>
        <v>25359.659999999993</v>
      </c>
      <c r="AX40" s="92">
        <v>62</v>
      </c>
      <c r="AY40" s="92">
        <f>IF('Metric ME - Current'!$I$15&lt;3.1622,840.33-168.66*(3.1622-'Metric ME - Current'!$I$15),840.33)</f>
        <v>840.33</v>
      </c>
      <c r="AZ40" s="1">
        <f t="shared" si="15"/>
        <v>25520.94000000001</v>
      </c>
      <c r="BA40" s="92">
        <f>IF('Metric ME - Current'!$I$15&lt;4.0581,604.98+0.000000659*(4.0581-'Metric ME - Current'!$I$15)-32.9253*(4.0581-'Metric ME - Current'!$I$15)^2,604.98)</f>
        <v>604.98</v>
      </c>
      <c r="BB40" s="1">
        <f t="shared" si="29"/>
        <v>25359.659999999993</v>
      </c>
    </row>
    <row r="41" spans="1:54" x14ac:dyDescent="0.25">
      <c r="A41" s="92">
        <v>63</v>
      </c>
      <c r="B41" s="92">
        <f>IF('Metric ME - Current'!$B$15&lt;3.1622,840.33-168.66*(3.1622-'Metric ME - Current'!$B$15),840.33)</f>
        <v>840.33</v>
      </c>
      <c r="C41" s="1">
        <f t="shared" si="8"/>
        <v>26361.270000000011</v>
      </c>
      <c r="D41" s="92">
        <f>IF('Metric ME - Current'!$B$15&lt;4.0581,604.98+0.000000659*(4.0581-'Metric ME - Current'!$B$15)-32.9253*(4.0581-'Metric ME - Current'!$B$15)^2,604.98)</f>
        <v>604.98</v>
      </c>
      <c r="E41" s="1">
        <f t="shared" si="0"/>
        <v>25964.639999999992</v>
      </c>
      <c r="H41" s="92">
        <v>63</v>
      </c>
      <c r="I41" s="92">
        <f>IF('Metric ME - Current'!$C$15&lt;3.1622,840.33-168.66*(3.1622-'Metric ME - Current'!$C$15),840.33)</f>
        <v>840.33</v>
      </c>
      <c r="J41" s="1">
        <f t="shared" si="9"/>
        <v>26361.270000000011</v>
      </c>
      <c r="K41" s="92">
        <f>IF('Metric ME - Current'!$C$15&lt;4.0581,604.98+0.000000659*(4.0581-'Metric ME - Current'!$C$15)-32.9253*(4.0581-'Metric ME - Current'!$C$15)^2,604.98)</f>
        <v>604.98</v>
      </c>
      <c r="L41" s="1">
        <f t="shared" si="23"/>
        <v>25964.639999999992</v>
      </c>
      <c r="O41" s="92">
        <v>63</v>
      </c>
      <c r="P41" s="92">
        <f>IF('Metric ME - Current'!$D$15&lt;3.1622,840.33-168.66*(3.1622-'Metric ME - Current'!$D$15),840.33)</f>
        <v>840.33</v>
      </c>
      <c r="Q41" s="1">
        <f t="shared" si="10"/>
        <v>26361.270000000011</v>
      </c>
      <c r="R41" s="92">
        <f>IF('Metric ME - Current'!$D$15&lt;4.0581,604.98+0.000000659*(4.0581-'Metric ME - Current'!$D$15)-32.9253*(4.0581-'Metric ME - Current'!$B$15)^2,604.98)</f>
        <v>604.98</v>
      </c>
      <c r="S41" s="1">
        <f t="shared" si="24"/>
        <v>25964.639999999992</v>
      </c>
      <c r="V41" s="92">
        <v>63</v>
      </c>
      <c r="W41" s="92">
        <f>IF('Metric ME - Current'!$E$15&lt;3.1622,840.33-168.66*(3.1622-'Metric ME - Current'!$B$15),840.33)</f>
        <v>840.33</v>
      </c>
      <c r="X41" s="1">
        <f t="shared" si="11"/>
        <v>26361.270000000011</v>
      </c>
      <c r="Y41" s="92">
        <f>IF('Metric ME - Current'!$E$15&lt;4.0581,604.98+0.000000659*(4.0581-'Metric ME - Current'!$E$15)-32.9253*(4.0581-'Metric ME - Current'!$E$15)^2,604.98)</f>
        <v>604.98</v>
      </c>
      <c r="Z41" s="1">
        <f t="shared" si="25"/>
        <v>25964.639999999992</v>
      </c>
      <c r="AC41" s="92">
        <v>63</v>
      </c>
      <c r="AD41" s="92">
        <f>IF('Metric ME - Current'!$F$15&lt;3.1622,840.33-168.66*(3.1622-'Metric ME - Current'!$F$15),840.33)</f>
        <v>840.33</v>
      </c>
      <c r="AE41" s="1">
        <f t="shared" si="12"/>
        <v>26361.270000000011</v>
      </c>
      <c r="AF41" s="92">
        <f>IF('Metric ME - Current'!$F$15&lt;4.0581,604.98+0.000000659*(4.0581-'Metric ME - Current'!$F$15)-32.9253*(4.0581-'Metric ME - Current'!$F$15)^2,604.98)</f>
        <v>604.98</v>
      </c>
      <c r="AG41" s="1">
        <f t="shared" si="26"/>
        <v>25964.639999999992</v>
      </c>
      <c r="AJ41" s="92">
        <v>63</v>
      </c>
      <c r="AK41" s="92">
        <f>IF('Metric ME - Current'!$G$15&lt;3.1622,840.33-168.66*(3.1622-'Metric ME - Current'!$G$15),840.33)</f>
        <v>840.33</v>
      </c>
      <c r="AL41" s="1">
        <f t="shared" si="13"/>
        <v>26361.270000000011</v>
      </c>
      <c r="AM41" s="92">
        <f>IF('Metric ME - Current'!$G$15&lt;4.0581,604.98+0.000000659*(4.0581-'Metric ME - Current'!$G$15)-32.9253*(4.0581-'Metric ME - Current'!$G$15)^2,604.98)</f>
        <v>604.98</v>
      </c>
      <c r="AN41" s="1">
        <f t="shared" si="27"/>
        <v>25964.639999999992</v>
      </c>
      <c r="AQ41" s="92">
        <v>63</v>
      </c>
      <c r="AR41" s="92">
        <f>IF('Metric ME - Current'!$H$15&lt;3.1622,840.33-168.66*(3.1622-'Metric ME - Current'!$H$15),840.33)</f>
        <v>840.33</v>
      </c>
      <c r="AS41" s="1">
        <f t="shared" si="14"/>
        <v>26361.270000000011</v>
      </c>
      <c r="AT41" s="92">
        <f>IF('Metric ME - Current'!$H$15&lt;4.0581,604.98+0.000000659*(4.0581-'Metric ME - Current'!$H$15)-32.9253*(4.0581-'Metric ME - Current'!$H$15)^2,604.98)</f>
        <v>604.98</v>
      </c>
      <c r="AU41" s="1">
        <f t="shared" si="28"/>
        <v>25964.639999999992</v>
      </c>
      <c r="AX41" s="92">
        <v>63</v>
      </c>
      <c r="AY41" s="92">
        <f>IF('Metric ME - Current'!$I$15&lt;3.1622,840.33-168.66*(3.1622-'Metric ME - Current'!$I$15),840.33)</f>
        <v>840.33</v>
      </c>
      <c r="AZ41" s="1">
        <f t="shared" si="15"/>
        <v>26361.270000000011</v>
      </c>
      <c r="BA41" s="92">
        <f>IF('Metric ME - Current'!$I$15&lt;4.0581,604.98+0.000000659*(4.0581-'Metric ME - Current'!$I$15)-32.9253*(4.0581-'Metric ME - Current'!$I$15)^2,604.98)</f>
        <v>604.98</v>
      </c>
      <c r="BB41" s="1">
        <f t="shared" si="29"/>
        <v>25964.639999999992</v>
      </c>
    </row>
    <row r="42" spans="1:54" x14ac:dyDescent="0.25">
      <c r="A42" s="92">
        <v>64</v>
      </c>
      <c r="B42" s="92">
        <f>IF('Metric ME - Current'!$B$15&lt;3.1622,840.33-168.66*(3.1622-'Metric ME - Current'!$B$15),840.33)</f>
        <v>840.33</v>
      </c>
      <c r="C42" s="1">
        <f t="shared" si="8"/>
        <v>27201.600000000013</v>
      </c>
      <c r="D42" s="92">
        <f>IF('Metric ME - Current'!$B$15&lt;4.0581,604.98+0.000000659*(4.0581-'Metric ME - Current'!$B$15)-32.9253*(4.0581-'Metric ME - Current'!$B$15)^2,604.98)</f>
        <v>604.98</v>
      </c>
      <c r="E42" s="1">
        <f t="shared" si="0"/>
        <v>26569.619999999992</v>
      </c>
      <c r="H42" s="92">
        <v>64</v>
      </c>
      <c r="I42" s="92">
        <f>IF('Metric ME - Current'!$C$15&lt;3.1622,840.33-168.66*(3.1622-'Metric ME - Current'!$C$15),840.33)</f>
        <v>840.33</v>
      </c>
      <c r="J42" s="1">
        <f t="shared" si="9"/>
        <v>27201.600000000013</v>
      </c>
      <c r="K42" s="92">
        <f>IF('Metric ME - Current'!$C$15&lt;4.0581,604.98+0.000000659*(4.0581-'Metric ME - Current'!$C$15)-32.9253*(4.0581-'Metric ME - Current'!$C$15)^2,604.98)</f>
        <v>604.98</v>
      </c>
      <c r="L42" s="1">
        <f t="shared" si="23"/>
        <v>26569.619999999992</v>
      </c>
      <c r="O42" s="92">
        <v>64</v>
      </c>
      <c r="P42" s="92">
        <f>IF('Metric ME - Current'!$D$15&lt;3.1622,840.33-168.66*(3.1622-'Metric ME - Current'!$D$15),840.33)</f>
        <v>840.33</v>
      </c>
      <c r="Q42" s="1">
        <f t="shared" si="10"/>
        <v>27201.600000000013</v>
      </c>
      <c r="R42" s="92">
        <f>IF('Metric ME - Current'!$D$15&lt;4.0581,604.98+0.000000659*(4.0581-'Metric ME - Current'!$D$15)-32.9253*(4.0581-'Metric ME - Current'!$B$15)^2,604.98)</f>
        <v>604.98</v>
      </c>
      <c r="S42" s="1">
        <f t="shared" si="24"/>
        <v>26569.619999999992</v>
      </c>
      <c r="V42" s="92">
        <v>64</v>
      </c>
      <c r="W42" s="92">
        <f>IF('Metric ME - Current'!$E$15&lt;3.1622,840.33-168.66*(3.1622-'Metric ME - Current'!$B$15),840.33)</f>
        <v>840.33</v>
      </c>
      <c r="X42" s="1">
        <f t="shared" si="11"/>
        <v>27201.600000000013</v>
      </c>
      <c r="Y42" s="92">
        <f>IF('Metric ME - Current'!$E$15&lt;4.0581,604.98+0.000000659*(4.0581-'Metric ME - Current'!$E$15)-32.9253*(4.0581-'Metric ME - Current'!$E$15)^2,604.98)</f>
        <v>604.98</v>
      </c>
      <c r="Z42" s="1">
        <f t="shared" si="25"/>
        <v>26569.619999999992</v>
      </c>
      <c r="AC42" s="92">
        <v>64</v>
      </c>
      <c r="AD42" s="92">
        <f>IF('Metric ME - Current'!$F$15&lt;3.1622,840.33-168.66*(3.1622-'Metric ME - Current'!$F$15),840.33)</f>
        <v>840.33</v>
      </c>
      <c r="AE42" s="1">
        <f t="shared" si="12"/>
        <v>27201.600000000013</v>
      </c>
      <c r="AF42" s="92">
        <f>IF('Metric ME - Current'!$F$15&lt;4.0581,604.98+0.000000659*(4.0581-'Metric ME - Current'!$F$15)-32.9253*(4.0581-'Metric ME - Current'!$F$15)^2,604.98)</f>
        <v>604.98</v>
      </c>
      <c r="AG42" s="1">
        <f t="shared" si="26"/>
        <v>26569.619999999992</v>
      </c>
      <c r="AJ42" s="92">
        <v>64</v>
      </c>
      <c r="AK42" s="92">
        <f>IF('Metric ME - Current'!$G$15&lt;3.1622,840.33-168.66*(3.1622-'Metric ME - Current'!$G$15),840.33)</f>
        <v>840.33</v>
      </c>
      <c r="AL42" s="1">
        <f t="shared" si="13"/>
        <v>27201.600000000013</v>
      </c>
      <c r="AM42" s="92">
        <f>IF('Metric ME - Current'!$G$15&lt;4.0581,604.98+0.000000659*(4.0581-'Metric ME - Current'!$G$15)-32.9253*(4.0581-'Metric ME - Current'!$G$15)^2,604.98)</f>
        <v>604.98</v>
      </c>
      <c r="AN42" s="1">
        <f t="shared" si="27"/>
        <v>26569.619999999992</v>
      </c>
      <c r="AQ42" s="92">
        <v>64</v>
      </c>
      <c r="AR42" s="92">
        <f>IF('Metric ME - Current'!$H$15&lt;3.1622,840.33-168.66*(3.1622-'Metric ME - Current'!$H$15),840.33)</f>
        <v>840.33</v>
      </c>
      <c r="AS42" s="1">
        <f t="shared" si="14"/>
        <v>27201.600000000013</v>
      </c>
      <c r="AT42" s="92">
        <f>IF('Metric ME - Current'!$H$15&lt;4.0581,604.98+0.000000659*(4.0581-'Metric ME - Current'!$H$15)-32.9253*(4.0581-'Metric ME - Current'!$H$15)^2,604.98)</f>
        <v>604.98</v>
      </c>
      <c r="AU42" s="1">
        <f t="shared" si="28"/>
        <v>26569.619999999992</v>
      </c>
      <c r="AX42" s="92">
        <v>64</v>
      </c>
      <c r="AY42" s="92">
        <f>IF('Metric ME - Current'!$I$15&lt;3.1622,840.33-168.66*(3.1622-'Metric ME - Current'!$I$15),840.33)</f>
        <v>840.33</v>
      </c>
      <c r="AZ42" s="1">
        <f t="shared" si="15"/>
        <v>27201.600000000013</v>
      </c>
      <c r="BA42" s="92">
        <f>IF('Metric ME - Current'!$I$15&lt;4.0581,604.98+0.000000659*(4.0581-'Metric ME - Current'!$I$15)-32.9253*(4.0581-'Metric ME - Current'!$I$15)^2,604.98)</f>
        <v>604.98</v>
      </c>
      <c r="BB42" s="1">
        <f t="shared" si="29"/>
        <v>26569.619999999992</v>
      </c>
    </row>
    <row r="43" spans="1:54" x14ac:dyDescent="0.25">
      <c r="A43" s="92">
        <v>65</v>
      </c>
      <c r="B43" s="92">
        <f>IF('Metric ME - Current'!$B$15&lt;3.1622,840.33-168.66*(3.1622-'Metric ME - Current'!$B$15),840.33)</f>
        <v>840.33</v>
      </c>
      <c r="C43" s="1">
        <f t="shared" si="8"/>
        <v>28041.930000000015</v>
      </c>
      <c r="D43" s="92">
        <f>IF('Metric ME - Current'!$B$15&lt;4.0581,604.98+0.000000659*(4.0581-'Metric ME - Current'!$B$15)-32.9253*(4.0581-'Metric ME - Current'!$B$15)^2,604.98)</f>
        <v>604.98</v>
      </c>
      <c r="E43" s="1">
        <f t="shared" si="0"/>
        <v>27174.599999999991</v>
      </c>
      <c r="H43" s="92">
        <v>65</v>
      </c>
      <c r="I43" s="92">
        <f>IF('Metric ME - Current'!$C$15&lt;3.1622,840.33-168.66*(3.1622-'Metric ME - Current'!$C$15),840.33)</f>
        <v>840.33</v>
      </c>
      <c r="J43" s="1">
        <f t="shared" si="9"/>
        <v>28041.930000000015</v>
      </c>
      <c r="K43" s="92">
        <f>IF('Metric ME - Current'!$C$15&lt;4.0581,604.98+0.000000659*(4.0581-'Metric ME - Current'!$C$15)-32.9253*(4.0581-'Metric ME - Current'!$C$15)^2,604.98)</f>
        <v>604.98</v>
      </c>
      <c r="L43" s="1">
        <f t="shared" si="23"/>
        <v>27174.599999999991</v>
      </c>
      <c r="O43" s="92">
        <v>65</v>
      </c>
      <c r="P43" s="92">
        <f>IF('Metric ME - Current'!$D$15&lt;3.1622,840.33-168.66*(3.1622-'Metric ME - Current'!$D$15),840.33)</f>
        <v>840.33</v>
      </c>
      <c r="Q43" s="1">
        <f t="shared" si="10"/>
        <v>28041.930000000015</v>
      </c>
      <c r="R43" s="92">
        <f>IF('Metric ME - Current'!$D$15&lt;4.0581,604.98+0.000000659*(4.0581-'Metric ME - Current'!$D$15)-32.9253*(4.0581-'Metric ME - Current'!$B$15)^2,604.98)</f>
        <v>604.98</v>
      </c>
      <c r="S43" s="1">
        <f t="shared" si="24"/>
        <v>27174.599999999991</v>
      </c>
      <c r="V43" s="92">
        <v>65</v>
      </c>
      <c r="W43" s="92">
        <f>IF('Metric ME - Current'!$E$15&lt;3.1622,840.33-168.66*(3.1622-'Metric ME - Current'!$B$15),840.33)</f>
        <v>840.33</v>
      </c>
      <c r="X43" s="1">
        <f t="shared" si="11"/>
        <v>28041.930000000015</v>
      </c>
      <c r="Y43" s="92">
        <f>IF('Metric ME - Current'!$E$15&lt;4.0581,604.98+0.000000659*(4.0581-'Metric ME - Current'!$E$15)-32.9253*(4.0581-'Metric ME - Current'!$E$15)^2,604.98)</f>
        <v>604.98</v>
      </c>
      <c r="Z43" s="1">
        <f t="shared" si="25"/>
        <v>27174.599999999991</v>
      </c>
      <c r="AC43" s="92">
        <v>65</v>
      </c>
      <c r="AD43" s="92">
        <f>IF('Metric ME - Current'!$F$15&lt;3.1622,840.33-168.66*(3.1622-'Metric ME - Current'!$F$15),840.33)</f>
        <v>840.33</v>
      </c>
      <c r="AE43" s="1">
        <f t="shared" si="12"/>
        <v>28041.930000000015</v>
      </c>
      <c r="AF43" s="92">
        <f>IF('Metric ME - Current'!$F$15&lt;4.0581,604.98+0.000000659*(4.0581-'Metric ME - Current'!$F$15)-32.9253*(4.0581-'Metric ME - Current'!$F$15)^2,604.98)</f>
        <v>604.98</v>
      </c>
      <c r="AG43" s="1">
        <f t="shared" si="26"/>
        <v>27174.599999999991</v>
      </c>
      <c r="AJ43" s="92">
        <v>65</v>
      </c>
      <c r="AK43" s="92">
        <f>IF('Metric ME - Current'!$G$15&lt;3.1622,840.33-168.66*(3.1622-'Metric ME - Current'!$G$15),840.33)</f>
        <v>840.33</v>
      </c>
      <c r="AL43" s="1">
        <f t="shared" si="13"/>
        <v>28041.930000000015</v>
      </c>
      <c r="AM43" s="92">
        <f>IF('Metric ME - Current'!$G$15&lt;4.0581,604.98+0.000000659*(4.0581-'Metric ME - Current'!$G$15)-32.9253*(4.0581-'Metric ME - Current'!$G$15)^2,604.98)</f>
        <v>604.98</v>
      </c>
      <c r="AN43" s="1">
        <f t="shared" si="27"/>
        <v>27174.599999999991</v>
      </c>
      <c r="AQ43" s="92">
        <v>65</v>
      </c>
      <c r="AR43" s="92">
        <f>IF('Metric ME - Current'!$H$15&lt;3.1622,840.33-168.66*(3.1622-'Metric ME - Current'!$H$15),840.33)</f>
        <v>840.33</v>
      </c>
      <c r="AS43" s="1">
        <f t="shared" si="14"/>
        <v>28041.930000000015</v>
      </c>
      <c r="AT43" s="92">
        <f>IF('Metric ME - Current'!$H$15&lt;4.0581,604.98+0.000000659*(4.0581-'Metric ME - Current'!$H$15)-32.9253*(4.0581-'Metric ME - Current'!$H$15)^2,604.98)</f>
        <v>604.98</v>
      </c>
      <c r="AU43" s="1">
        <f t="shared" si="28"/>
        <v>27174.599999999991</v>
      </c>
      <c r="AX43" s="92">
        <v>65</v>
      </c>
      <c r="AY43" s="92">
        <f>IF('Metric ME - Current'!$I$15&lt;3.1622,840.33-168.66*(3.1622-'Metric ME - Current'!$I$15),840.33)</f>
        <v>840.33</v>
      </c>
      <c r="AZ43" s="1">
        <f t="shared" si="15"/>
        <v>28041.930000000015</v>
      </c>
      <c r="BA43" s="92">
        <f>IF('Metric ME - Current'!$I$15&lt;4.0581,604.98+0.000000659*(4.0581-'Metric ME - Current'!$I$15)-32.9253*(4.0581-'Metric ME - Current'!$I$15)^2,604.98)</f>
        <v>604.98</v>
      </c>
      <c r="BB43" s="1">
        <f t="shared" si="29"/>
        <v>27174.599999999991</v>
      </c>
    </row>
    <row r="44" spans="1:54" x14ac:dyDescent="0.25">
      <c r="A44" s="92">
        <v>66</v>
      </c>
      <c r="B44" s="92">
        <f>IF('Metric ME - Current'!$B$15&lt;3.1622,840.33-168.66*(3.1622-'Metric ME - Current'!$B$15),840.33)</f>
        <v>840.33</v>
      </c>
      <c r="C44" s="1">
        <f t="shared" si="8"/>
        <v>28882.260000000017</v>
      </c>
      <c r="D44" s="92">
        <f>IF('Metric ME - Current'!$B$15&lt;4.0581,604.98+0.000000659*(4.0581-'Metric ME - Current'!$B$15)-32.9253*(4.0581-'Metric ME - Current'!$B$15)^2,604.98)</f>
        <v>604.98</v>
      </c>
      <c r="E44" s="1">
        <f t="shared" si="0"/>
        <v>27779.579999999991</v>
      </c>
      <c r="H44" s="92">
        <v>66</v>
      </c>
      <c r="I44" s="92">
        <f>IF('Metric ME - Current'!$C$15&lt;3.1622,840.33-168.66*(3.1622-'Metric ME - Current'!$C$15),840.33)</f>
        <v>840.33</v>
      </c>
      <c r="J44" s="1">
        <f t="shared" si="9"/>
        <v>28882.260000000017</v>
      </c>
      <c r="K44" s="92">
        <f>IF('Metric ME - Current'!$C$15&lt;4.0581,604.98+0.000000659*(4.0581-'Metric ME - Current'!$C$15)-32.9253*(4.0581-'Metric ME - Current'!$C$15)^2,604.98)</f>
        <v>604.98</v>
      </c>
      <c r="L44" s="1">
        <f t="shared" si="23"/>
        <v>27779.579999999991</v>
      </c>
      <c r="O44" s="92">
        <v>66</v>
      </c>
      <c r="P44" s="92">
        <f>IF('Metric ME - Current'!$D$15&lt;3.1622,840.33-168.66*(3.1622-'Metric ME - Current'!$D$15),840.33)</f>
        <v>840.33</v>
      </c>
      <c r="Q44" s="1">
        <f t="shared" si="10"/>
        <v>28882.260000000017</v>
      </c>
      <c r="R44" s="92">
        <f>IF('Metric ME - Current'!$D$15&lt;4.0581,604.98+0.000000659*(4.0581-'Metric ME - Current'!$D$15)-32.9253*(4.0581-'Metric ME - Current'!$B$15)^2,604.98)</f>
        <v>604.98</v>
      </c>
      <c r="S44" s="1">
        <f t="shared" si="24"/>
        <v>27779.579999999991</v>
      </c>
      <c r="V44" s="92">
        <v>66</v>
      </c>
      <c r="W44" s="92">
        <f>IF('Metric ME - Current'!$E$15&lt;3.1622,840.33-168.66*(3.1622-'Metric ME - Current'!$B$15),840.33)</f>
        <v>840.33</v>
      </c>
      <c r="X44" s="1">
        <f t="shared" si="11"/>
        <v>28882.260000000017</v>
      </c>
      <c r="Y44" s="92">
        <f>IF('Metric ME - Current'!$E$15&lt;4.0581,604.98+0.000000659*(4.0581-'Metric ME - Current'!$E$15)-32.9253*(4.0581-'Metric ME - Current'!$E$15)^2,604.98)</f>
        <v>604.98</v>
      </c>
      <c r="Z44" s="1">
        <f t="shared" si="25"/>
        <v>27779.579999999991</v>
      </c>
      <c r="AC44" s="92">
        <v>66</v>
      </c>
      <c r="AD44" s="92">
        <f>IF('Metric ME - Current'!$F$15&lt;3.1622,840.33-168.66*(3.1622-'Metric ME - Current'!$F$15),840.33)</f>
        <v>840.33</v>
      </c>
      <c r="AE44" s="1">
        <f t="shared" si="12"/>
        <v>28882.260000000017</v>
      </c>
      <c r="AF44" s="92">
        <f>IF('Metric ME - Current'!$F$15&lt;4.0581,604.98+0.000000659*(4.0581-'Metric ME - Current'!$F$15)-32.9253*(4.0581-'Metric ME - Current'!$F$15)^2,604.98)</f>
        <v>604.98</v>
      </c>
      <c r="AG44" s="1">
        <f t="shared" si="26"/>
        <v>27779.579999999991</v>
      </c>
      <c r="AJ44" s="92">
        <v>66</v>
      </c>
      <c r="AK44" s="92">
        <f>IF('Metric ME - Current'!$G$15&lt;3.1622,840.33-168.66*(3.1622-'Metric ME - Current'!$G$15),840.33)</f>
        <v>840.33</v>
      </c>
      <c r="AL44" s="1">
        <f t="shared" si="13"/>
        <v>28882.260000000017</v>
      </c>
      <c r="AM44" s="92">
        <f>IF('Metric ME - Current'!$G$15&lt;4.0581,604.98+0.000000659*(4.0581-'Metric ME - Current'!$G$15)-32.9253*(4.0581-'Metric ME - Current'!$G$15)^2,604.98)</f>
        <v>604.98</v>
      </c>
      <c r="AN44" s="1">
        <f t="shared" si="27"/>
        <v>27779.579999999991</v>
      </c>
      <c r="AQ44" s="92">
        <v>66</v>
      </c>
      <c r="AR44" s="92">
        <f>IF('Metric ME - Current'!$H$15&lt;3.1622,840.33-168.66*(3.1622-'Metric ME - Current'!$H$15),840.33)</f>
        <v>840.33</v>
      </c>
      <c r="AS44" s="1">
        <f t="shared" si="14"/>
        <v>28882.260000000017</v>
      </c>
      <c r="AT44" s="92">
        <f>IF('Metric ME - Current'!$H$15&lt;4.0581,604.98+0.000000659*(4.0581-'Metric ME - Current'!$H$15)-32.9253*(4.0581-'Metric ME - Current'!$H$15)^2,604.98)</f>
        <v>604.98</v>
      </c>
      <c r="AU44" s="1">
        <f t="shared" si="28"/>
        <v>27779.579999999991</v>
      </c>
      <c r="AX44" s="92">
        <v>66</v>
      </c>
      <c r="AY44" s="92">
        <f>IF('Metric ME - Current'!$I$15&lt;3.1622,840.33-168.66*(3.1622-'Metric ME - Current'!$I$15),840.33)</f>
        <v>840.33</v>
      </c>
      <c r="AZ44" s="1">
        <f t="shared" si="15"/>
        <v>28882.260000000017</v>
      </c>
      <c r="BA44" s="92">
        <f>IF('Metric ME - Current'!$I$15&lt;4.0581,604.98+0.000000659*(4.0581-'Metric ME - Current'!$I$15)-32.9253*(4.0581-'Metric ME - Current'!$I$15)^2,604.98)</f>
        <v>604.98</v>
      </c>
      <c r="BB44" s="1">
        <f t="shared" si="29"/>
        <v>27779.579999999991</v>
      </c>
    </row>
    <row r="45" spans="1:54" x14ac:dyDescent="0.25">
      <c r="A45" s="92">
        <v>67</v>
      </c>
      <c r="B45" s="92">
        <f>IF('Metric ME - Current'!$B$15&lt;3.1622,840.33-168.66*(3.1622-'Metric ME - Current'!$B$15),840.33)</f>
        <v>840.33</v>
      </c>
      <c r="C45" s="1">
        <f t="shared" si="8"/>
        <v>29722.590000000018</v>
      </c>
      <c r="D45" s="92">
        <f>IF('Metric ME - Current'!$B$15&lt;4.0581,604.98+0.000000659*(4.0581-'Metric ME - Current'!$B$15)-32.9253*(4.0581-'Metric ME - Current'!$B$15)^2,604.98)</f>
        <v>604.98</v>
      </c>
      <c r="E45" s="1">
        <f t="shared" si="0"/>
        <v>28384.55999999999</v>
      </c>
      <c r="H45" s="92">
        <v>67</v>
      </c>
      <c r="I45" s="92">
        <f>IF('Metric ME - Current'!$C$15&lt;3.1622,840.33-168.66*(3.1622-'Metric ME - Current'!$C$15),840.33)</f>
        <v>840.33</v>
      </c>
      <c r="J45" s="1">
        <f t="shared" si="9"/>
        <v>29722.590000000018</v>
      </c>
      <c r="K45" s="92">
        <f>IF('Metric ME - Current'!$C$15&lt;4.0581,604.98+0.000000659*(4.0581-'Metric ME - Current'!$C$15)-32.9253*(4.0581-'Metric ME - Current'!$C$15)^2,604.98)</f>
        <v>604.98</v>
      </c>
      <c r="L45" s="1">
        <f t="shared" si="23"/>
        <v>28384.55999999999</v>
      </c>
      <c r="O45" s="92">
        <v>67</v>
      </c>
      <c r="P45" s="92">
        <f>IF('Metric ME - Current'!$D$15&lt;3.1622,840.33-168.66*(3.1622-'Metric ME - Current'!$D$15),840.33)</f>
        <v>840.33</v>
      </c>
      <c r="Q45" s="1">
        <f t="shared" si="10"/>
        <v>29722.590000000018</v>
      </c>
      <c r="R45" s="92">
        <f>IF('Metric ME - Current'!$D$15&lt;4.0581,604.98+0.000000659*(4.0581-'Metric ME - Current'!$D$15)-32.9253*(4.0581-'Metric ME - Current'!$B$15)^2,604.98)</f>
        <v>604.98</v>
      </c>
      <c r="S45" s="1">
        <f t="shared" si="24"/>
        <v>28384.55999999999</v>
      </c>
      <c r="V45" s="92">
        <v>67</v>
      </c>
      <c r="W45" s="92">
        <f>IF('Metric ME - Current'!$E$15&lt;3.1622,840.33-168.66*(3.1622-'Metric ME - Current'!$B$15),840.33)</f>
        <v>840.33</v>
      </c>
      <c r="X45" s="1">
        <f t="shared" si="11"/>
        <v>29722.590000000018</v>
      </c>
      <c r="Y45" s="92">
        <f>IF('Metric ME - Current'!$E$15&lt;4.0581,604.98+0.000000659*(4.0581-'Metric ME - Current'!$E$15)-32.9253*(4.0581-'Metric ME - Current'!$E$15)^2,604.98)</f>
        <v>604.98</v>
      </c>
      <c r="Z45" s="1">
        <f t="shared" si="25"/>
        <v>28384.55999999999</v>
      </c>
      <c r="AC45" s="92">
        <v>67</v>
      </c>
      <c r="AD45" s="92">
        <f>IF('Metric ME - Current'!$F$15&lt;3.1622,840.33-168.66*(3.1622-'Metric ME - Current'!$F$15),840.33)</f>
        <v>840.33</v>
      </c>
      <c r="AE45" s="1">
        <f t="shared" si="12"/>
        <v>29722.590000000018</v>
      </c>
      <c r="AF45" s="92">
        <f>IF('Metric ME - Current'!$F$15&lt;4.0581,604.98+0.000000659*(4.0581-'Metric ME - Current'!$F$15)-32.9253*(4.0581-'Metric ME - Current'!$F$15)^2,604.98)</f>
        <v>604.98</v>
      </c>
      <c r="AG45" s="1">
        <f t="shared" si="26"/>
        <v>28384.55999999999</v>
      </c>
      <c r="AJ45" s="92">
        <v>67</v>
      </c>
      <c r="AK45" s="92">
        <f>IF('Metric ME - Current'!$G$15&lt;3.1622,840.33-168.66*(3.1622-'Metric ME - Current'!$G$15),840.33)</f>
        <v>840.33</v>
      </c>
      <c r="AL45" s="1">
        <f t="shared" si="13"/>
        <v>29722.590000000018</v>
      </c>
      <c r="AM45" s="92">
        <f>IF('Metric ME - Current'!$G$15&lt;4.0581,604.98+0.000000659*(4.0581-'Metric ME - Current'!$G$15)-32.9253*(4.0581-'Metric ME - Current'!$G$15)^2,604.98)</f>
        <v>604.98</v>
      </c>
      <c r="AN45" s="1">
        <f t="shared" si="27"/>
        <v>28384.55999999999</v>
      </c>
      <c r="AQ45" s="92">
        <v>67</v>
      </c>
      <c r="AR45" s="92">
        <f>IF('Metric ME - Current'!$H$15&lt;3.1622,840.33-168.66*(3.1622-'Metric ME - Current'!$H$15),840.33)</f>
        <v>840.33</v>
      </c>
      <c r="AS45" s="1">
        <f t="shared" si="14"/>
        <v>29722.590000000018</v>
      </c>
      <c r="AT45" s="92">
        <f>IF('Metric ME - Current'!$H$15&lt;4.0581,604.98+0.000000659*(4.0581-'Metric ME - Current'!$H$15)-32.9253*(4.0581-'Metric ME - Current'!$H$15)^2,604.98)</f>
        <v>604.98</v>
      </c>
      <c r="AU45" s="1">
        <f t="shared" si="28"/>
        <v>28384.55999999999</v>
      </c>
      <c r="AX45" s="92">
        <v>67</v>
      </c>
      <c r="AY45" s="92">
        <f>IF('Metric ME - Current'!$I$15&lt;3.1622,840.33-168.66*(3.1622-'Metric ME - Current'!$I$15),840.33)</f>
        <v>840.33</v>
      </c>
      <c r="AZ45" s="1">
        <f t="shared" si="15"/>
        <v>29722.590000000018</v>
      </c>
      <c r="BA45" s="92">
        <f>IF('Metric ME - Current'!$I$15&lt;4.0581,604.98+0.000000659*(4.0581-'Metric ME - Current'!$I$15)-32.9253*(4.0581-'Metric ME - Current'!$I$15)^2,604.98)</f>
        <v>604.98</v>
      </c>
      <c r="BB45" s="1">
        <f t="shared" si="29"/>
        <v>28384.55999999999</v>
      </c>
    </row>
    <row r="46" spans="1:54" x14ac:dyDescent="0.25">
      <c r="A46" s="92">
        <v>68</v>
      </c>
      <c r="B46" s="92">
        <f>IF('Metric ME - Current'!$B$15&lt;3.1622,840.33-168.66*(3.1622-'Metric ME - Current'!$B$15),840.33)</f>
        <v>840.33</v>
      </c>
      <c r="C46" s="1">
        <f t="shared" si="8"/>
        <v>30562.92000000002</v>
      </c>
      <c r="D46" s="92">
        <f>IF('Metric ME - Current'!$B$15&lt;4.0581,604.98+0.000000659*(4.0581-'Metric ME - Current'!$B$15)-32.9253*(4.0581-'Metric ME - Current'!$B$15)^2,604.98)</f>
        <v>604.98</v>
      </c>
      <c r="E46" s="1">
        <f t="shared" si="0"/>
        <v>28989.53999999999</v>
      </c>
      <c r="H46" s="92">
        <v>68</v>
      </c>
      <c r="I46" s="92">
        <f>IF('Metric ME - Current'!$C$15&lt;3.1622,840.33-168.66*(3.1622-'Metric ME - Current'!$C$15),840.33)</f>
        <v>840.33</v>
      </c>
      <c r="J46" s="1">
        <f t="shared" si="9"/>
        <v>30562.92000000002</v>
      </c>
      <c r="K46" s="92">
        <f>IF('Metric ME - Current'!$C$15&lt;4.0581,604.98+0.000000659*(4.0581-'Metric ME - Current'!$C$15)-32.9253*(4.0581-'Metric ME - Current'!$C$15)^2,604.98)</f>
        <v>604.98</v>
      </c>
      <c r="L46" s="1">
        <f t="shared" si="23"/>
        <v>28989.53999999999</v>
      </c>
      <c r="O46" s="92">
        <v>68</v>
      </c>
      <c r="P46" s="92">
        <f>IF('Metric ME - Current'!$D$15&lt;3.1622,840.33-168.66*(3.1622-'Metric ME - Current'!$D$15),840.33)</f>
        <v>840.33</v>
      </c>
      <c r="Q46" s="1">
        <f t="shared" si="10"/>
        <v>30562.92000000002</v>
      </c>
      <c r="R46" s="92">
        <f>IF('Metric ME - Current'!$D$15&lt;4.0581,604.98+0.000000659*(4.0581-'Metric ME - Current'!$D$15)-32.9253*(4.0581-'Metric ME - Current'!$B$15)^2,604.98)</f>
        <v>604.98</v>
      </c>
      <c r="S46" s="1">
        <f t="shared" si="24"/>
        <v>28989.53999999999</v>
      </c>
      <c r="V46" s="92">
        <v>68</v>
      </c>
      <c r="W46" s="92">
        <f>IF('Metric ME - Current'!$E$15&lt;3.1622,840.33-168.66*(3.1622-'Metric ME - Current'!$B$15),840.33)</f>
        <v>840.33</v>
      </c>
      <c r="X46" s="1">
        <f t="shared" si="11"/>
        <v>30562.92000000002</v>
      </c>
      <c r="Y46" s="92">
        <f>IF('Metric ME - Current'!$E$15&lt;4.0581,604.98+0.000000659*(4.0581-'Metric ME - Current'!$E$15)-32.9253*(4.0581-'Metric ME - Current'!$E$15)^2,604.98)</f>
        <v>604.98</v>
      </c>
      <c r="Z46" s="1">
        <f t="shared" si="25"/>
        <v>28989.53999999999</v>
      </c>
      <c r="AC46" s="92">
        <v>68</v>
      </c>
      <c r="AD46" s="92">
        <f>IF('Metric ME - Current'!$F$15&lt;3.1622,840.33-168.66*(3.1622-'Metric ME - Current'!$F$15),840.33)</f>
        <v>840.33</v>
      </c>
      <c r="AE46" s="1">
        <f t="shared" si="12"/>
        <v>30562.92000000002</v>
      </c>
      <c r="AF46" s="92">
        <f>IF('Metric ME - Current'!$F$15&lt;4.0581,604.98+0.000000659*(4.0581-'Metric ME - Current'!$F$15)-32.9253*(4.0581-'Metric ME - Current'!$F$15)^2,604.98)</f>
        <v>604.98</v>
      </c>
      <c r="AG46" s="1">
        <f t="shared" si="26"/>
        <v>28989.53999999999</v>
      </c>
      <c r="AJ46" s="92">
        <v>68</v>
      </c>
      <c r="AK46" s="92">
        <f>IF('Metric ME - Current'!$G$15&lt;3.1622,840.33-168.66*(3.1622-'Metric ME - Current'!$G$15),840.33)</f>
        <v>840.33</v>
      </c>
      <c r="AL46" s="1">
        <f t="shared" si="13"/>
        <v>30562.92000000002</v>
      </c>
      <c r="AM46" s="92">
        <f>IF('Metric ME - Current'!$G$15&lt;4.0581,604.98+0.000000659*(4.0581-'Metric ME - Current'!$G$15)-32.9253*(4.0581-'Metric ME - Current'!$G$15)^2,604.98)</f>
        <v>604.98</v>
      </c>
      <c r="AN46" s="1">
        <f t="shared" si="27"/>
        <v>28989.53999999999</v>
      </c>
      <c r="AQ46" s="92">
        <v>68</v>
      </c>
      <c r="AR46" s="92">
        <f>IF('Metric ME - Current'!$H$15&lt;3.1622,840.33-168.66*(3.1622-'Metric ME - Current'!$H$15),840.33)</f>
        <v>840.33</v>
      </c>
      <c r="AS46" s="1">
        <f t="shared" si="14"/>
        <v>30562.92000000002</v>
      </c>
      <c r="AT46" s="92">
        <f>IF('Metric ME - Current'!$H$15&lt;4.0581,604.98+0.000000659*(4.0581-'Metric ME - Current'!$H$15)-32.9253*(4.0581-'Metric ME - Current'!$H$15)^2,604.98)</f>
        <v>604.98</v>
      </c>
      <c r="AU46" s="1">
        <f t="shared" si="28"/>
        <v>28989.53999999999</v>
      </c>
      <c r="AX46" s="92">
        <v>68</v>
      </c>
      <c r="AY46" s="92">
        <f>IF('Metric ME - Current'!$I$15&lt;3.1622,840.33-168.66*(3.1622-'Metric ME - Current'!$I$15),840.33)</f>
        <v>840.33</v>
      </c>
      <c r="AZ46" s="1">
        <f t="shared" si="15"/>
        <v>30562.92000000002</v>
      </c>
      <c r="BA46" s="92">
        <f>IF('Metric ME - Current'!$I$15&lt;4.0581,604.98+0.000000659*(4.0581-'Metric ME - Current'!$I$15)-32.9253*(4.0581-'Metric ME - Current'!$I$15)^2,604.98)</f>
        <v>604.98</v>
      </c>
      <c r="BB46" s="1">
        <f t="shared" si="29"/>
        <v>28989.53999999999</v>
      </c>
    </row>
    <row r="47" spans="1:54" x14ac:dyDescent="0.25">
      <c r="A47" s="92">
        <v>69</v>
      </c>
      <c r="B47" s="92">
        <f>IF('Metric ME - Current'!$B$15&lt;3.1622,840.33-168.66*(3.1622-'Metric ME - Current'!$B$15),840.33)</f>
        <v>840.33</v>
      </c>
      <c r="C47" s="1">
        <f t="shared" si="8"/>
        <v>31403.250000000022</v>
      </c>
      <c r="D47" s="92">
        <f>IF('Metric ME - Current'!$B$15&lt;4.0581,604.98+0.000000659*(4.0581-'Metric ME - Current'!$B$15)-32.9253*(4.0581-'Metric ME - Current'!$B$15)^2,604.98)</f>
        <v>604.98</v>
      </c>
      <c r="E47" s="1">
        <f t="shared" si="0"/>
        <v>29594.51999999999</v>
      </c>
      <c r="H47" s="92">
        <v>69</v>
      </c>
      <c r="I47" s="92">
        <f>IF('Metric ME - Current'!$C$15&lt;3.1622,840.33-168.66*(3.1622-'Metric ME - Current'!$C$15),840.33)</f>
        <v>840.33</v>
      </c>
      <c r="J47" s="1">
        <f t="shared" si="9"/>
        <v>31403.250000000022</v>
      </c>
      <c r="K47" s="92">
        <f>IF('Metric ME - Current'!$C$15&lt;4.0581,604.98+0.000000659*(4.0581-'Metric ME - Current'!$C$15)-32.9253*(4.0581-'Metric ME - Current'!$C$15)^2,604.98)</f>
        <v>604.98</v>
      </c>
      <c r="L47" s="1">
        <f t="shared" si="23"/>
        <v>29594.51999999999</v>
      </c>
      <c r="O47" s="92">
        <v>69</v>
      </c>
      <c r="P47" s="92">
        <f>IF('Metric ME - Current'!$D$15&lt;3.1622,840.33-168.66*(3.1622-'Metric ME - Current'!$D$15),840.33)</f>
        <v>840.33</v>
      </c>
      <c r="Q47" s="1">
        <f t="shared" si="10"/>
        <v>31403.250000000022</v>
      </c>
      <c r="R47" s="92">
        <f>IF('Metric ME - Current'!$D$15&lt;4.0581,604.98+0.000000659*(4.0581-'Metric ME - Current'!$D$15)-32.9253*(4.0581-'Metric ME - Current'!$B$15)^2,604.98)</f>
        <v>604.98</v>
      </c>
      <c r="S47" s="1">
        <f t="shared" si="24"/>
        <v>29594.51999999999</v>
      </c>
      <c r="V47" s="92">
        <v>69</v>
      </c>
      <c r="W47" s="92">
        <f>IF('Metric ME - Current'!$E$15&lt;3.1622,840.33-168.66*(3.1622-'Metric ME - Current'!$B$15),840.33)</f>
        <v>840.33</v>
      </c>
      <c r="X47" s="1">
        <f t="shared" si="11"/>
        <v>31403.250000000022</v>
      </c>
      <c r="Y47" s="92">
        <f>IF('Metric ME - Current'!$E$15&lt;4.0581,604.98+0.000000659*(4.0581-'Metric ME - Current'!$E$15)-32.9253*(4.0581-'Metric ME - Current'!$E$15)^2,604.98)</f>
        <v>604.98</v>
      </c>
      <c r="Z47" s="1">
        <f t="shared" si="25"/>
        <v>29594.51999999999</v>
      </c>
      <c r="AC47" s="92">
        <v>69</v>
      </c>
      <c r="AD47" s="92">
        <f>IF('Metric ME - Current'!$F$15&lt;3.1622,840.33-168.66*(3.1622-'Metric ME - Current'!$F$15),840.33)</f>
        <v>840.33</v>
      </c>
      <c r="AE47" s="1">
        <f t="shared" si="12"/>
        <v>31403.250000000022</v>
      </c>
      <c r="AF47" s="92">
        <f>IF('Metric ME - Current'!$F$15&lt;4.0581,604.98+0.000000659*(4.0581-'Metric ME - Current'!$F$15)-32.9253*(4.0581-'Metric ME - Current'!$F$15)^2,604.98)</f>
        <v>604.98</v>
      </c>
      <c r="AG47" s="1">
        <f t="shared" si="26"/>
        <v>29594.51999999999</v>
      </c>
      <c r="AJ47" s="92">
        <v>69</v>
      </c>
      <c r="AK47" s="92">
        <f>IF('Metric ME - Current'!$G$15&lt;3.1622,840.33-168.66*(3.1622-'Metric ME - Current'!$G$15),840.33)</f>
        <v>840.33</v>
      </c>
      <c r="AL47" s="1">
        <f t="shared" si="13"/>
        <v>31403.250000000022</v>
      </c>
      <c r="AM47" s="92">
        <f>IF('Metric ME - Current'!$G$15&lt;4.0581,604.98+0.000000659*(4.0581-'Metric ME - Current'!$G$15)-32.9253*(4.0581-'Metric ME - Current'!$G$15)^2,604.98)</f>
        <v>604.98</v>
      </c>
      <c r="AN47" s="1">
        <f t="shared" si="27"/>
        <v>29594.51999999999</v>
      </c>
      <c r="AQ47" s="92">
        <v>69</v>
      </c>
      <c r="AR47" s="92">
        <f>IF('Metric ME - Current'!$H$15&lt;3.1622,840.33-168.66*(3.1622-'Metric ME - Current'!$H$15),840.33)</f>
        <v>840.33</v>
      </c>
      <c r="AS47" s="1">
        <f t="shared" si="14"/>
        <v>31403.250000000022</v>
      </c>
      <c r="AT47" s="92">
        <f>IF('Metric ME - Current'!$H$15&lt;4.0581,604.98+0.000000659*(4.0581-'Metric ME - Current'!$H$15)-32.9253*(4.0581-'Metric ME - Current'!$H$15)^2,604.98)</f>
        <v>604.98</v>
      </c>
      <c r="AU47" s="1">
        <f t="shared" si="28"/>
        <v>29594.51999999999</v>
      </c>
      <c r="AX47" s="92">
        <v>69</v>
      </c>
      <c r="AY47" s="92">
        <f>IF('Metric ME - Current'!$I$15&lt;3.1622,840.33-168.66*(3.1622-'Metric ME - Current'!$I$15),840.33)</f>
        <v>840.33</v>
      </c>
      <c r="AZ47" s="1">
        <f t="shared" si="15"/>
        <v>31403.250000000022</v>
      </c>
      <c r="BA47" s="92">
        <f>IF('Metric ME - Current'!$I$15&lt;4.0581,604.98+0.000000659*(4.0581-'Metric ME - Current'!$I$15)-32.9253*(4.0581-'Metric ME - Current'!$I$15)^2,604.98)</f>
        <v>604.98</v>
      </c>
      <c r="BB47" s="1">
        <f t="shared" si="29"/>
        <v>29594.51999999999</v>
      </c>
    </row>
    <row r="48" spans="1:54" x14ac:dyDescent="0.25">
      <c r="A48" s="92">
        <v>70</v>
      </c>
      <c r="B48" s="92">
        <f>IF('Metric ME - Current'!$B$15&lt;3.1622,840.33-168.66*(3.1622-'Metric ME - Current'!$B$15),840.33)</f>
        <v>840.33</v>
      </c>
      <c r="C48" s="1">
        <f t="shared" si="8"/>
        <v>32243.580000000024</v>
      </c>
      <c r="D48" s="92">
        <f>IF('Metric ME - Current'!$B$15&lt;4.0581,604.98+0.000000659*(4.0581-'Metric ME - Current'!$B$15)-32.9253*(4.0581-'Metric ME - Current'!$B$15)^2,604.98)</f>
        <v>604.98</v>
      </c>
      <c r="E48" s="1">
        <f t="shared" si="0"/>
        <v>30199.499999999989</v>
      </c>
      <c r="H48" s="92">
        <v>70</v>
      </c>
      <c r="I48" s="92">
        <f>IF('Metric ME - Current'!$C$15&lt;3.1622,840.33-168.66*(3.1622-'Metric ME - Current'!$C$15),840.33)</f>
        <v>840.33</v>
      </c>
      <c r="J48" s="1">
        <f t="shared" si="9"/>
        <v>32243.580000000024</v>
      </c>
      <c r="K48" s="92">
        <f>IF('Metric ME - Current'!$C$15&lt;4.0581,604.98+0.000000659*(4.0581-'Metric ME - Current'!$C$15)-32.9253*(4.0581-'Metric ME - Current'!$C$15)^2,604.98)</f>
        <v>604.98</v>
      </c>
      <c r="L48" s="1">
        <f t="shared" si="23"/>
        <v>30199.499999999989</v>
      </c>
      <c r="O48" s="92">
        <v>70</v>
      </c>
      <c r="P48" s="92">
        <f>IF('Metric ME - Current'!$D$15&lt;3.1622,840.33-168.66*(3.1622-'Metric ME - Current'!$D$15),840.33)</f>
        <v>840.33</v>
      </c>
      <c r="Q48" s="1">
        <f t="shared" si="10"/>
        <v>32243.580000000024</v>
      </c>
      <c r="R48" s="92">
        <f>IF('Metric ME - Current'!$D$15&lt;4.0581,604.98+0.000000659*(4.0581-'Metric ME - Current'!$D$15)-32.9253*(4.0581-'Metric ME - Current'!$B$15)^2,604.98)</f>
        <v>604.98</v>
      </c>
      <c r="S48" s="1">
        <f t="shared" si="24"/>
        <v>30199.499999999989</v>
      </c>
      <c r="V48" s="92">
        <v>70</v>
      </c>
      <c r="W48" s="92">
        <f>IF('Metric ME - Current'!$E$15&lt;3.1622,840.33-168.66*(3.1622-'Metric ME - Current'!$B$15),840.33)</f>
        <v>840.33</v>
      </c>
      <c r="X48" s="1">
        <f t="shared" si="11"/>
        <v>32243.580000000024</v>
      </c>
      <c r="Y48" s="92">
        <f>IF('Metric ME - Current'!$E$15&lt;4.0581,604.98+0.000000659*(4.0581-'Metric ME - Current'!$E$15)-32.9253*(4.0581-'Metric ME - Current'!$E$15)^2,604.98)</f>
        <v>604.98</v>
      </c>
      <c r="Z48" s="1">
        <f t="shared" si="25"/>
        <v>30199.499999999989</v>
      </c>
      <c r="AC48" s="92">
        <v>70</v>
      </c>
      <c r="AD48" s="92">
        <f>IF('Metric ME - Current'!$F$15&lt;3.1622,840.33-168.66*(3.1622-'Metric ME - Current'!$F$15),840.33)</f>
        <v>840.33</v>
      </c>
      <c r="AE48" s="1">
        <f t="shared" si="12"/>
        <v>32243.580000000024</v>
      </c>
      <c r="AF48" s="92">
        <f>IF('Metric ME - Current'!$F$15&lt;4.0581,604.98+0.000000659*(4.0581-'Metric ME - Current'!$F$15)-32.9253*(4.0581-'Metric ME - Current'!$F$15)^2,604.98)</f>
        <v>604.98</v>
      </c>
      <c r="AG48" s="1">
        <f t="shared" si="26"/>
        <v>30199.499999999989</v>
      </c>
      <c r="AJ48" s="92">
        <v>70</v>
      </c>
      <c r="AK48" s="92">
        <f>IF('Metric ME - Current'!$G$15&lt;3.1622,840.33-168.66*(3.1622-'Metric ME - Current'!$G$15),840.33)</f>
        <v>840.33</v>
      </c>
      <c r="AL48" s="1">
        <f t="shared" si="13"/>
        <v>32243.580000000024</v>
      </c>
      <c r="AM48" s="92">
        <f>IF('Metric ME - Current'!$G$15&lt;4.0581,604.98+0.000000659*(4.0581-'Metric ME - Current'!$G$15)-32.9253*(4.0581-'Metric ME - Current'!$G$15)^2,604.98)</f>
        <v>604.98</v>
      </c>
      <c r="AN48" s="1">
        <f t="shared" si="27"/>
        <v>30199.499999999989</v>
      </c>
      <c r="AQ48" s="92">
        <v>70</v>
      </c>
      <c r="AR48" s="92">
        <f>IF('Metric ME - Current'!$H$15&lt;3.1622,840.33-168.66*(3.1622-'Metric ME - Current'!$H$15),840.33)</f>
        <v>840.33</v>
      </c>
      <c r="AS48" s="1">
        <f t="shared" si="14"/>
        <v>32243.580000000024</v>
      </c>
      <c r="AT48" s="92">
        <f>IF('Metric ME - Current'!$H$15&lt;4.0581,604.98+0.000000659*(4.0581-'Metric ME - Current'!$H$15)-32.9253*(4.0581-'Metric ME - Current'!$H$15)^2,604.98)</f>
        <v>604.98</v>
      </c>
      <c r="AU48" s="1">
        <f t="shared" si="28"/>
        <v>30199.499999999989</v>
      </c>
      <c r="AX48" s="92">
        <v>70</v>
      </c>
      <c r="AY48" s="92">
        <f>IF('Metric ME - Current'!$I$15&lt;3.1622,840.33-168.66*(3.1622-'Metric ME - Current'!$I$15),840.33)</f>
        <v>840.33</v>
      </c>
      <c r="AZ48" s="1">
        <f t="shared" si="15"/>
        <v>32243.580000000024</v>
      </c>
      <c r="BA48" s="92">
        <f>IF('Metric ME - Current'!$I$15&lt;4.0581,604.98+0.000000659*(4.0581-'Metric ME - Current'!$I$15)-32.9253*(4.0581-'Metric ME - Current'!$I$15)^2,604.98)</f>
        <v>604.98</v>
      </c>
      <c r="BB48" s="1">
        <f t="shared" si="29"/>
        <v>30199.499999999989</v>
      </c>
    </row>
    <row r="49" spans="1:54" x14ac:dyDescent="0.25">
      <c r="A49" s="92">
        <v>71</v>
      </c>
      <c r="B49" s="92">
        <f>IF('Metric ME - Current'!$B$15&lt;3.1622,840.33-168.66*(3.1622-'Metric ME - Current'!$B$15),840.33)</f>
        <v>840.33</v>
      </c>
      <c r="C49" s="1">
        <f t="shared" si="8"/>
        <v>33083.910000000025</v>
      </c>
      <c r="D49" s="92">
        <f>IF('Metric ME - Current'!$B$15&lt;4.0581,604.98+0.000000659*(4.0581-'Metric ME - Current'!$B$15)-32.9253*(4.0581-'Metric ME - Current'!$B$15)^2,604.98)</f>
        <v>604.98</v>
      </c>
      <c r="E49" s="1">
        <f t="shared" si="0"/>
        <v>30804.479999999989</v>
      </c>
      <c r="H49" s="92">
        <v>71</v>
      </c>
      <c r="I49" s="92">
        <f>IF('Metric ME - Current'!$C$15&lt;3.1622,840.33-168.66*(3.1622-'Metric ME - Current'!$C$15),840.33)</f>
        <v>840.33</v>
      </c>
      <c r="J49" s="1">
        <f t="shared" si="9"/>
        <v>33083.910000000025</v>
      </c>
      <c r="K49" s="92">
        <f>IF('Metric ME - Current'!$C$15&lt;4.0581,604.98+0.000000659*(4.0581-'Metric ME - Current'!$C$15)-32.9253*(4.0581-'Metric ME - Current'!$C$15)^2,604.98)</f>
        <v>604.98</v>
      </c>
      <c r="L49" s="1">
        <f t="shared" si="23"/>
        <v>30804.479999999989</v>
      </c>
      <c r="O49" s="92">
        <v>71</v>
      </c>
      <c r="P49" s="92">
        <f>IF('Metric ME - Current'!$D$15&lt;3.1622,840.33-168.66*(3.1622-'Metric ME - Current'!$D$15),840.33)</f>
        <v>840.33</v>
      </c>
      <c r="Q49" s="1">
        <f t="shared" si="10"/>
        <v>33083.910000000025</v>
      </c>
      <c r="R49" s="92">
        <f>IF('Metric ME - Current'!$D$15&lt;4.0581,604.98+0.000000659*(4.0581-'Metric ME - Current'!$D$15)-32.9253*(4.0581-'Metric ME - Current'!$B$15)^2,604.98)</f>
        <v>604.98</v>
      </c>
      <c r="S49" s="1">
        <f t="shared" si="24"/>
        <v>30804.479999999989</v>
      </c>
      <c r="V49" s="92">
        <v>71</v>
      </c>
      <c r="W49" s="92">
        <f>IF('Metric ME - Current'!$E$15&lt;3.1622,840.33-168.66*(3.1622-'Metric ME - Current'!$B$15),840.33)</f>
        <v>840.33</v>
      </c>
      <c r="X49" s="1">
        <f t="shared" si="11"/>
        <v>33083.910000000025</v>
      </c>
      <c r="Y49" s="92">
        <f>IF('Metric ME - Current'!$E$15&lt;4.0581,604.98+0.000000659*(4.0581-'Metric ME - Current'!$E$15)-32.9253*(4.0581-'Metric ME - Current'!$E$15)^2,604.98)</f>
        <v>604.98</v>
      </c>
      <c r="Z49" s="1">
        <f t="shared" si="25"/>
        <v>30804.479999999989</v>
      </c>
      <c r="AC49" s="92">
        <v>71</v>
      </c>
      <c r="AD49" s="92">
        <f>IF('Metric ME - Current'!$F$15&lt;3.1622,840.33-168.66*(3.1622-'Metric ME - Current'!$F$15),840.33)</f>
        <v>840.33</v>
      </c>
      <c r="AE49" s="1">
        <f t="shared" si="12"/>
        <v>33083.910000000025</v>
      </c>
      <c r="AF49" s="92">
        <f>IF('Metric ME - Current'!$F$15&lt;4.0581,604.98+0.000000659*(4.0581-'Metric ME - Current'!$F$15)-32.9253*(4.0581-'Metric ME - Current'!$F$15)^2,604.98)</f>
        <v>604.98</v>
      </c>
      <c r="AG49" s="1">
        <f t="shared" si="26"/>
        <v>30804.479999999989</v>
      </c>
      <c r="AJ49" s="92">
        <v>71</v>
      </c>
      <c r="AK49" s="92">
        <f>IF('Metric ME - Current'!$G$15&lt;3.1622,840.33-168.66*(3.1622-'Metric ME - Current'!$G$15),840.33)</f>
        <v>840.33</v>
      </c>
      <c r="AL49" s="1">
        <f t="shared" si="13"/>
        <v>33083.910000000025</v>
      </c>
      <c r="AM49" s="92">
        <f>IF('Metric ME - Current'!$G$15&lt;4.0581,604.98+0.000000659*(4.0581-'Metric ME - Current'!$G$15)-32.9253*(4.0581-'Metric ME - Current'!$G$15)^2,604.98)</f>
        <v>604.98</v>
      </c>
      <c r="AN49" s="1">
        <f t="shared" si="27"/>
        <v>30804.479999999989</v>
      </c>
      <c r="AQ49" s="92">
        <v>71</v>
      </c>
      <c r="AR49" s="92">
        <f>IF('Metric ME - Current'!$H$15&lt;3.1622,840.33-168.66*(3.1622-'Metric ME - Current'!$H$15),840.33)</f>
        <v>840.33</v>
      </c>
      <c r="AS49" s="1">
        <f t="shared" si="14"/>
        <v>33083.910000000025</v>
      </c>
      <c r="AT49" s="92">
        <f>IF('Metric ME - Current'!$H$15&lt;4.0581,604.98+0.000000659*(4.0581-'Metric ME - Current'!$H$15)-32.9253*(4.0581-'Metric ME - Current'!$H$15)^2,604.98)</f>
        <v>604.98</v>
      </c>
      <c r="AU49" s="1">
        <f t="shared" si="28"/>
        <v>30804.479999999989</v>
      </c>
      <c r="AX49" s="92">
        <v>71</v>
      </c>
      <c r="AY49" s="92">
        <f>IF('Metric ME - Current'!$I$15&lt;3.1622,840.33-168.66*(3.1622-'Metric ME - Current'!$I$15),840.33)</f>
        <v>840.33</v>
      </c>
      <c r="AZ49" s="1">
        <f t="shared" si="15"/>
        <v>33083.910000000025</v>
      </c>
      <c r="BA49" s="92">
        <f>IF('Metric ME - Current'!$I$15&lt;4.0581,604.98+0.000000659*(4.0581-'Metric ME - Current'!$I$15)-32.9253*(4.0581-'Metric ME - Current'!$I$15)^2,604.98)</f>
        <v>604.98</v>
      </c>
      <c r="BB49" s="1">
        <f t="shared" si="29"/>
        <v>30804.479999999989</v>
      </c>
    </row>
    <row r="50" spans="1:54" x14ac:dyDescent="0.25">
      <c r="A50" s="92">
        <v>72</v>
      </c>
      <c r="B50" s="92">
        <f>IF('Metric ME - Current'!$B$15&lt;3.1622,840.33-168.66*(3.1622-'Metric ME - Current'!$B$15),840.33)</f>
        <v>840.33</v>
      </c>
      <c r="C50" s="1">
        <f t="shared" si="8"/>
        <v>33924.240000000027</v>
      </c>
      <c r="D50" s="92">
        <f>IF('Metric ME - Current'!$B$15&lt;4.0581,604.98+0.000000659*(4.0581-'Metric ME - Current'!$B$15)-32.9253*(4.0581-'Metric ME - Current'!$B$15)^2,604.98)</f>
        <v>604.98</v>
      </c>
      <c r="E50" s="1">
        <f t="shared" si="0"/>
        <v>31409.459999999988</v>
      </c>
      <c r="H50" s="92">
        <v>72</v>
      </c>
      <c r="I50" s="92">
        <f>IF('Metric ME - Current'!$C$15&lt;3.1622,840.33-168.66*(3.1622-'Metric ME - Current'!$C$15),840.33)</f>
        <v>840.33</v>
      </c>
      <c r="J50" s="1">
        <f t="shared" si="9"/>
        <v>33924.240000000027</v>
      </c>
      <c r="K50" s="92">
        <f>IF('Metric ME - Current'!$C$15&lt;4.0581,604.98+0.000000659*(4.0581-'Metric ME - Current'!$C$15)-32.9253*(4.0581-'Metric ME - Current'!$C$15)^2,604.98)</f>
        <v>604.98</v>
      </c>
      <c r="L50" s="1">
        <f t="shared" si="23"/>
        <v>31409.459999999988</v>
      </c>
      <c r="O50" s="92">
        <v>72</v>
      </c>
      <c r="P50" s="92">
        <f>IF('Metric ME - Current'!$D$15&lt;3.1622,840.33-168.66*(3.1622-'Metric ME - Current'!$D$15),840.33)</f>
        <v>840.33</v>
      </c>
      <c r="Q50" s="1">
        <f t="shared" si="10"/>
        <v>33924.240000000027</v>
      </c>
      <c r="R50" s="92">
        <f>IF('Metric ME - Current'!$D$15&lt;4.0581,604.98+0.000000659*(4.0581-'Metric ME - Current'!$D$15)-32.9253*(4.0581-'Metric ME - Current'!$B$15)^2,604.98)</f>
        <v>604.98</v>
      </c>
      <c r="S50" s="1">
        <f t="shared" si="24"/>
        <v>31409.459999999988</v>
      </c>
      <c r="V50" s="92">
        <v>72</v>
      </c>
      <c r="W50" s="92">
        <f>IF('Metric ME - Current'!$E$15&lt;3.1622,840.33-168.66*(3.1622-'Metric ME - Current'!$B$15),840.33)</f>
        <v>840.33</v>
      </c>
      <c r="X50" s="1">
        <f t="shared" si="11"/>
        <v>33924.240000000027</v>
      </c>
      <c r="Y50" s="92">
        <f>IF('Metric ME - Current'!$E$15&lt;4.0581,604.98+0.000000659*(4.0581-'Metric ME - Current'!$E$15)-32.9253*(4.0581-'Metric ME - Current'!$E$15)^2,604.98)</f>
        <v>604.98</v>
      </c>
      <c r="Z50" s="1">
        <f t="shared" si="25"/>
        <v>31409.459999999988</v>
      </c>
      <c r="AC50" s="92">
        <v>72</v>
      </c>
      <c r="AD50" s="92">
        <f>IF('Metric ME - Current'!$F$15&lt;3.1622,840.33-168.66*(3.1622-'Metric ME - Current'!$F$15),840.33)</f>
        <v>840.33</v>
      </c>
      <c r="AE50" s="1">
        <f t="shared" si="12"/>
        <v>33924.240000000027</v>
      </c>
      <c r="AF50" s="92">
        <f>IF('Metric ME - Current'!$F$15&lt;4.0581,604.98+0.000000659*(4.0581-'Metric ME - Current'!$F$15)-32.9253*(4.0581-'Metric ME - Current'!$F$15)^2,604.98)</f>
        <v>604.98</v>
      </c>
      <c r="AG50" s="1">
        <f t="shared" si="26"/>
        <v>31409.459999999988</v>
      </c>
      <c r="AJ50" s="92">
        <v>72</v>
      </c>
      <c r="AK50" s="92">
        <f>IF('Metric ME - Current'!$G$15&lt;3.1622,840.33-168.66*(3.1622-'Metric ME - Current'!$G$15),840.33)</f>
        <v>840.33</v>
      </c>
      <c r="AL50" s="1">
        <f t="shared" si="13"/>
        <v>33924.240000000027</v>
      </c>
      <c r="AM50" s="92">
        <f>IF('Metric ME - Current'!$G$15&lt;4.0581,604.98+0.000000659*(4.0581-'Metric ME - Current'!$G$15)-32.9253*(4.0581-'Metric ME - Current'!$G$15)^2,604.98)</f>
        <v>604.98</v>
      </c>
      <c r="AN50" s="1">
        <f t="shared" si="27"/>
        <v>31409.459999999988</v>
      </c>
      <c r="AQ50" s="92">
        <v>72</v>
      </c>
      <c r="AR50" s="92">
        <f>IF('Metric ME - Current'!$H$15&lt;3.1622,840.33-168.66*(3.1622-'Metric ME - Current'!$H$15),840.33)</f>
        <v>840.33</v>
      </c>
      <c r="AS50" s="1">
        <f t="shared" si="14"/>
        <v>33924.240000000027</v>
      </c>
      <c r="AT50" s="92">
        <f>IF('Metric ME - Current'!$H$15&lt;4.0581,604.98+0.000000659*(4.0581-'Metric ME - Current'!$H$15)-32.9253*(4.0581-'Metric ME - Current'!$H$15)^2,604.98)</f>
        <v>604.98</v>
      </c>
      <c r="AU50" s="1">
        <f t="shared" si="28"/>
        <v>31409.459999999988</v>
      </c>
      <c r="AX50" s="92">
        <v>72</v>
      </c>
      <c r="AY50" s="92">
        <f>IF('Metric ME - Current'!$I$15&lt;3.1622,840.33-168.66*(3.1622-'Metric ME - Current'!$I$15),840.33)</f>
        <v>840.33</v>
      </c>
      <c r="AZ50" s="1">
        <f t="shared" si="15"/>
        <v>33924.240000000027</v>
      </c>
      <c r="BA50" s="92">
        <f>IF('Metric ME - Current'!$I$15&lt;4.0581,604.98+0.000000659*(4.0581-'Metric ME - Current'!$I$15)-32.9253*(4.0581-'Metric ME - Current'!$I$15)^2,604.98)</f>
        <v>604.98</v>
      </c>
      <c r="BB50" s="1">
        <f t="shared" si="29"/>
        <v>31409.459999999988</v>
      </c>
    </row>
    <row r="51" spans="1:54" x14ac:dyDescent="0.25">
      <c r="A51" s="92">
        <v>73</v>
      </c>
      <c r="B51" s="92">
        <f>IF('Metric ME - Current'!$B$15&lt;3.1622,840.33-168.66*(3.1622-'Metric ME - Current'!$B$15),840.33)</f>
        <v>840.33</v>
      </c>
      <c r="C51" s="1">
        <f t="shared" si="8"/>
        <v>34764.570000000029</v>
      </c>
      <c r="D51" s="92">
        <f>IF('Metric ME - Current'!$B$15&lt;4.0581,604.98+0.000000659*(4.0581-'Metric ME - Current'!$B$15)-32.9253*(4.0581-'Metric ME - Current'!$B$15)^2,604.98)</f>
        <v>604.98</v>
      </c>
      <c r="E51" s="1">
        <f t="shared" si="0"/>
        <v>32014.439999999988</v>
      </c>
      <c r="H51" s="92">
        <v>73</v>
      </c>
      <c r="I51" s="92">
        <f>IF('Metric ME - Current'!$C$15&lt;3.1622,840.33-168.66*(3.1622-'Metric ME - Current'!$C$15),840.33)</f>
        <v>840.33</v>
      </c>
      <c r="J51" s="1">
        <f t="shared" si="9"/>
        <v>34764.570000000029</v>
      </c>
      <c r="K51" s="92">
        <f>IF('Metric ME - Current'!$C$15&lt;4.0581,604.98+0.000000659*(4.0581-'Metric ME - Current'!$C$15)-32.9253*(4.0581-'Metric ME - Current'!$C$15)^2,604.98)</f>
        <v>604.98</v>
      </c>
      <c r="L51" s="1">
        <f t="shared" si="23"/>
        <v>32014.439999999988</v>
      </c>
      <c r="O51" s="92">
        <v>73</v>
      </c>
      <c r="P51" s="92">
        <f>IF('Metric ME - Current'!$D$15&lt;3.1622,840.33-168.66*(3.1622-'Metric ME - Current'!$D$15),840.33)</f>
        <v>840.33</v>
      </c>
      <c r="Q51" s="1">
        <f t="shared" si="10"/>
        <v>34764.570000000029</v>
      </c>
      <c r="R51" s="92">
        <f>IF('Metric ME - Current'!$D$15&lt;4.0581,604.98+0.000000659*(4.0581-'Metric ME - Current'!$D$15)-32.9253*(4.0581-'Metric ME - Current'!$B$15)^2,604.98)</f>
        <v>604.98</v>
      </c>
      <c r="S51" s="1">
        <f t="shared" si="24"/>
        <v>32014.439999999988</v>
      </c>
      <c r="V51" s="92">
        <v>73</v>
      </c>
      <c r="W51" s="92">
        <f>IF('Metric ME - Current'!$E$15&lt;3.1622,840.33-168.66*(3.1622-'Metric ME - Current'!$B$15),840.33)</f>
        <v>840.33</v>
      </c>
      <c r="X51" s="1">
        <f t="shared" si="11"/>
        <v>34764.570000000029</v>
      </c>
      <c r="Y51" s="92">
        <f>IF('Metric ME - Current'!$E$15&lt;4.0581,604.98+0.000000659*(4.0581-'Metric ME - Current'!$E$15)-32.9253*(4.0581-'Metric ME - Current'!$E$15)^2,604.98)</f>
        <v>604.98</v>
      </c>
      <c r="Z51" s="1">
        <f t="shared" si="25"/>
        <v>32014.439999999988</v>
      </c>
      <c r="AC51" s="92">
        <v>73</v>
      </c>
      <c r="AD51" s="92">
        <f>IF('Metric ME - Current'!$F$15&lt;3.1622,840.33-168.66*(3.1622-'Metric ME - Current'!$F$15),840.33)</f>
        <v>840.33</v>
      </c>
      <c r="AE51" s="1">
        <f t="shared" si="12"/>
        <v>34764.570000000029</v>
      </c>
      <c r="AF51" s="92">
        <f>IF('Metric ME - Current'!$F$15&lt;4.0581,604.98+0.000000659*(4.0581-'Metric ME - Current'!$F$15)-32.9253*(4.0581-'Metric ME - Current'!$F$15)^2,604.98)</f>
        <v>604.98</v>
      </c>
      <c r="AG51" s="1">
        <f t="shared" si="26"/>
        <v>32014.439999999988</v>
      </c>
      <c r="AJ51" s="92">
        <v>73</v>
      </c>
      <c r="AK51" s="92">
        <f>IF('Metric ME - Current'!$G$15&lt;3.1622,840.33-168.66*(3.1622-'Metric ME - Current'!$G$15),840.33)</f>
        <v>840.33</v>
      </c>
      <c r="AL51" s="1">
        <f t="shared" si="13"/>
        <v>34764.570000000029</v>
      </c>
      <c r="AM51" s="92">
        <f>IF('Metric ME - Current'!$G$15&lt;4.0581,604.98+0.000000659*(4.0581-'Metric ME - Current'!$G$15)-32.9253*(4.0581-'Metric ME - Current'!$G$15)^2,604.98)</f>
        <v>604.98</v>
      </c>
      <c r="AN51" s="1">
        <f t="shared" si="27"/>
        <v>32014.439999999988</v>
      </c>
      <c r="AQ51" s="92">
        <v>73</v>
      </c>
      <c r="AR51" s="92">
        <f>IF('Metric ME - Current'!$H$15&lt;3.1622,840.33-168.66*(3.1622-'Metric ME - Current'!$H$15),840.33)</f>
        <v>840.33</v>
      </c>
      <c r="AS51" s="1">
        <f t="shared" si="14"/>
        <v>34764.570000000029</v>
      </c>
      <c r="AT51" s="92">
        <f>IF('Metric ME - Current'!$H$15&lt;4.0581,604.98+0.000000659*(4.0581-'Metric ME - Current'!$H$15)-32.9253*(4.0581-'Metric ME - Current'!$H$15)^2,604.98)</f>
        <v>604.98</v>
      </c>
      <c r="AU51" s="1">
        <f t="shared" si="28"/>
        <v>32014.439999999988</v>
      </c>
      <c r="AX51" s="92">
        <v>73</v>
      </c>
      <c r="AY51" s="92">
        <f>IF('Metric ME - Current'!$I$15&lt;3.1622,840.33-168.66*(3.1622-'Metric ME - Current'!$I$15),840.33)</f>
        <v>840.33</v>
      </c>
      <c r="AZ51" s="1">
        <f t="shared" si="15"/>
        <v>34764.570000000029</v>
      </c>
      <c r="BA51" s="92">
        <f>IF('Metric ME - Current'!$I$15&lt;4.0581,604.98+0.000000659*(4.0581-'Metric ME - Current'!$I$15)-32.9253*(4.0581-'Metric ME - Current'!$I$15)^2,604.98)</f>
        <v>604.98</v>
      </c>
      <c r="BB51" s="1">
        <f t="shared" si="29"/>
        <v>32014.439999999988</v>
      </c>
    </row>
    <row r="52" spans="1:54" x14ac:dyDescent="0.25">
      <c r="A52" s="92">
        <v>74</v>
      </c>
      <c r="B52" s="92">
        <f>IF('Metric ME - Current'!$B$15&lt;3.1622,840.33-168.66*(3.1622-'Metric ME - Current'!$B$15),840.33)</f>
        <v>840.33</v>
      </c>
      <c r="C52" s="1">
        <f t="shared" si="8"/>
        <v>35604.900000000031</v>
      </c>
      <c r="D52" s="92">
        <f>IF('Metric ME - Current'!$B$15&lt;4.0581,604.98+0.000000659*(4.0581-'Metric ME - Current'!$B$15)-32.9253*(4.0581-'Metric ME - Current'!$B$15)^2,604.98)</f>
        <v>604.98</v>
      </c>
      <c r="E52" s="1">
        <f t="shared" si="0"/>
        <v>32619.419999999987</v>
      </c>
      <c r="H52" s="92">
        <v>74</v>
      </c>
      <c r="I52" s="92">
        <f>IF('Metric ME - Current'!$C$15&lt;3.1622,840.33-168.66*(3.1622-'Metric ME - Current'!$C$15),840.33)</f>
        <v>840.33</v>
      </c>
      <c r="J52" s="1">
        <f t="shared" si="9"/>
        <v>35604.900000000031</v>
      </c>
      <c r="K52" s="92">
        <f>IF('Metric ME - Current'!$C$15&lt;4.0581,604.98+0.000000659*(4.0581-'Metric ME - Current'!$C$15)-32.9253*(4.0581-'Metric ME - Current'!$C$15)^2,604.98)</f>
        <v>604.98</v>
      </c>
      <c r="L52" s="1">
        <f t="shared" si="23"/>
        <v>32619.419999999987</v>
      </c>
      <c r="O52" s="92">
        <v>74</v>
      </c>
      <c r="P52" s="92">
        <f>IF('Metric ME - Current'!$D$15&lt;3.1622,840.33-168.66*(3.1622-'Metric ME - Current'!$D$15),840.33)</f>
        <v>840.33</v>
      </c>
      <c r="Q52" s="1">
        <f t="shared" si="10"/>
        <v>35604.900000000031</v>
      </c>
      <c r="R52" s="92">
        <f>IF('Metric ME - Current'!$D$15&lt;4.0581,604.98+0.000000659*(4.0581-'Metric ME - Current'!$D$15)-32.9253*(4.0581-'Metric ME - Current'!$B$15)^2,604.98)</f>
        <v>604.98</v>
      </c>
      <c r="S52" s="1">
        <f t="shared" si="24"/>
        <v>32619.419999999987</v>
      </c>
      <c r="V52" s="92">
        <v>74</v>
      </c>
      <c r="W52" s="92">
        <f>IF('Metric ME - Current'!$E$15&lt;3.1622,840.33-168.66*(3.1622-'Metric ME - Current'!$B$15),840.33)</f>
        <v>840.33</v>
      </c>
      <c r="X52" s="1">
        <f t="shared" si="11"/>
        <v>35604.900000000031</v>
      </c>
      <c r="Y52" s="92">
        <f>IF('Metric ME - Current'!$E$15&lt;4.0581,604.98+0.000000659*(4.0581-'Metric ME - Current'!$E$15)-32.9253*(4.0581-'Metric ME - Current'!$E$15)^2,604.98)</f>
        <v>604.98</v>
      </c>
      <c r="Z52" s="1">
        <f t="shared" si="25"/>
        <v>32619.419999999987</v>
      </c>
      <c r="AC52" s="92">
        <v>74</v>
      </c>
      <c r="AD52" s="92">
        <f>IF('Metric ME - Current'!$F$15&lt;3.1622,840.33-168.66*(3.1622-'Metric ME - Current'!$F$15),840.33)</f>
        <v>840.33</v>
      </c>
      <c r="AE52" s="1">
        <f t="shared" si="12"/>
        <v>35604.900000000031</v>
      </c>
      <c r="AF52" s="92">
        <f>IF('Metric ME - Current'!$F$15&lt;4.0581,604.98+0.000000659*(4.0581-'Metric ME - Current'!$F$15)-32.9253*(4.0581-'Metric ME - Current'!$F$15)^2,604.98)</f>
        <v>604.98</v>
      </c>
      <c r="AG52" s="1">
        <f t="shared" si="26"/>
        <v>32619.419999999987</v>
      </c>
      <c r="AJ52" s="92">
        <v>74</v>
      </c>
      <c r="AK52" s="92">
        <f>IF('Metric ME - Current'!$G$15&lt;3.1622,840.33-168.66*(3.1622-'Metric ME - Current'!$G$15),840.33)</f>
        <v>840.33</v>
      </c>
      <c r="AL52" s="1">
        <f t="shared" si="13"/>
        <v>35604.900000000031</v>
      </c>
      <c r="AM52" s="92">
        <f>IF('Metric ME - Current'!$G$15&lt;4.0581,604.98+0.000000659*(4.0581-'Metric ME - Current'!$G$15)-32.9253*(4.0581-'Metric ME - Current'!$G$15)^2,604.98)</f>
        <v>604.98</v>
      </c>
      <c r="AN52" s="1">
        <f t="shared" si="27"/>
        <v>32619.419999999987</v>
      </c>
      <c r="AQ52" s="92">
        <v>74</v>
      </c>
      <c r="AR52" s="92">
        <f>IF('Metric ME - Current'!$H$15&lt;3.1622,840.33-168.66*(3.1622-'Metric ME - Current'!$H$15),840.33)</f>
        <v>840.33</v>
      </c>
      <c r="AS52" s="1">
        <f t="shared" si="14"/>
        <v>35604.900000000031</v>
      </c>
      <c r="AT52" s="92">
        <f>IF('Metric ME - Current'!$H$15&lt;4.0581,604.98+0.000000659*(4.0581-'Metric ME - Current'!$H$15)-32.9253*(4.0581-'Metric ME - Current'!$H$15)^2,604.98)</f>
        <v>604.98</v>
      </c>
      <c r="AU52" s="1">
        <f t="shared" si="28"/>
        <v>32619.419999999987</v>
      </c>
      <c r="AX52" s="92">
        <v>74</v>
      </c>
      <c r="AY52" s="92">
        <f>IF('Metric ME - Current'!$I$15&lt;3.1622,840.33-168.66*(3.1622-'Metric ME - Current'!$I$15),840.33)</f>
        <v>840.33</v>
      </c>
      <c r="AZ52" s="1">
        <f t="shared" si="15"/>
        <v>35604.900000000031</v>
      </c>
      <c r="BA52" s="92">
        <f>IF('Metric ME - Current'!$I$15&lt;4.0581,604.98+0.000000659*(4.0581-'Metric ME - Current'!$I$15)-32.9253*(4.0581-'Metric ME - Current'!$I$15)^2,604.98)</f>
        <v>604.98</v>
      </c>
      <c r="BB52" s="1">
        <f t="shared" si="29"/>
        <v>32619.419999999987</v>
      </c>
    </row>
    <row r="53" spans="1:54" x14ac:dyDescent="0.25">
      <c r="A53" s="92">
        <v>75</v>
      </c>
      <c r="B53" s="92">
        <f>IF('Metric ME - Current'!$B$15&lt;3.1622,840.33-168.66*(3.1622-'Metric ME - Current'!$B$15),840.33)</f>
        <v>840.33</v>
      </c>
      <c r="C53" s="1">
        <f t="shared" si="8"/>
        <v>36445.230000000032</v>
      </c>
      <c r="D53" s="92">
        <f>IF('Metric ME - Current'!$B$15&lt;4.0581,604.98+0.000000659*(4.0581-'Metric ME - Current'!$B$15)-32.9253*(4.0581-'Metric ME - Current'!$B$15)^2,604.98)</f>
        <v>604.98</v>
      </c>
      <c r="E53" s="1">
        <f t="shared" si="0"/>
        <v>33224.399999999987</v>
      </c>
      <c r="H53" s="92">
        <v>75</v>
      </c>
      <c r="I53" s="92">
        <f>IF('Metric ME - Current'!$C$15&lt;3.1622,840.33-168.66*(3.1622-'Metric ME - Current'!$C$15),840.33)</f>
        <v>840.33</v>
      </c>
      <c r="J53" s="1">
        <f t="shared" si="9"/>
        <v>36445.230000000032</v>
      </c>
      <c r="K53" s="92">
        <f>IF('Metric ME - Current'!$C$15&lt;4.0581,604.98+0.000000659*(4.0581-'Metric ME - Current'!$C$15)-32.9253*(4.0581-'Metric ME - Current'!$C$15)^2,604.98)</f>
        <v>604.98</v>
      </c>
      <c r="L53" s="1">
        <f t="shared" si="23"/>
        <v>33224.399999999987</v>
      </c>
      <c r="O53" s="92">
        <v>75</v>
      </c>
      <c r="P53" s="92">
        <f>IF('Metric ME - Current'!$D$15&lt;3.1622,840.33-168.66*(3.1622-'Metric ME - Current'!$D$15),840.33)</f>
        <v>840.33</v>
      </c>
      <c r="Q53" s="1">
        <f t="shared" si="10"/>
        <v>36445.230000000032</v>
      </c>
      <c r="R53" s="92">
        <f>IF('Metric ME - Current'!$D$15&lt;4.0581,604.98+0.000000659*(4.0581-'Metric ME - Current'!$D$15)-32.9253*(4.0581-'Metric ME - Current'!$B$15)^2,604.98)</f>
        <v>604.98</v>
      </c>
      <c r="S53" s="1">
        <f t="shared" si="24"/>
        <v>33224.399999999987</v>
      </c>
      <c r="V53" s="92">
        <v>75</v>
      </c>
      <c r="W53" s="92">
        <f>IF('Metric ME - Current'!$E$15&lt;3.1622,840.33-168.66*(3.1622-'Metric ME - Current'!$B$15),840.33)</f>
        <v>840.33</v>
      </c>
      <c r="X53" s="1">
        <f t="shared" si="11"/>
        <v>36445.230000000032</v>
      </c>
      <c r="Y53" s="92">
        <f>IF('Metric ME - Current'!$E$15&lt;4.0581,604.98+0.000000659*(4.0581-'Metric ME - Current'!$E$15)-32.9253*(4.0581-'Metric ME - Current'!$E$15)^2,604.98)</f>
        <v>604.98</v>
      </c>
      <c r="Z53" s="1">
        <f t="shared" si="25"/>
        <v>33224.399999999987</v>
      </c>
      <c r="AC53" s="92">
        <v>75</v>
      </c>
      <c r="AD53" s="92">
        <f>IF('Metric ME - Current'!$F$15&lt;3.1622,840.33-168.66*(3.1622-'Metric ME - Current'!$F$15),840.33)</f>
        <v>840.33</v>
      </c>
      <c r="AE53" s="1">
        <f t="shared" si="12"/>
        <v>36445.230000000032</v>
      </c>
      <c r="AF53" s="92">
        <f>IF('Metric ME - Current'!$F$15&lt;4.0581,604.98+0.000000659*(4.0581-'Metric ME - Current'!$F$15)-32.9253*(4.0581-'Metric ME - Current'!$F$15)^2,604.98)</f>
        <v>604.98</v>
      </c>
      <c r="AG53" s="1">
        <f t="shared" si="26"/>
        <v>33224.399999999987</v>
      </c>
      <c r="AJ53" s="92">
        <v>75</v>
      </c>
      <c r="AK53" s="92">
        <f>IF('Metric ME - Current'!$G$15&lt;3.1622,840.33-168.66*(3.1622-'Metric ME - Current'!$G$15),840.33)</f>
        <v>840.33</v>
      </c>
      <c r="AL53" s="1">
        <f t="shared" si="13"/>
        <v>36445.230000000032</v>
      </c>
      <c r="AM53" s="92">
        <f>IF('Metric ME - Current'!$G$15&lt;4.0581,604.98+0.000000659*(4.0581-'Metric ME - Current'!$G$15)-32.9253*(4.0581-'Metric ME - Current'!$G$15)^2,604.98)</f>
        <v>604.98</v>
      </c>
      <c r="AN53" s="1">
        <f t="shared" si="27"/>
        <v>33224.399999999987</v>
      </c>
      <c r="AQ53" s="92">
        <v>75</v>
      </c>
      <c r="AR53" s="92">
        <f>IF('Metric ME - Current'!$H$15&lt;3.1622,840.33-168.66*(3.1622-'Metric ME - Current'!$H$15),840.33)</f>
        <v>840.33</v>
      </c>
      <c r="AS53" s="1">
        <f t="shared" si="14"/>
        <v>36445.230000000032</v>
      </c>
      <c r="AT53" s="92">
        <f>IF('Metric ME - Current'!$H$15&lt;4.0581,604.98+0.000000659*(4.0581-'Metric ME - Current'!$H$15)-32.9253*(4.0581-'Metric ME - Current'!$H$15)^2,604.98)</f>
        <v>604.98</v>
      </c>
      <c r="AU53" s="1">
        <f t="shared" si="28"/>
        <v>33224.399999999987</v>
      </c>
      <c r="AX53" s="92">
        <v>75</v>
      </c>
      <c r="AY53" s="92">
        <f>IF('Metric ME - Current'!$I$15&lt;3.1622,840.33-168.66*(3.1622-'Metric ME - Current'!$I$15),840.33)</f>
        <v>840.33</v>
      </c>
      <c r="AZ53" s="1">
        <f t="shared" si="15"/>
        <v>36445.230000000032</v>
      </c>
      <c r="BA53" s="92">
        <f>IF('Metric ME - Current'!$I$15&lt;4.0581,604.98+0.000000659*(4.0581-'Metric ME - Current'!$I$15)-32.9253*(4.0581-'Metric ME - Current'!$I$15)^2,604.98)</f>
        <v>604.98</v>
      </c>
      <c r="BB53" s="1">
        <f t="shared" si="29"/>
        <v>33224.399999999987</v>
      </c>
    </row>
    <row r="54" spans="1:54" x14ac:dyDescent="0.25">
      <c r="A54" s="92">
        <v>76</v>
      </c>
      <c r="B54" s="92">
        <f>IF('Metric ME - Current'!$B$15&lt;3.1622,840.33-168.66*(3.1622-'Metric ME - Current'!$B$15),840.33)</f>
        <v>840.33</v>
      </c>
      <c r="C54" s="1">
        <f t="shared" si="8"/>
        <v>37285.560000000034</v>
      </c>
      <c r="D54" s="92">
        <f>IF('Metric ME - Current'!$B$15&lt;4.0581,604.98+0.000000659*(4.0581-'Metric ME - Current'!$B$15)-32.9253*(4.0581-'Metric ME - Current'!$B$15)^2,604.98)</f>
        <v>604.98</v>
      </c>
      <c r="E54" s="1">
        <f t="shared" si="0"/>
        <v>33829.37999999999</v>
      </c>
      <c r="H54" s="92">
        <v>76</v>
      </c>
      <c r="I54" s="92">
        <f>IF('Metric ME - Current'!$C$15&lt;3.1622,840.33-168.66*(3.1622-'Metric ME - Current'!$C$15),840.33)</f>
        <v>840.33</v>
      </c>
      <c r="J54" s="1">
        <f t="shared" si="9"/>
        <v>37285.560000000034</v>
      </c>
      <c r="K54" s="92">
        <f>IF('Metric ME - Current'!$C$15&lt;4.0581,604.98+0.000000659*(4.0581-'Metric ME - Current'!$C$15)-32.9253*(4.0581-'Metric ME - Current'!$C$15)^2,604.98)</f>
        <v>604.98</v>
      </c>
      <c r="L54" s="1">
        <f t="shared" si="23"/>
        <v>33829.37999999999</v>
      </c>
      <c r="O54" s="92">
        <v>76</v>
      </c>
      <c r="P54" s="92">
        <f>IF('Metric ME - Current'!$D$15&lt;3.1622,840.33-168.66*(3.1622-'Metric ME - Current'!$D$15),840.33)</f>
        <v>840.33</v>
      </c>
      <c r="Q54" s="1">
        <f t="shared" si="10"/>
        <v>37285.560000000034</v>
      </c>
      <c r="R54" s="92">
        <f>IF('Metric ME - Current'!$D$15&lt;4.0581,604.98+0.000000659*(4.0581-'Metric ME - Current'!$D$15)-32.9253*(4.0581-'Metric ME - Current'!$B$15)^2,604.98)</f>
        <v>604.98</v>
      </c>
      <c r="S54" s="1">
        <f t="shared" si="24"/>
        <v>33829.37999999999</v>
      </c>
      <c r="V54" s="92">
        <v>76</v>
      </c>
      <c r="W54" s="92">
        <f>IF('Metric ME - Current'!$E$15&lt;3.1622,840.33-168.66*(3.1622-'Metric ME - Current'!$B$15),840.33)</f>
        <v>840.33</v>
      </c>
      <c r="X54" s="1">
        <f t="shared" si="11"/>
        <v>37285.560000000034</v>
      </c>
      <c r="Y54" s="92">
        <f>IF('Metric ME - Current'!$E$15&lt;4.0581,604.98+0.000000659*(4.0581-'Metric ME - Current'!$E$15)-32.9253*(4.0581-'Metric ME - Current'!$E$15)^2,604.98)</f>
        <v>604.98</v>
      </c>
      <c r="Z54" s="1">
        <f t="shared" si="25"/>
        <v>33829.37999999999</v>
      </c>
      <c r="AC54" s="92">
        <v>76</v>
      </c>
      <c r="AD54" s="92">
        <f>IF('Metric ME - Current'!$F$15&lt;3.1622,840.33-168.66*(3.1622-'Metric ME - Current'!$F$15),840.33)</f>
        <v>840.33</v>
      </c>
      <c r="AE54" s="1">
        <f t="shared" si="12"/>
        <v>37285.560000000034</v>
      </c>
      <c r="AF54" s="92">
        <f>IF('Metric ME - Current'!$F$15&lt;4.0581,604.98+0.000000659*(4.0581-'Metric ME - Current'!$F$15)-32.9253*(4.0581-'Metric ME - Current'!$F$15)^2,604.98)</f>
        <v>604.98</v>
      </c>
      <c r="AG54" s="1">
        <f t="shared" si="26"/>
        <v>33829.37999999999</v>
      </c>
      <c r="AJ54" s="92">
        <v>76</v>
      </c>
      <c r="AK54" s="92">
        <f>IF('Metric ME - Current'!$G$15&lt;3.1622,840.33-168.66*(3.1622-'Metric ME - Current'!$G$15),840.33)</f>
        <v>840.33</v>
      </c>
      <c r="AL54" s="1">
        <f t="shared" si="13"/>
        <v>37285.560000000034</v>
      </c>
      <c r="AM54" s="92">
        <f>IF('Metric ME - Current'!$G$15&lt;4.0581,604.98+0.000000659*(4.0581-'Metric ME - Current'!$G$15)-32.9253*(4.0581-'Metric ME - Current'!$G$15)^2,604.98)</f>
        <v>604.98</v>
      </c>
      <c r="AN54" s="1">
        <f t="shared" si="27"/>
        <v>33829.37999999999</v>
      </c>
      <c r="AQ54" s="92">
        <v>76</v>
      </c>
      <c r="AR54" s="92">
        <f>IF('Metric ME - Current'!$H$15&lt;3.1622,840.33-168.66*(3.1622-'Metric ME - Current'!$H$15),840.33)</f>
        <v>840.33</v>
      </c>
      <c r="AS54" s="1">
        <f t="shared" si="14"/>
        <v>37285.560000000034</v>
      </c>
      <c r="AT54" s="92">
        <f>IF('Metric ME - Current'!$H$15&lt;4.0581,604.98+0.000000659*(4.0581-'Metric ME - Current'!$H$15)-32.9253*(4.0581-'Metric ME - Current'!$H$15)^2,604.98)</f>
        <v>604.98</v>
      </c>
      <c r="AU54" s="1">
        <f t="shared" si="28"/>
        <v>33829.37999999999</v>
      </c>
      <c r="AX54" s="92">
        <v>76</v>
      </c>
      <c r="AY54" s="92">
        <f>IF('Metric ME - Current'!$I$15&lt;3.1622,840.33-168.66*(3.1622-'Metric ME - Current'!$I$15),840.33)</f>
        <v>840.33</v>
      </c>
      <c r="AZ54" s="1">
        <f t="shared" si="15"/>
        <v>37285.560000000034</v>
      </c>
      <c r="BA54" s="92">
        <f>IF('Metric ME - Current'!$I$15&lt;4.0581,604.98+0.000000659*(4.0581-'Metric ME - Current'!$I$15)-32.9253*(4.0581-'Metric ME - Current'!$I$15)^2,604.98)</f>
        <v>604.98</v>
      </c>
      <c r="BB54" s="1">
        <f t="shared" si="29"/>
        <v>33829.37999999999</v>
      </c>
    </row>
    <row r="55" spans="1:54" x14ac:dyDescent="0.25">
      <c r="A55" s="92">
        <v>77</v>
      </c>
      <c r="B55" s="92">
        <f>IF('Metric ME - Current'!$B$15&lt;3.1622,840.33-168.66*(3.1622-'Metric ME - Current'!$B$15),840.33)</f>
        <v>840.33</v>
      </c>
      <c r="C55" s="1">
        <f t="shared" si="8"/>
        <v>38125.890000000036</v>
      </c>
      <c r="D55" s="92">
        <f>IF('Metric ME - Current'!$B$15&lt;4.0581,604.98+0.000000659*(4.0581-'Metric ME - Current'!$B$15)-32.9253*(4.0581-'Metric ME - Current'!$B$15)^2,604.98)</f>
        <v>604.98</v>
      </c>
      <c r="E55" s="1">
        <f t="shared" si="0"/>
        <v>34434.359999999993</v>
      </c>
      <c r="H55" s="92">
        <v>77</v>
      </c>
      <c r="I55" s="92">
        <f>IF('Metric ME - Current'!$C$15&lt;3.1622,840.33-168.66*(3.1622-'Metric ME - Current'!$C$15),840.33)</f>
        <v>840.33</v>
      </c>
      <c r="J55" s="1">
        <f t="shared" si="9"/>
        <v>38125.890000000036</v>
      </c>
      <c r="K55" s="92">
        <f>IF('Metric ME - Current'!$C$15&lt;4.0581,604.98+0.000000659*(4.0581-'Metric ME - Current'!$C$15)-32.9253*(4.0581-'Metric ME - Current'!$C$15)^2,604.98)</f>
        <v>604.98</v>
      </c>
      <c r="L55" s="1">
        <f t="shared" si="23"/>
        <v>34434.359999999993</v>
      </c>
      <c r="O55" s="92">
        <v>77</v>
      </c>
      <c r="P55" s="92">
        <f>IF('Metric ME - Current'!$D$15&lt;3.1622,840.33-168.66*(3.1622-'Metric ME - Current'!$D$15),840.33)</f>
        <v>840.33</v>
      </c>
      <c r="Q55" s="1">
        <f t="shared" si="10"/>
        <v>38125.890000000036</v>
      </c>
      <c r="R55" s="92">
        <f>IF('Metric ME - Current'!$D$15&lt;4.0581,604.98+0.000000659*(4.0581-'Metric ME - Current'!$D$15)-32.9253*(4.0581-'Metric ME - Current'!$B$15)^2,604.98)</f>
        <v>604.98</v>
      </c>
      <c r="S55" s="1">
        <f t="shared" si="24"/>
        <v>34434.359999999993</v>
      </c>
      <c r="V55" s="92">
        <v>77</v>
      </c>
      <c r="W55" s="92">
        <f>IF('Metric ME - Current'!$E$15&lt;3.1622,840.33-168.66*(3.1622-'Metric ME - Current'!$B$15),840.33)</f>
        <v>840.33</v>
      </c>
      <c r="X55" s="1">
        <f t="shared" si="11"/>
        <v>38125.890000000036</v>
      </c>
      <c r="Y55" s="92">
        <f>IF('Metric ME - Current'!$E$15&lt;4.0581,604.98+0.000000659*(4.0581-'Metric ME - Current'!$E$15)-32.9253*(4.0581-'Metric ME - Current'!$E$15)^2,604.98)</f>
        <v>604.98</v>
      </c>
      <c r="Z55" s="1">
        <f t="shared" si="25"/>
        <v>34434.359999999993</v>
      </c>
      <c r="AC55" s="92">
        <v>77</v>
      </c>
      <c r="AD55" s="92">
        <f>IF('Metric ME - Current'!$F$15&lt;3.1622,840.33-168.66*(3.1622-'Metric ME - Current'!$F$15),840.33)</f>
        <v>840.33</v>
      </c>
      <c r="AE55" s="1">
        <f t="shared" si="12"/>
        <v>38125.890000000036</v>
      </c>
      <c r="AF55" s="92">
        <f>IF('Metric ME - Current'!$F$15&lt;4.0581,604.98+0.000000659*(4.0581-'Metric ME - Current'!$F$15)-32.9253*(4.0581-'Metric ME - Current'!$F$15)^2,604.98)</f>
        <v>604.98</v>
      </c>
      <c r="AG55" s="1">
        <f t="shared" si="26"/>
        <v>34434.359999999993</v>
      </c>
      <c r="AJ55" s="92">
        <v>77</v>
      </c>
      <c r="AK55" s="92">
        <f>IF('Metric ME - Current'!$G$15&lt;3.1622,840.33-168.66*(3.1622-'Metric ME - Current'!$G$15),840.33)</f>
        <v>840.33</v>
      </c>
      <c r="AL55" s="1">
        <f t="shared" si="13"/>
        <v>38125.890000000036</v>
      </c>
      <c r="AM55" s="92">
        <f>IF('Metric ME - Current'!$G$15&lt;4.0581,604.98+0.000000659*(4.0581-'Metric ME - Current'!$G$15)-32.9253*(4.0581-'Metric ME - Current'!$G$15)^2,604.98)</f>
        <v>604.98</v>
      </c>
      <c r="AN55" s="1">
        <f t="shared" si="27"/>
        <v>34434.359999999993</v>
      </c>
      <c r="AQ55" s="92">
        <v>77</v>
      </c>
      <c r="AR55" s="92">
        <f>IF('Metric ME - Current'!$H$15&lt;3.1622,840.33-168.66*(3.1622-'Metric ME - Current'!$H$15),840.33)</f>
        <v>840.33</v>
      </c>
      <c r="AS55" s="1">
        <f t="shared" si="14"/>
        <v>38125.890000000036</v>
      </c>
      <c r="AT55" s="92">
        <f>IF('Metric ME - Current'!$H$15&lt;4.0581,604.98+0.000000659*(4.0581-'Metric ME - Current'!$H$15)-32.9253*(4.0581-'Metric ME - Current'!$H$15)^2,604.98)</f>
        <v>604.98</v>
      </c>
      <c r="AU55" s="1">
        <f t="shared" si="28"/>
        <v>34434.359999999993</v>
      </c>
      <c r="AX55" s="92">
        <v>77</v>
      </c>
      <c r="AY55" s="92">
        <f>IF('Metric ME - Current'!$I$15&lt;3.1622,840.33-168.66*(3.1622-'Metric ME - Current'!$I$15),840.33)</f>
        <v>840.33</v>
      </c>
      <c r="AZ55" s="1">
        <f t="shared" si="15"/>
        <v>38125.890000000036</v>
      </c>
      <c r="BA55" s="92">
        <f>IF('Metric ME - Current'!$I$15&lt;4.0581,604.98+0.000000659*(4.0581-'Metric ME - Current'!$I$15)-32.9253*(4.0581-'Metric ME - Current'!$I$15)^2,604.98)</f>
        <v>604.98</v>
      </c>
      <c r="BB55" s="1">
        <f t="shared" si="29"/>
        <v>34434.359999999993</v>
      </c>
    </row>
    <row r="56" spans="1:54" x14ac:dyDescent="0.25">
      <c r="A56" s="92">
        <v>78</v>
      </c>
      <c r="B56" s="92">
        <f>IF('Metric ME - Current'!$B$15&lt;3.1622,840.33-168.66*(3.1622-'Metric ME - Current'!$B$15),840.33)</f>
        <v>840.33</v>
      </c>
      <c r="C56" s="1">
        <f t="shared" si="8"/>
        <v>38966.220000000038</v>
      </c>
      <c r="D56" s="92">
        <f>IF('Metric ME - Current'!$B$15&lt;4.0581,604.98+0.000000659*(4.0581-'Metric ME - Current'!$B$15)-32.9253*(4.0581-'Metric ME - Current'!$B$15)^2,604.98)</f>
        <v>604.98</v>
      </c>
      <c r="E56" s="1">
        <f t="shared" si="0"/>
        <v>35039.339999999997</v>
      </c>
      <c r="H56" s="92">
        <v>78</v>
      </c>
      <c r="I56" s="92">
        <f>IF('Metric ME - Current'!$C$15&lt;3.1622,840.33-168.66*(3.1622-'Metric ME - Current'!$C$15),840.33)</f>
        <v>840.33</v>
      </c>
      <c r="J56" s="1">
        <f t="shared" si="9"/>
        <v>38966.220000000038</v>
      </c>
      <c r="K56" s="92">
        <f>IF('Metric ME - Current'!$C$15&lt;4.0581,604.98+0.000000659*(4.0581-'Metric ME - Current'!$C$15)-32.9253*(4.0581-'Metric ME - Current'!$C$15)^2,604.98)</f>
        <v>604.98</v>
      </c>
      <c r="L56" s="1">
        <f t="shared" si="23"/>
        <v>35039.339999999997</v>
      </c>
      <c r="O56" s="92">
        <v>78</v>
      </c>
      <c r="P56" s="92">
        <f>IF('Metric ME - Current'!$D$15&lt;3.1622,840.33-168.66*(3.1622-'Metric ME - Current'!$D$15),840.33)</f>
        <v>840.33</v>
      </c>
      <c r="Q56" s="1">
        <f t="shared" si="10"/>
        <v>38966.220000000038</v>
      </c>
      <c r="R56" s="92">
        <f>IF('Metric ME - Current'!$D$15&lt;4.0581,604.98+0.000000659*(4.0581-'Metric ME - Current'!$D$15)-32.9253*(4.0581-'Metric ME - Current'!$B$15)^2,604.98)</f>
        <v>604.98</v>
      </c>
      <c r="S56" s="1">
        <f t="shared" si="24"/>
        <v>35039.339999999997</v>
      </c>
      <c r="V56" s="92">
        <v>78</v>
      </c>
      <c r="W56" s="92">
        <f>IF('Metric ME - Current'!$E$15&lt;3.1622,840.33-168.66*(3.1622-'Metric ME - Current'!$B$15),840.33)</f>
        <v>840.33</v>
      </c>
      <c r="X56" s="1">
        <f t="shared" si="11"/>
        <v>38966.220000000038</v>
      </c>
      <c r="Y56" s="92">
        <f>IF('Metric ME - Current'!$E$15&lt;4.0581,604.98+0.000000659*(4.0581-'Metric ME - Current'!$E$15)-32.9253*(4.0581-'Metric ME - Current'!$E$15)^2,604.98)</f>
        <v>604.98</v>
      </c>
      <c r="Z56" s="1">
        <f t="shared" si="25"/>
        <v>35039.339999999997</v>
      </c>
      <c r="AC56" s="92">
        <v>78</v>
      </c>
      <c r="AD56" s="92">
        <f>IF('Metric ME - Current'!$F$15&lt;3.1622,840.33-168.66*(3.1622-'Metric ME - Current'!$F$15),840.33)</f>
        <v>840.33</v>
      </c>
      <c r="AE56" s="1">
        <f t="shared" si="12"/>
        <v>38966.220000000038</v>
      </c>
      <c r="AF56" s="92">
        <f>IF('Metric ME - Current'!$F$15&lt;4.0581,604.98+0.000000659*(4.0581-'Metric ME - Current'!$F$15)-32.9253*(4.0581-'Metric ME - Current'!$F$15)^2,604.98)</f>
        <v>604.98</v>
      </c>
      <c r="AG56" s="1">
        <f t="shared" si="26"/>
        <v>35039.339999999997</v>
      </c>
      <c r="AJ56" s="92">
        <v>78</v>
      </c>
      <c r="AK56" s="92">
        <f>IF('Metric ME - Current'!$G$15&lt;3.1622,840.33-168.66*(3.1622-'Metric ME - Current'!$G$15),840.33)</f>
        <v>840.33</v>
      </c>
      <c r="AL56" s="1">
        <f t="shared" si="13"/>
        <v>38966.220000000038</v>
      </c>
      <c r="AM56" s="92">
        <f>IF('Metric ME - Current'!$G$15&lt;4.0581,604.98+0.000000659*(4.0581-'Metric ME - Current'!$G$15)-32.9253*(4.0581-'Metric ME - Current'!$G$15)^2,604.98)</f>
        <v>604.98</v>
      </c>
      <c r="AN56" s="1">
        <f t="shared" si="27"/>
        <v>35039.339999999997</v>
      </c>
      <c r="AQ56" s="92">
        <v>78</v>
      </c>
      <c r="AR56" s="92">
        <f>IF('Metric ME - Current'!$H$15&lt;3.1622,840.33-168.66*(3.1622-'Metric ME - Current'!$H$15),840.33)</f>
        <v>840.33</v>
      </c>
      <c r="AS56" s="1">
        <f t="shared" si="14"/>
        <v>38966.220000000038</v>
      </c>
      <c r="AT56" s="92">
        <f>IF('Metric ME - Current'!$H$15&lt;4.0581,604.98+0.000000659*(4.0581-'Metric ME - Current'!$H$15)-32.9253*(4.0581-'Metric ME - Current'!$H$15)^2,604.98)</f>
        <v>604.98</v>
      </c>
      <c r="AU56" s="1">
        <f t="shared" si="28"/>
        <v>35039.339999999997</v>
      </c>
      <c r="AX56" s="92">
        <v>78</v>
      </c>
      <c r="AY56" s="92">
        <f>IF('Metric ME - Current'!$I$15&lt;3.1622,840.33-168.66*(3.1622-'Metric ME - Current'!$I$15),840.33)</f>
        <v>840.33</v>
      </c>
      <c r="AZ56" s="1">
        <f t="shared" si="15"/>
        <v>38966.220000000038</v>
      </c>
      <c r="BA56" s="92">
        <f>IF('Metric ME - Current'!$I$15&lt;4.0581,604.98+0.000000659*(4.0581-'Metric ME - Current'!$I$15)-32.9253*(4.0581-'Metric ME - Current'!$I$15)^2,604.98)</f>
        <v>604.98</v>
      </c>
      <c r="BB56" s="1">
        <f t="shared" si="29"/>
        <v>35039.339999999997</v>
      </c>
    </row>
    <row r="57" spans="1:54" x14ac:dyDescent="0.25">
      <c r="A57" s="92">
        <v>79</v>
      </c>
      <c r="B57" s="92">
        <f>IF('Metric ME - Current'!$B$15&lt;3.1622,840.33-168.66*(3.1622-'Metric ME - Current'!$B$15),840.33)</f>
        <v>840.33</v>
      </c>
      <c r="C57" s="1">
        <f t="shared" si="8"/>
        <v>39806.550000000039</v>
      </c>
      <c r="D57" s="92">
        <f>IF('Metric ME - Current'!$B$15&lt;4.0581,604.98+0.000000659*(4.0581-'Metric ME - Current'!$B$15)-32.9253*(4.0581-'Metric ME - Current'!$B$15)^2,604.98)</f>
        <v>604.98</v>
      </c>
      <c r="E57" s="1">
        <f t="shared" si="0"/>
        <v>35644.32</v>
      </c>
      <c r="H57" s="92">
        <v>79</v>
      </c>
      <c r="I57" s="92">
        <f>IF('Metric ME - Current'!$C$15&lt;3.1622,840.33-168.66*(3.1622-'Metric ME - Current'!$C$15),840.33)</f>
        <v>840.33</v>
      </c>
      <c r="J57" s="1">
        <f t="shared" si="9"/>
        <v>39806.550000000039</v>
      </c>
      <c r="K57" s="92">
        <f>IF('Metric ME - Current'!$C$15&lt;4.0581,604.98+0.000000659*(4.0581-'Metric ME - Current'!$C$15)-32.9253*(4.0581-'Metric ME - Current'!$C$15)^2,604.98)</f>
        <v>604.98</v>
      </c>
      <c r="L57" s="1">
        <f t="shared" si="23"/>
        <v>35644.32</v>
      </c>
      <c r="O57" s="92">
        <v>79</v>
      </c>
      <c r="P57" s="92">
        <f>IF('Metric ME - Current'!$D$15&lt;3.1622,840.33-168.66*(3.1622-'Metric ME - Current'!$D$15),840.33)</f>
        <v>840.33</v>
      </c>
      <c r="Q57" s="1">
        <f t="shared" si="10"/>
        <v>39806.550000000039</v>
      </c>
      <c r="R57" s="92">
        <f>IF('Metric ME - Current'!$D$15&lt;4.0581,604.98+0.000000659*(4.0581-'Metric ME - Current'!$D$15)-32.9253*(4.0581-'Metric ME - Current'!$B$15)^2,604.98)</f>
        <v>604.98</v>
      </c>
      <c r="S57" s="1">
        <f t="shared" si="24"/>
        <v>35644.32</v>
      </c>
      <c r="V57" s="92">
        <v>79</v>
      </c>
      <c r="W57" s="92">
        <f>IF('Metric ME - Current'!$E$15&lt;3.1622,840.33-168.66*(3.1622-'Metric ME - Current'!$B$15),840.33)</f>
        <v>840.33</v>
      </c>
      <c r="X57" s="1">
        <f t="shared" si="11"/>
        <v>39806.550000000039</v>
      </c>
      <c r="Y57" s="92">
        <f>IF('Metric ME - Current'!$E$15&lt;4.0581,604.98+0.000000659*(4.0581-'Metric ME - Current'!$E$15)-32.9253*(4.0581-'Metric ME - Current'!$E$15)^2,604.98)</f>
        <v>604.98</v>
      </c>
      <c r="Z57" s="1">
        <f t="shared" si="25"/>
        <v>35644.32</v>
      </c>
      <c r="AC57" s="92">
        <v>79</v>
      </c>
      <c r="AD57" s="92">
        <f>IF('Metric ME - Current'!$F$15&lt;3.1622,840.33-168.66*(3.1622-'Metric ME - Current'!$F$15),840.33)</f>
        <v>840.33</v>
      </c>
      <c r="AE57" s="1">
        <f t="shared" si="12"/>
        <v>39806.550000000039</v>
      </c>
      <c r="AF57" s="92">
        <f>IF('Metric ME - Current'!$F$15&lt;4.0581,604.98+0.000000659*(4.0581-'Metric ME - Current'!$F$15)-32.9253*(4.0581-'Metric ME - Current'!$F$15)^2,604.98)</f>
        <v>604.98</v>
      </c>
      <c r="AG57" s="1">
        <f t="shared" si="26"/>
        <v>35644.32</v>
      </c>
      <c r="AJ57" s="92">
        <v>79</v>
      </c>
      <c r="AK57" s="92">
        <f>IF('Metric ME - Current'!$G$15&lt;3.1622,840.33-168.66*(3.1622-'Metric ME - Current'!$G$15),840.33)</f>
        <v>840.33</v>
      </c>
      <c r="AL57" s="1">
        <f t="shared" si="13"/>
        <v>39806.550000000039</v>
      </c>
      <c r="AM57" s="92">
        <f>IF('Metric ME - Current'!$G$15&lt;4.0581,604.98+0.000000659*(4.0581-'Metric ME - Current'!$G$15)-32.9253*(4.0581-'Metric ME - Current'!$G$15)^2,604.98)</f>
        <v>604.98</v>
      </c>
      <c r="AN57" s="1">
        <f t="shared" si="27"/>
        <v>35644.32</v>
      </c>
      <c r="AQ57" s="92">
        <v>79</v>
      </c>
      <c r="AR57" s="92">
        <f>IF('Metric ME - Current'!$H$15&lt;3.1622,840.33-168.66*(3.1622-'Metric ME - Current'!$H$15),840.33)</f>
        <v>840.33</v>
      </c>
      <c r="AS57" s="1">
        <f t="shared" si="14"/>
        <v>39806.550000000039</v>
      </c>
      <c r="AT57" s="92">
        <f>IF('Metric ME - Current'!$H$15&lt;4.0581,604.98+0.000000659*(4.0581-'Metric ME - Current'!$H$15)-32.9253*(4.0581-'Metric ME - Current'!$H$15)^2,604.98)</f>
        <v>604.98</v>
      </c>
      <c r="AU57" s="1">
        <f t="shared" si="28"/>
        <v>35644.32</v>
      </c>
      <c r="AX57" s="92">
        <v>79</v>
      </c>
      <c r="AY57" s="92">
        <f>IF('Metric ME - Current'!$I$15&lt;3.1622,840.33-168.66*(3.1622-'Metric ME - Current'!$I$15),840.33)</f>
        <v>840.33</v>
      </c>
      <c r="AZ57" s="1">
        <f t="shared" si="15"/>
        <v>39806.550000000039</v>
      </c>
      <c r="BA57" s="92">
        <f>IF('Metric ME - Current'!$I$15&lt;4.0581,604.98+0.000000659*(4.0581-'Metric ME - Current'!$I$15)-32.9253*(4.0581-'Metric ME - Current'!$I$15)^2,604.98)</f>
        <v>604.98</v>
      </c>
      <c r="BB57" s="1">
        <f t="shared" si="29"/>
        <v>35644.32</v>
      </c>
    </row>
    <row r="58" spans="1:54" x14ac:dyDescent="0.25">
      <c r="A58" s="92">
        <v>80</v>
      </c>
      <c r="B58" s="92">
        <f>IF('Metric ME - Current'!$B$15&lt;3.1622,840.33-168.66*(3.1622-'Metric ME - Current'!$B$15),840.33)</f>
        <v>840.33</v>
      </c>
      <c r="C58" s="1">
        <f t="shared" si="8"/>
        <v>40646.880000000041</v>
      </c>
      <c r="D58" s="92">
        <f>IF('Metric ME - Current'!$B$15&lt;4.0581,604.98+0.000000659*(4.0581-'Metric ME - Current'!$B$15)-32.9253*(4.0581-'Metric ME - Current'!$B$15)^2,604.98)</f>
        <v>604.98</v>
      </c>
      <c r="E58" s="1">
        <f t="shared" si="0"/>
        <v>36249.300000000003</v>
      </c>
      <c r="H58" s="92">
        <v>80</v>
      </c>
      <c r="I58" s="92">
        <f>IF('Metric ME - Current'!$C$15&lt;3.1622,840.33-168.66*(3.1622-'Metric ME - Current'!$C$15),840.33)</f>
        <v>840.33</v>
      </c>
      <c r="J58" s="1">
        <f t="shared" si="9"/>
        <v>40646.880000000041</v>
      </c>
      <c r="K58" s="92">
        <f>IF('Metric ME - Current'!$C$15&lt;4.0581,604.98+0.000000659*(4.0581-'Metric ME - Current'!$C$15)-32.9253*(4.0581-'Metric ME - Current'!$C$15)^2,604.98)</f>
        <v>604.98</v>
      </c>
      <c r="L58" s="1">
        <f t="shared" si="23"/>
        <v>36249.300000000003</v>
      </c>
      <c r="O58" s="92">
        <v>80</v>
      </c>
      <c r="P58" s="92">
        <f>IF('Metric ME - Current'!$D$15&lt;3.1622,840.33-168.66*(3.1622-'Metric ME - Current'!$D$15),840.33)</f>
        <v>840.33</v>
      </c>
      <c r="Q58" s="1">
        <f t="shared" si="10"/>
        <v>40646.880000000041</v>
      </c>
      <c r="R58" s="92">
        <f>IF('Metric ME - Current'!$D$15&lt;4.0581,604.98+0.000000659*(4.0581-'Metric ME - Current'!$D$15)-32.9253*(4.0581-'Metric ME - Current'!$B$15)^2,604.98)</f>
        <v>604.98</v>
      </c>
      <c r="S58" s="1">
        <f t="shared" si="24"/>
        <v>36249.300000000003</v>
      </c>
      <c r="V58" s="92">
        <v>80</v>
      </c>
      <c r="W58" s="92">
        <f>IF('Metric ME - Current'!$E$15&lt;3.1622,840.33-168.66*(3.1622-'Metric ME - Current'!$B$15),840.33)</f>
        <v>840.33</v>
      </c>
      <c r="X58" s="1">
        <f t="shared" si="11"/>
        <v>40646.880000000041</v>
      </c>
      <c r="Y58" s="92">
        <f>IF('Metric ME - Current'!$E$15&lt;4.0581,604.98+0.000000659*(4.0581-'Metric ME - Current'!$E$15)-32.9253*(4.0581-'Metric ME - Current'!$E$15)^2,604.98)</f>
        <v>604.98</v>
      </c>
      <c r="Z58" s="1">
        <f t="shared" si="25"/>
        <v>36249.300000000003</v>
      </c>
      <c r="AC58" s="92">
        <v>80</v>
      </c>
      <c r="AD58" s="92">
        <f>IF('Metric ME - Current'!$F$15&lt;3.1622,840.33-168.66*(3.1622-'Metric ME - Current'!$F$15),840.33)</f>
        <v>840.33</v>
      </c>
      <c r="AE58" s="1">
        <f t="shared" si="12"/>
        <v>40646.880000000041</v>
      </c>
      <c r="AF58" s="92">
        <f>IF('Metric ME - Current'!$F$15&lt;4.0581,604.98+0.000000659*(4.0581-'Metric ME - Current'!$F$15)-32.9253*(4.0581-'Metric ME - Current'!$F$15)^2,604.98)</f>
        <v>604.98</v>
      </c>
      <c r="AG58" s="1">
        <f t="shared" si="26"/>
        <v>36249.300000000003</v>
      </c>
      <c r="AJ58" s="92">
        <v>80</v>
      </c>
      <c r="AK58" s="92">
        <f>IF('Metric ME - Current'!$G$15&lt;3.1622,840.33-168.66*(3.1622-'Metric ME - Current'!$G$15),840.33)</f>
        <v>840.33</v>
      </c>
      <c r="AL58" s="1">
        <f t="shared" si="13"/>
        <v>40646.880000000041</v>
      </c>
      <c r="AM58" s="92">
        <f>IF('Metric ME - Current'!$G$15&lt;4.0581,604.98+0.000000659*(4.0581-'Metric ME - Current'!$G$15)-32.9253*(4.0581-'Metric ME - Current'!$G$15)^2,604.98)</f>
        <v>604.98</v>
      </c>
      <c r="AN58" s="1">
        <f t="shared" si="27"/>
        <v>36249.300000000003</v>
      </c>
      <c r="AQ58" s="92">
        <v>80</v>
      </c>
      <c r="AR58" s="92">
        <f>IF('Metric ME - Current'!$H$15&lt;3.1622,840.33-168.66*(3.1622-'Metric ME - Current'!$H$15),840.33)</f>
        <v>840.33</v>
      </c>
      <c r="AS58" s="1">
        <f t="shared" si="14"/>
        <v>40646.880000000041</v>
      </c>
      <c r="AT58" s="92">
        <f>IF('Metric ME - Current'!$H$15&lt;4.0581,604.98+0.000000659*(4.0581-'Metric ME - Current'!$H$15)-32.9253*(4.0581-'Metric ME - Current'!$H$15)^2,604.98)</f>
        <v>604.98</v>
      </c>
      <c r="AU58" s="1">
        <f t="shared" si="28"/>
        <v>36249.300000000003</v>
      </c>
      <c r="AX58" s="92">
        <v>80</v>
      </c>
      <c r="AY58" s="92">
        <f>IF('Metric ME - Current'!$I$15&lt;3.1622,840.33-168.66*(3.1622-'Metric ME - Current'!$I$15),840.33)</f>
        <v>840.33</v>
      </c>
      <c r="AZ58" s="1">
        <f t="shared" si="15"/>
        <v>40646.880000000041</v>
      </c>
      <c r="BA58" s="92">
        <f>IF('Metric ME - Current'!$I$15&lt;4.0581,604.98+0.000000659*(4.0581-'Metric ME - Current'!$I$15)-32.9253*(4.0581-'Metric ME - Current'!$I$15)^2,604.98)</f>
        <v>604.98</v>
      </c>
      <c r="BB58" s="1">
        <f t="shared" si="29"/>
        <v>36249.300000000003</v>
      </c>
    </row>
    <row r="59" spans="1:54" x14ac:dyDescent="0.25">
      <c r="A59" s="92">
        <v>81</v>
      </c>
      <c r="B59" s="92">
        <f>IF('Metric ME - Current'!$B$15&lt;3.1622,840.33-168.66*(3.1622-'Metric ME - Current'!$B$15),840.33)</f>
        <v>840.33</v>
      </c>
      <c r="C59" s="1">
        <f t="shared" si="8"/>
        <v>41487.210000000043</v>
      </c>
      <c r="D59" s="92">
        <f>IF('Metric ME - Current'!$B$15&lt;4.0581,604.98+0.000000659*(4.0581-'Metric ME - Current'!$B$15)-32.9253*(4.0581-'Metric ME - Current'!$B$15)^2,604.98)</f>
        <v>604.98</v>
      </c>
      <c r="E59" s="1">
        <f t="shared" si="0"/>
        <v>36854.280000000006</v>
      </c>
      <c r="H59" s="92">
        <v>81</v>
      </c>
      <c r="I59" s="92">
        <f>IF('Metric ME - Current'!$C$15&lt;3.1622,840.33-168.66*(3.1622-'Metric ME - Current'!$C$15),840.33)</f>
        <v>840.33</v>
      </c>
      <c r="J59" s="1">
        <f t="shared" si="9"/>
        <v>41487.210000000043</v>
      </c>
      <c r="K59" s="92">
        <f>IF('Metric ME - Current'!$C$15&lt;4.0581,604.98+0.000000659*(4.0581-'Metric ME - Current'!$C$15)-32.9253*(4.0581-'Metric ME - Current'!$C$15)^2,604.98)</f>
        <v>604.98</v>
      </c>
      <c r="L59" s="1">
        <f t="shared" si="23"/>
        <v>36854.280000000006</v>
      </c>
      <c r="O59" s="92">
        <v>81</v>
      </c>
      <c r="P59" s="92">
        <f>IF('Metric ME - Current'!$D$15&lt;3.1622,840.33-168.66*(3.1622-'Metric ME - Current'!$D$15),840.33)</f>
        <v>840.33</v>
      </c>
      <c r="Q59" s="1">
        <f t="shared" si="10"/>
        <v>41487.210000000043</v>
      </c>
      <c r="R59" s="92">
        <f>IF('Metric ME - Current'!$D$15&lt;4.0581,604.98+0.000000659*(4.0581-'Metric ME - Current'!$D$15)-32.9253*(4.0581-'Metric ME - Current'!$B$15)^2,604.98)</f>
        <v>604.98</v>
      </c>
      <c r="S59" s="1">
        <f t="shared" si="24"/>
        <v>36854.280000000006</v>
      </c>
      <c r="V59" s="92">
        <v>81</v>
      </c>
      <c r="W59" s="92">
        <f>IF('Metric ME - Current'!$E$15&lt;3.1622,840.33-168.66*(3.1622-'Metric ME - Current'!$B$15),840.33)</f>
        <v>840.33</v>
      </c>
      <c r="X59" s="1">
        <f t="shared" si="11"/>
        <v>41487.210000000043</v>
      </c>
      <c r="Y59" s="92">
        <f>IF('Metric ME - Current'!$E$15&lt;4.0581,604.98+0.000000659*(4.0581-'Metric ME - Current'!$E$15)-32.9253*(4.0581-'Metric ME - Current'!$E$15)^2,604.98)</f>
        <v>604.98</v>
      </c>
      <c r="Z59" s="1">
        <f t="shared" si="25"/>
        <v>36854.280000000006</v>
      </c>
      <c r="AC59" s="92">
        <v>81</v>
      </c>
      <c r="AD59" s="92">
        <f>IF('Metric ME - Current'!$F$15&lt;3.1622,840.33-168.66*(3.1622-'Metric ME - Current'!$F$15),840.33)</f>
        <v>840.33</v>
      </c>
      <c r="AE59" s="1">
        <f t="shared" si="12"/>
        <v>41487.210000000043</v>
      </c>
      <c r="AF59" s="92">
        <f>IF('Metric ME - Current'!$F$15&lt;4.0581,604.98+0.000000659*(4.0581-'Metric ME - Current'!$F$15)-32.9253*(4.0581-'Metric ME - Current'!$F$15)^2,604.98)</f>
        <v>604.98</v>
      </c>
      <c r="AG59" s="1">
        <f t="shared" si="26"/>
        <v>36854.280000000006</v>
      </c>
      <c r="AJ59" s="92">
        <v>81</v>
      </c>
      <c r="AK59" s="92">
        <f>IF('Metric ME - Current'!$G$15&lt;3.1622,840.33-168.66*(3.1622-'Metric ME - Current'!$G$15),840.33)</f>
        <v>840.33</v>
      </c>
      <c r="AL59" s="1">
        <f t="shared" si="13"/>
        <v>41487.210000000043</v>
      </c>
      <c r="AM59" s="92">
        <f>IF('Metric ME - Current'!$G$15&lt;4.0581,604.98+0.000000659*(4.0581-'Metric ME - Current'!$G$15)-32.9253*(4.0581-'Metric ME - Current'!$G$15)^2,604.98)</f>
        <v>604.98</v>
      </c>
      <c r="AN59" s="1">
        <f t="shared" si="27"/>
        <v>36854.280000000006</v>
      </c>
      <c r="AQ59" s="92">
        <v>81</v>
      </c>
      <c r="AR59" s="92">
        <f>IF('Metric ME - Current'!$H$15&lt;3.1622,840.33-168.66*(3.1622-'Metric ME - Current'!$H$15),840.33)</f>
        <v>840.33</v>
      </c>
      <c r="AS59" s="1">
        <f t="shared" si="14"/>
        <v>41487.210000000043</v>
      </c>
      <c r="AT59" s="92">
        <f>IF('Metric ME - Current'!$H$15&lt;4.0581,604.98+0.000000659*(4.0581-'Metric ME - Current'!$H$15)-32.9253*(4.0581-'Metric ME - Current'!$H$15)^2,604.98)</f>
        <v>604.98</v>
      </c>
      <c r="AU59" s="1">
        <f t="shared" si="28"/>
        <v>36854.280000000006</v>
      </c>
      <c r="AX59" s="92">
        <v>81</v>
      </c>
      <c r="AY59" s="92">
        <f>IF('Metric ME - Current'!$I$15&lt;3.1622,840.33-168.66*(3.1622-'Metric ME - Current'!$I$15),840.33)</f>
        <v>840.33</v>
      </c>
      <c r="AZ59" s="1">
        <f t="shared" si="15"/>
        <v>41487.210000000043</v>
      </c>
      <c r="BA59" s="92">
        <f>IF('Metric ME - Current'!$I$15&lt;4.0581,604.98+0.000000659*(4.0581-'Metric ME - Current'!$I$15)-32.9253*(4.0581-'Metric ME - Current'!$I$15)^2,604.98)</f>
        <v>604.98</v>
      </c>
      <c r="BB59" s="1">
        <f t="shared" si="29"/>
        <v>36854.280000000006</v>
      </c>
    </row>
    <row r="60" spans="1:54" x14ac:dyDescent="0.25">
      <c r="A60" s="92">
        <v>82</v>
      </c>
      <c r="B60" s="92">
        <f>IF('Metric ME - Current'!$B$15&lt;3.1622,840.33-168.66*(3.1622-'Metric ME - Current'!$B$15),840.33)</f>
        <v>840.33</v>
      </c>
      <c r="C60" s="1">
        <f t="shared" si="8"/>
        <v>42327.540000000045</v>
      </c>
      <c r="D60" s="92">
        <f>IF('Metric ME - Current'!$B$15&lt;4.0581,604.98+0.000000659*(4.0581-'Metric ME - Current'!$B$15)-32.9253*(4.0581-'Metric ME - Current'!$B$15)^2,604.98)</f>
        <v>604.98</v>
      </c>
      <c r="E60" s="1">
        <f t="shared" si="0"/>
        <v>37459.260000000009</v>
      </c>
      <c r="H60" s="92">
        <v>82</v>
      </c>
      <c r="I60" s="92">
        <f>IF('Metric ME - Current'!$C$15&lt;3.1622,840.33-168.66*(3.1622-'Metric ME - Current'!$C$15),840.33)</f>
        <v>840.33</v>
      </c>
      <c r="J60" s="1">
        <f t="shared" si="9"/>
        <v>42327.540000000045</v>
      </c>
      <c r="K60" s="92">
        <f>IF('Metric ME - Current'!$C$15&lt;4.0581,604.98+0.000000659*(4.0581-'Metric ME - Current'!$C$15)-32.9253*(4.0581-'Metric ME - Current'!$C$15)^2,604.98)</f>
        <v>604.98</v>
      </c>
      <c r="L60" s="1">
        <f t="shared" si="23"/>
        <v>37459.260000000009</v>
      </c>
      <c r="O60" s="92">
        <v>82</v>
      </c>
      <c r="P60" s="92">
        <f>IF('Metric ME - Current'!$D$15&lt;3.1622,840.33-168.66*(3.1622-'Metric ME - Current'!$D$15),840.33)</f>
        <v>840.33</v>
      </c>
      <c r="Q60" s="1">
        <f t="shared" si="10"/>
        <v>42327.540000000045</v>
      </c>
      <c r="R60" s="92">
        <f>IF('Metric ME - Current'!$D$15&lt;4.0581,604.98+0.000000659*(4.0581-'Metric ME - Current'!$D$15)-32.9253*(4.0581-'Metric ME - Current'!$B$15)^2,604.98)</f>
        <v>604.98</v>
      </c>
      <c r="S60" s="1">
        <f t="shared" si="24"/>
        <v>37459.260000000009</v>
      </c>
      <c r="V60" s="92">
        <v>82</v>
      </c>
      <c r="W60" s="92">
        <f>IF('Metric ME - Current'!$E$15&lt;3.1622,840.33-168.66*(3.1622-'Metric ME - Current'!$B$15),840.33)</f>
        <v>840.33</v>
      </c>
      <c r="X60" s="1">
        <f t="shared" si="11"/>
        <v>42327.540000000045</v>
      </c>
      <c r="Y60" s="92">
        <f>IF('Metric ME - Current'!$E$15&lt;4.0581,604.98+0.000000659*(4.0581-'Metric ME - Current'!$E$15)-32.9253*(4.0581-'Metric ME - Current'!$E$15)^2,604.98)</f>
        <v>604.98</v>
      </c>
      <c r="Z60" s="1">
        <f t="shared" si="25"/>
        <v>37459.260000000009</v>
      </c>
      <c r="AC60" s="92">
        <v>82</v>
      </c>
      <c r="AD60" s="92">
        <f>IF('Metric ME - Current'!$F$15&lt;3.1622,840.33-168.66*(3.1622-'Metric ME - Current'!$F$15),840.33)</f>
        <v>840.33</v>
      </c>
      <c r="AE60" s="1">
        <f t="shared" si="12"/>
        <v>42327.540000000045</v>
      </c>
      <c r="AF60" s="92">
        <f>IF('Metric ME - Current'!$F$15&lt;4.0581,604.98+0.000000659*(4.0581-'Metric ME - Current'!$F$15)-32.9253*(4.0581-'Metric ME - Current'!$F$15)^2,604.98)</f>
        <v>604.98</v>
      </c>
      <c r="AG60" s="1">
        <f t="shared" si="26"/>
        <v>37459.260000000009</v>
      </c>
      <c r="AJ60" s="92">
        <v>82</v>
      </c>
      <c r="AK60" s="92">
        <f>IF('Metric ME - Current'!$G$15&lt;3.1622,840.33-168.66*(3.1622-'Metric ME - Current'!$G$15),840.33)</f>
        <v>840.33</v>
      </c>
      <c r="AL60" s="1">
        <f t="shared" si="13"/>
        <v>42327.540000000045</v>
      </c>
      <c r="AM60" s="92">
        <f>IF('Metric ME - Current'!$G$15&lt;4.0581,604.98+0.000000659*(4.0581-'Metric ME - Current'!$G$15)-32.9253*(4.0581-'Metric ME - Current'!$G$15)^2,604.98)</f>
        <v>604.98</v>
      </c>
      <c r="AN60" s="1">
        <f t="shared" si="27"/>
        <v>37459.260000000009</v>
      </c>
      <c r="AQ60" s="92">
        <v>82</v>
      </c>
      <c r="AR60" s="92">
        <f>IF('Metric ME - Current'!$H$15&lt;3.1622,840.33-168.66*(3.1622-'Metric ME - Current'!$H$15),840.33)</f>
        <v>840.33</v>
      </c>
      <c r="AS60" s="1">
        <f t="shared" si="14"/>
        <v>42327.540000000045</v>
      </c>
      <c r="AT60" s="92">
        <f>IF('Metric ME - Current'!$H$15&lt;4.0581,604.98+0.000000659*(4.0581-'Metric ME - Current'!$H$15)-32.9253*(4.0581-'Metric ME - Current'!$H$15)^2,604.98)</f>
        <v>604.98</v>
      </c>
      <c r="AU60" s="1">
        <f t="shared" si="28"/>
        <v>37459.260000000009</v>
      </c>
      <c r="AX60" s="92">
        <v>82</v>
      </c>
      <c r="AY60" s="92">
        <f>IF('Metric ME - Current'!$I$15&lt;3.1622,840.33-168.66*(3.1622-'Metric ME - Current'!$I$15),840.33)</f>
        <v>840.33</v>
      </c>
      <c r="AZ60" s="1">
        <f t="shared" si="15"/>
        <v>42327.540000000045</v>
      </c>
      <c r="BA60" s="92">
        <f>IF('Metric ME - Current'!$I$15&lt;4.0581,604.98+0.000000659*(4.0581-'Metric ME - Current'!$I$15)-32.9253*(4.0581-'Metric ME - Current'!$I$15)^2,604.98)</f>
        <v>604.98</v>
      </c>
      <c r="BB60" s="1">
        <f t="shared" si="29"/>
        <v>37459.260000000009</v>
      </c>
    </row>
    <row r="61" spans="1:54" x14ac:dyDescent="0.25">
      <c r="A61" s="92">
        <v>83</v>
      </c>
      <c r="B61" s="92">
        <f>IF('Metric ME - Current'!$B$15&lt;3.1622,840.33-168.66*(3.1622-'Metric ME - Current'!$B$15),840.33)</f>
        <v>840.33</v>
      </c>
      <c r="C61" s="1">
        <f t="shared" si="8"/>
        <v>43167.870000000046</v>
      </c>
      <c r="D61" s="92">
        <f>IF('Metric ME - Current'!$B$15&lt;4.0581,604.98+0.000000659*(4.0581-'Metric ME - Current'!$B$15)-32.9253*(4.0581-'Metric ME - Current'!$B$15)^2,604.98)</f>
        <v>604.98</v>
      </c>
      <c r="E61" s="1">
        <f t="shared" si="0"/>
        <v>38064.240000000013</v>
      </c>
      <c r="H61" s="92">
        <v>83</v>
      </c>
      <c r="I61" s="92">
        <f>IF('Metric ME - Current'!$C$15&lt;3.1622,840.33-168.66*(3.1622-'Metric ME - Current'!$C$15),840.33)</f>
        <v>840.33</v>
      </c>
      <c r="J61" s="1">
        <f t="shared" si="9"/>
        <v>43167.870000000046</v>
      </c>
      <c r="K61" s="92">
        <f>IF('Metric ME - Current'!$C$15&lt;4.0581,604.98+0.000000659*(4.0581-'Metric ME - Current'!$C$15)-32.9253*(4.0581-'Metric ME - Current'!$C$15)^2,604.98)</f>
        <v>604.98</v>
      </c>
      <c r="L61" s="1">
        <f t="shared" si="23"/>
        <v>38064.240000000013</v>
      </c>
      <c r="O61" s="92">
        <v>83</v>
      </c>
      <c r="P61" s="92">
        <f>IF('Metric ME - Current'!$D$15&lt;3.1622,840.33-168.66*(3.1622-'Metric ME - Current'!$D$15),840.33)</f>
        <v>840.33</v>
      </c>
      <c r="Q61" s="1">
        <f t="shared" si="10"/>
        <v>43167.870000000046</v>
      </c>
      <c r="R61" s="92">
        <f>IF('Metric ME - Current'!$D$15&lt;4.0581,604.98+0.000000659*(4.0581-'Metric ME - Current'!$D$15)-32.9253*(4.0581-'Metric ME - Current'!$B$15)^2,604.98)</f>
        <v>604.98</v>
      </c>
      <c r="S61" s="1">
        <f t="shared" si="24"/>
        <v>38064.240000000013</v>
      </c>
      <c r="V61" s="92">
        <v>83</v>
      </c>
      <c r="W61" s="92">
        <f>IF('Metric ME - Current'!$E$15&lt;3.1622,840.33-168.66*(3.1622-'Metric ME - Current'!$B$15),840.33)</f>
        <v>840.33</v>
      </c>
      <c r="X61" s="1">
        <f t="shared" si="11"/>
        <v>43167.870000000046</v>
      </c>
      <c r="Y61" s="92">
        <f>IF('Metric ME - Current'!$E$15&lt;4.0581,604.98+0.000000659*(4.0581-'Metric ME - Current'!$E$15)-32.9253*(4.0581-'Metric ME - Current'!$E$15)^2,604.98)</f>
        <v>604.98</v>
      </c>
      <c r="Z61" s="1">
        <f t="shared" si="25"/>
        <v>38064.240000000013</v>
      </c>
      <c r="AC61" s="92">
        <v>83</v>
      </c>
      <c r="AD61" s="92">
        <f>IF('Metric ME - Current'!$F$15&lt;3.1622,840.33-168.66*(3.1622-'Metric ME - Current'!$F$15),840.33)</f>
        <v>840.33</v>
      </c>
      <c r="AE61" s="1">
        <f t="shared" si="12"/>
        <v>43167.870000000046</v>
      </c>
      <c r="AF61" s="92">
        <f>IF('Metric ME - Current'!$F$15&lt;4.0581,604.98+0.000000659*(4.0581-'Metric ME - Current'!$F$15)-32.9253*(4.0581-'Metric ME - Current'!$F$15)^2,604.98)</f>
        <v>604.98</v>
      </c>
      <c r="AG61" s="1">
        <f t="shared" si="26"/>
        <v>38064.240000000013</v>
      </c>
      <c r="AJ61" s="92">
        <v>83</v>
      </c>
      <c r="AK61" s="92">
        <f>IF('Metric ME - Current'!$G$15&lt;3.1622,840.33-168.66*(3.1622-'Metric ME - Current'!$G$15),840.33)</f>
        <v>840.33</v>
      </c>
      <c r="AL61" s="1">
        <f t="shared" si="13"/>
        <v>43167.870000000046</v>
      </c>
      <c r="AM61" s="92">
        <f>IF('Metric ME - Current'!$G$15&lt;4.0581,604.98+0.000000659*(4.0581-'Metric ME - Current'!$G$15)-32.9253*(4.0581-'Metric ME - Current'!$G$15)^2,604.98)</f>
        <v>604.98</v>
      </c>
      <c r="AN61" s="1">
        <f t="shared" si="27"/>
        <v>38064.240000000013</v>
      </c>
      <c r="AQ61" s="92">
        <v>83</v>
      </c>
      <c r="AR61" s="92">
        <f>IF('Metric ME - Current'!$H$15&lt;3.1622,840.33-168.66*(3.1622-'Metric ME - Current'!$H$15),840.33)</f>
        <v>840.33</v>
      </c>
      <c r="AS61" s="1">
        <f t="shared" si="14"/>
        <v>43167.870000000046</v>
      </c>
      <c r="AT61" s="92">
        <f>IF('Metric ME - Current'!$H$15&lt;4.0581,604.98+0.000000659*(4.0581-'Metric ME - Current'!$H$15)-32.9253*(4.0581-'Metric ME - Current'!$H$15)^2,604.98)</f>
        <v>604.98</v>
      </c>
      <c r="AU61" s="1">
        <f t="shared" si="28"/>
        <v>38064.240000000013</v>
      </c>
      <c r="AX61" s="92">
        <v>83</v>
      </c>
      <c r="AY61" s="92">
        <f>IF('Metric ME - Current'!$I$15&lt;3.1622,840.33-168.66*(3.1622-'Metric ME - Current'!$I$15),840.33)</f>
        <v>840.33</v>
      </c>
      <c r="AZ61" s="1">
        <f t="shared" si="15"/>
        <v>43167.870000000046</v>
      </c>
      <c r="BA61" s="92">
        <f>IF('Metric ME - Current'!$I$15&lt;4.0581,604.98+0.000000659*(4.0581-'Metric ME - Current'!$I$15)-32.9253*(4.0581-'Metric ME - Current'!$I$15)^2,604.98)</f>
        <v>604.98</v>
      </c>
      <c r="BB61" s="1">
        <f t="shared" si="29"/>
        <v>38064.240000000013</v>
      </c>
    </row>
    <row r="62" spans="1:54" x14ac:dyDescent="0.25">
      <c r="A62" s="92">
        <v>84</v>
      </c>
      <c r="B62" s="92">
        <f>IF('Metric ME - Current'!$B$15&lt;3.1622,840.33-168.66*(3.1622-'Metric ME - Current'!$B$15),840.33)</f>
        <v>840.33</v>
      </c>
      <c r="C62" s="1">
        <f t="shared" si="8"/>
        <v>44008.200000000048</v>
      </c>
      <c r="D62" s="92">
        <f>IF('Metric ME - Current'!$B$15&lt;4.0581,604.98+0.000000659*(4.0581-'Metric ME - Current'!$B$15)-32.9253*(4.0581-'Metric ME - Current'!$B$15)^2,604.98)</f>
        <v>604.98</v>
      </c>
      <c r="E62" s="1">
        <f t="shared" si="0"/>
        <v>38669.220000000016</v>
      </c>
      <c r="H62" s="92">
        <v>84</v>
      </c>
      <c r="I62" s="92">
        <f>IF('Metric ME - Current'!$C$15&lt;3.1622,840.33-168.66*(3.1622-'Metric ME - Current'!$C$15),840.33)</f>
        <v>840.33</v>
      </c>
      <c r="J62" s="1">
        <f t="shared" si="9"/>
        <v>44008.200000000048</v>
      </c>
      <c r="K62" s="92">
        <f>IF('Metric ME - Current'!$C$15&lt;4.0581,604.98+0.000000659*(4.0581-'Metric ME - Current'!$C$15)-32.9253*(4.0581-'Metric ME - Current'!$C$15)^2,604.98)</f>
        <v>604.98</v>
      </c>
      <c r="L62" s="1">
        <f t="shared" si="23"/>
        <v>38669.220000000016</v>
      </c>
      <c r="O62" s="92">
        <v>84</v>
      </c>
      <c r="P62" s="92">
        <f>IF('Metric ME - Current'!$D$15&lt;3.1622,840.33-168.66*(3.1622-'Metric ME - Current'!$D$15),840.33)</f>
        <v>840.33</v>
      </c>
      <c r="Q62" s="1">
        <f t="shared" si="10"/>
        <v>44008.200000000048</v>
      </c>
      <c r="R62" s="92">
        <f>IF('Metric ME - Current'!$D$15&lt;4.0581,604.98+0.000000659*(4.0581-'Metric ME - Current'!$D$15)-32.9253*(4.0581-'Metric ME - Current'!$B$15)^2,604.98)</f>
        <v>604.98</v>
      </c>
      <c r="S62" s="1">
        <f t="shared" si="24"/>
        <v>38669.220000000016</v>
      </c>
      <c r="V62" s="92">
        <v>84</v>
      </c>
      <c r="W62" s="92">
        <f>IF('Metric ME - Current'!$E$15&lt;3.1622,840.33-168.66*(3.1622-'Metric ME - Current'!$B$15),840.33)</f>
        <v>840.33</v>
      </c>
      <c r="X62" s="1">
        <f t="shared" si="11"/>
        <v>44008.200000000048</v>
      </c>
      <c r="Y62" s="92">
        <f>IF('Metric ME - Current'!$E$15&lt;4.0581,604.98+0.000000659*(4.0581-'Metric ME - Current'!$E$15)-32.9253*(4.0581-'Metric ME - Current'!$E$15)^2,604.98)</f>
        <v>604.98</v>
      </c>
      <c r="Z62" s="1">
        <f t="shared" si="25"/>
        <v>38669.220000000016</v>
      </c>
      <c r="AC62" s="92">
        <v>84</v>
      </c>
      <c r="AD62" s="92">
        <f>IF('Metric ME - Current'!$F$15&lt;3.1622,840.33-168.66*(3.1622-'Metric ME - Current'!$F$15),840.33)</f>
        <v>840.33</v>
      </c>
      <c r="AE62" s="1">
        <f t="shared" si="12"/>
        <v>44008.200000000048</v>
      </c>
      <c r="AF62" s="92">
        <f>IF('Metric ME - Current'!$F$15&lt;4.0581,604.98+0.000000659*(4.0581-'Metric ME - Current'!$F$15)-32.9253*(4.0581-'Metric ME - Current'!$F$15)^2,604.98)</f>
        <v>604.98</v>
      </c>
      <c r="AG62" s="1">
        <f t="shared" si="26"/>
        <v>38669.220000000016</v>
      </c>
      <c r="AJ62" s="92">
        <v>84</v>
      </c>
      <c r="AK62" s="92">
        <f>IF('Metric ME - Current'!$G$15&lt;3.1622,840.33-168.66*(3.1622-'Metric ME - Current'!$G$15),840.33)</f>
        <v>840.33</v>
      </c>
      <c r="AL62" s="1">
        <f t="shared" si="13"/>
        <v>44008.200000000048</v>
      </c>
      <c r="AM62" s="92">
        <f>IF('Metric ME - Current'!$G$15&lt;4.0581,604.98+0.000000659*(4.0581-'Metric ME - Current'!$G$15)-32.9253*(4.0581-'Metric ME - Current'!$G$15)^2,604.98)</f>
        <v>604.98</v>
      </c>
      <c r="AN62" s="1">
        <f t="shared" si="27"/>
        <v>38669.220000000016</v>
      </c>
      <c r="AQ62" s="92">
        <v>84</v>
      </c>
      <c r="AR62" s="92">
        <f>IF('Metric ME - Current'!$H$15&lt;3.1622,840.33-168.66*(3.1622-'Metric ME - Current'!$H$15),840.33)</f>
        <v>840.33</v>
      </c>
      <c r="AS62" s="1">
        <f t="shared" si="14"/>
        <v>44008.200000000048</v>
      </c>
      <c r="AT62" s="92">
        <f>IF('Metric ME - Current'!$H$15&lt;4.0581,604.98+0.000000659*(4.0581-'Metric ME - Current'!$H$15)-32.9253*(4.0581-'Metric ME - Current'!$H$15)^2,604.98)</f>
        <v>604.98</v>
      </c>
      <c r="AU62" s="1">
        <f t="shared" si="28"/>
        <v>38669.220000000016</v>
      </c>
      <c r="AX62" s="92">
        <v>84</v>
      </c>
      <c r="AY62" s="92">
        <f>IF('Metric ME - Current'!$I$15&lt;3.1622,840.33-168.66*(3.1622-'Metric ME - Current'!$I$15),840.33)</f>
        <v>840.33</v>
      </c>
      <c r="AZ62" s="1">
        <f t="shared" si="15"/>
        <v>44008.200000000048</v>
      </c>
      <c r="BA62" s="92">
        <f>IF('Metric ME - Current'!$I$15&lt;4.0581,604.98+0.000000659*(4.0581-'Metric ME - Current'!$I$15)-32.9253*(4.0581-'Metric ME - Current'!$I$15)^2,604.98)</f>
        <v>604.98</v>
      </c>
      <c r="BB62" s="1">
        <f t="shared" si="29"/>
        <v>38669.220000000016</v>
      </c>
    </row>
    <row r="63" spans="1:54" x14ac:dyDescent="0.25">
      <c r="A63" s="92">
        <v>85</v>
      </c>
      <c r="B63" s="92">
        <f>IF('Metric ME - Current'!$B$15&lt;3.1622,840.33-168.66*(3.1622-'Metric ME - Current'!$B$15),840.33)</f>
        <v>840.33</v>
      </c>
      <c r="C63" s="1">
        <f t="shared" si="8"/>
        <v>44848.53000000005</v>
      </c>
      <c r="D63" s="92">
        <f>IF('Metric ME - Current'!$B$15&lt;4.0581,604.98+0.000000659*(4.0581-'Metric ME - Current'!$B$15)-32.9253*(4.0581-'Metric ME - Current'!$B$15)^2,604.98)</f>
        <v>604.98</v>
      </c>
      <c r="E63" s="1">
        <f t="shared" si="0"/>
        <v>39274.200000000019</v>
      </c>
      <c r="H63" s="92">
        <v>85</v>
      </c>
      <c r="I63" s="92">
        <f>IF('Metric ME - Current'!$C$15&lt;3.1622,840.33-168.66*(3.1622-'Metric ME - Current'!$C$15),840.33)</f>
        <v>840.33</v>
      </c>
      <c r="J63" s="1">
        <f t="shared" si="9"/>
        <v>44848.53000000005</v>
      </c>
      <c r="K63" s="92">
        <f>IF('Metric ME - Current'!$C$15&lt;4.0581,604.98+0.000000659*(4.0581-'Metric ME - Current'!$C$15)-32.9253*(4.0581-'Metric ME - Current'!$C$15)^2,604.98)</f>
        <v>604.98</v>
      </c>
      <c r="L63" s="1">
        <f t="shared" si="23"/>
        <v>39274.200000000019</v>
      </c>
      <c r="O63" s="92">
        <v>85</v>
      </c>
      <c r="P63" s="92">
        <f>IF('Metric ME - Current'!$D$15&lt;3.1622,840.33-168.66*(3.1622-'Metric ME - Current'!$D$15),840.33)</f>
        <v>840.33</v>
      </c>
      <c r="Q63" s="1">
        <f t="shared" si="10"/>
        <v>44848.53000000005</v>
      </c>
      <c r="R63" s="92">
        <f>IF('Metric ME - Current'!$D$15&lt;4.0581,604.98+0.000000659*(4.0581-'Metric ME - Current'!$D$15)-32.9253*(4.0581-'Metric ME - Current'!$B$15)^2,604.98)</f>
        <v>604.98</v>
      </c>
      <c r="S63" s="1">
        <f t="shared" si="24"/>
        <v>39274.200000000019</v>
      </c>
      <c r="V63" s="92">
        <v>85</v>
      </c>
      <c r="W63" s="92">
        <f>IF('Metric ME - Current'!$E$15&lt;3.1622,840.33-168.66*(3.1622-'Metric ME - Current'!$B$15),840.33)</f>
        <v>840.33</v>
      </c>
      <c r="X63" s="1">
        <f t="shared" si="11"/>
        <v>44848.53000000005</v>
      </c>
      <c r="Y63" s="92">
        <f>IF('Metric ME - Current'!$E$15&lt;4.0581,604.98+0.000000659*(4.0581-'Metric ME - Current'!$E$15)-32.9253*(4.0581-'Metric ME - Current'!$E$15)^2,604.98)</f>
        <v>604.98</v>
      </c>
      <c r="Z63" s="1">
        <f t="shared" si="25"/>
        <v>39274.200000000019</v>
      </c>
      <c r="AC63" s="92">
        <v>85</v>
      </c>
      <c r="AD63" s="92">
        <f>IF('Metric ME - Current'!$F$15&lt;3.1622,840.33-168.66*(3.1622-'Metric ME - Current'!$F$15),840.33)</f>
        <v>840.33</v>
      </c>
      <c r="AE63" s="1">
        <f t="shared" si="12"/>
        <v>44848.53000000005</v>
      </c>
      <c r="AF63" s="92">
        <f>IF('Metric ME - Current'!$F$15&lt;4.0581,604.98+0.000000659*(4.0581-'Metric ME - Current'!$F$15)-32.9253*(4.0581-'Metric ME - Current'!$F$15)^2,604.98)</f>
        <v>604.98</v>
      </c>
      <c r="AG63" s="1">
        <f t="shared" si="26"/>
        <v>39274.200000000019</v>
      </c>
      <c r="AJ63" s="92">
        <v>85</v>
      </c>
      <c r="AK63" s="92">
        <f>IF('Metric ME - Current'!$G$15&lt;3.1622,840.33-168.66*(3.1622-'Metric ME - Current'!$G$15),840.33)</f>
        <v>840.33</v>
      </c>
      <c r="AL63" s="1">
        <f t="shared" si="13"/>
        <v>44848.53000000005</v>
      </c>
      <c r="AM63" s="92">
        <f>IF('Metric ME - Current'!$G$15&lt;4.0581,604.98+0.000000659*(4.0581-'Metric ME - Current'!$G$15)-32.9253*(4.0581-'Metric ME - Current'!$G$15)^2,604.98)</f>
        <v>604.98</v>
      </c>
      <c r="AN63" s="1">
        <f t="shared" si="27"/>
        <v>39274.200000000019</v>
      </c>
      <c r="AQ63" s="92">
        <v>85</v>
      </c>
      <c r="AR63" s="92">
        <f>IF('Metric ME - Current'!$H$15&lt;3.1622,840.33-168.66*(3.1622-'Metric ME - Current'!$H$15),840.33)</f>
        <v>840.33</v>
      </c>
      <c r="AS63" s="1">
        <f t="shared" si="14"/>
        <v>44848.53000000005</v>
      </c>
      <c r="AT63" s="92">
        <f>IF('Metric ME - Current'!$H$15&lt;4.0581,604.98+0.000000659*(4.0581-'Metric ME - Current'!$H$15)-32.9253*(4.0581-'Metric ME - Current'!$H$15)^2,604.98)</f>
        <v>604.98</v>
      </c>
      <c r="AU63" s="1">
        <f t="shared" si="28"/>
        <v>39274.200000000019</v>
      </c>
      <c r="AX63" s="92">
        <v>85</v>
      </c>
      <c r="AY63" s="92">
        <f>IF('Metric ME - Current'!$I$15&lt;3.1622,840.33-168.66*(3.1622-'Metric ME - Current'!$I$15),840.33)</f>
        <v>840.33</v>
      </c>
      <c r="AZ63" s="1">
        <f t="shared" si="15"/>
        <v>44848.53000000005</v>
      </c>
      <c r="BA63" s="92">
        <f>IF('Metric ME - Current'!$I$15&lt;4.0581,604.98+0.000000659*(4.0581-'Metric ME - Current'!$I$15)-32.9253*(4.0581-'Metric ME - Current'!$I$15)^2,604.98)</f>
        <v>604.98</v>
      </c>
      <c r="BB63" s="1">
        <f t="shared" si="29"/>
        <v>39274.200000000019</v>
      </c>
    </row>
    <row r="64" spans="1:54" x14ac:dyDescent="0.25">
      <c r="A64" s="92">
        <v>86</v>
      </c>
      <c r="B64" s="92">
        <f>IF('Metric ME - Current'!$B$15&lt;3.1622,840.33-168.66*(3.1622-'Metric ME - Current'!$B$15),840.33)</f>
        <v>840.33</v>
      </c>
      <c r="C64" s="1">
        <f t="shared" si="8"/>
        <v>45688.860000000052</v>
      </c>
      <c r="D64" s="92">
        <f>IF('Metric ME - Current'!$B$15&lt;4.0581,604.98+0.000000659*(4.0581-'Metric ME - Current'!$B$15)-32.9253*(4.0581-'Metric ME - Current'!$B$15)^2,604.98)</f>
        <v>604.98</v>
      </c>
      <c r="E64" s="1">
        <f t="shared" si="0"/>
        <v>39879.180000000022</v>
      </c>
      <c r="H64" s="92">
        <v>86</v>
      </c>
      <c r="I64" s="92">
        <f>IF('Metric ME - Current'!$C$15&lt;3.1622,840.33-168.66*(3.1622-'Metric ME - Current'!$C$15),840.33)</f>
        <v>840.33</v>
      </c>
      <c r="J64" s="1">
        <f t="shared" si="9"/>
        <v>45688.860000000052</v>
      </c>
      <c r="K64" s="92">
        <f>IF('Metric ME - Current'!$C$15&lt;4.0581,604.98+0.000000659*(4.0581-'Metric ME - Current'!$C$15)-32.9253*(4.0581-'Metric ME - Current'!$C$15)^2,604.98)</f>
        <v>604.98</v>
      </c>
      <c r="L64" s="1">
        <f t="shared" si="23"/>
        <v>39879.180000000022</v>
      </c>
      <c r="O64" s="92">
        <v>86</v>
      </c>
      <c r="P64" s="92">
        <f>IF('Metric ME - Current'!$D$15&lt;3.1622,840.33-168.66*(3.1622-'Metric ME - Current'!$D$15),840.33)</f>
        <v>840.33</v>
      </c>
      <c r="Q64" s="1">
        <f t="shared" si="10"/>
        <v>45688.860000000052</v>
      </c>
      <c r="R64" s="92">
        <f>IF('Metric ME - Current'!$D$15&lt;4.0581,604.98+0.000000659*(4.0581-'Metric ME - Current'!$D$15)-32.9253*(4.0581-'Metric ME - Current'!$B$15)^2,604.98)</f>
        <v>604.98</v>
      </c>
      <c r="S64" s="1">
        <f t="shared" si="24"/>
        <v>39879.180000000022</v>
      </c>
      <c r="V64" s="92">
        <v>86</v>
      </c>
      <c r="W64" s="92">
        <f>IF('Metric ME - Current'!$E$15&lt;3.1622,840.33-168.66*(3.1622-'Metric ME - Current'!$B$15),840.33)</f>
        <v>840.33</v>
      </c>
      <c r="X64" s="1">
        <f t="shared" si="11"/>
        <v>45688.860000000052</v>
      </c>
      <c r="Y64" s="92">
        <f>IF('Metric ME - Current'!$E$15&lt;4.0581,604.98+0.000000659*(4.0581-'Metric ME - Current'!$E$15)-32.9253*(4.0581-'Metric ME - Current'!$E$15)^2,604.98)</f>
        <v>604.98</v>
      </c>
      <c r="Z64" s="1">
        <f t="shared" si="25"/>
        <v>39879.180000000022</v>
      </c>
      <c r="AC64" s="92">
        <v>86</v>
      </c>
      <c r="AD64" s="92">
        <f>IF('Metric ME - Current'!$F$15&lt;3.1622,840.33-168.66*(3.1622-'Metric ME - Current'!$F$15),840.33)</f>
        <v>840.33</v>
      </c>
      <c r="AE64" s="1">
        <f t="shared" si="12"/>
        <v>45688.860000000052</v>
      </c>
      <c r="AF64" s="92">
        <f>IF('Metric ME - Current'!$F$15&lt;4.0581,604.98+0.000000659*(4.0581-'Metric ME - Current'!$F$15)-32.9253*(4.0581-'Metric ME - Current'!$F$15)^2,604.98)</f>
        <v>604.98</v>
      </c>
      <c r="AG64" s="1">
        <f t="shared" si="26"/>
        <v>39879.180000000022</v>
      </c>
      <c r="AJ64" s="92">
        <v>86</v>
      </c>
      <c r="AK64" s="92">
        <f>IF('Metric ME - Current'!$G$15&lt;3.1622,840.33-168.66*(3.1622-'Metric ME - Current'!$G$15),840.33)</f>
        <v>840.33</v>
      </c>
      <c r="AL64" s="1">
        <f t="shared" si="13"/>
        <v>45688.860000000052</v>
      </c>
      <c r="AM64" s="92">
        <f>IF('Metric ME - Current'!$G$15&lt;4.0581,604.98+0.000000659*(4.0581-'Metric ME - Current'!$G$15)-32.9253*(4.0581-'Metric ME - Current'!$G$15)^2,604.98)</f>
        <v>604.98</v>
      </c>
      <c r="AN64" s="1">
        <f t="shared" si="27"/>
        <v>39879.180000000022</v>
      </c>
      <c r="AQ64" s="92">
        <v>86</v>
      </c>
      <c r="AR64" s="92">
        <f>IF('Metric ME - Current'!$H$15&lt;3.1622,840.33-168.66*(3.1622-'Metric ME - Current'!$H$15),840.33)</f>
        <v>840.33</v>
      </c>
      <c r="AS64" s="1">
        <f t="shared" si="14"/>
        <v>45688.860000000052</v>
      </c>
      <c r="AT64" s="92">
        <f>IF('Metric ME - Current'!$H$15&lt;4.0581,604.98+0.000000659*(4.0581-'Metric ME - Current'!$H$15)-32.9253*(4.0581-'Metric ME - Current'!$H$15)^2,604.98)</f>
        <v>604.98</v>
      </c>
      <c r="AU64" s="1">
        <f t="shared" si="28"/>
        <v>39879.180000000022</v>
      </c>
      <c r="AX64" s="92">
        <v>86</v>
      </c>
      <c r="AY64" s="92">
        <f>IF('Metric ME - Current'!$I$15&lt;3.1622,840.33-168.66*(3.1622-'Metric ME - Current'!$I$15),840.33)</f>
        <v>840.33</v>
      </c>
      <c r="AZ64" s="1">
        <f t="shared" si="15"/>
        <v>45688.860000000052</v>
      </c>
      <c r="BA64" s="92">
        <f>IF('Metric ME - Current'!$I$15&lt;4.0581,604.98+0.000000659*(4.0581-'Metric ME - Current'!$I$15)-32.9253*(4.0581-'Metric ME - Current'!$I$15)^2,604.98)</f>
        <v>604.98</v>
      </c>
      <c r="BB64" s="1">
        <f t="shared" si="29"/>
        <v>39879.180000000022</v>
      </c>
    </row>
    <row r="65" spans="1:54" x14ac:dyDescent="0.25">
      <c r="A65" s="92">
        <v>87</v>
      </c>
      <c r="B65" s="92">
        <f>IF('Metric ME - Current'!$B$15&lt;3.1622,840.33-168.66*(3.1622-'Metric ME - Current'!$B$15),840.33)</f>
        <v>840.33</v>
      </c>
      <c r="C65" s="1">
        <f t="shared" si="8"/>
        <v>46529.190000000053</v>
      </c>
      <c r="D65" s="92">
        <f>IF('Metric ME - Current'!$B$15&lt;4.0581,604.98+0.000000659*(4.0581-'Metric ME - Current'!$B$15)-32.9253*(4.0581-'Metric ME - Current'!$B$15)^2,604.98)</f>
        <v>604.98</v>
      </c>
      <c r="E65" s="1">
        <f t="shared" si="0"/>
        <v>40484.160000000025</v>
      </c>
      <c r="H65" s="92">
        <v>87</v>
      </c>
      <c r="I65" s="92">
        <f>IF('Metric ME - Current'!$C$15&lt;3.1622,840.33-168.66*(3.1622-'Metric ME - Current'!$C$15),840.33)</f>
        <v>840.33</v>
      </c>
      <c r="J65" s="1">
        <f t="shared" si="9"/>
        <v>46529.190000000053</v>
      </c>
      <c r="K65" s="92">
        <f>IF('Metric ME - Current'!$C$15&lt;4.0581,604.98+0.000000659*(4.0581-'Metric ME - Current'!$C$15)-32.9253*(4.0581-'Metric ME - Current'!$C$15)^2,604.98)</f>
        <v>604.98</v>
      </c>
      <c r="L65" s="1">
        <f t="shared" si="23"/>
        <v>40484.160000000025</v>
      </c>
      <c r="O65" s="92">
        <v>87</v>
      </c>
      <c r="P65" s="92">
        <f>IF('Metric ME - Current'!$D$15&lt;3.1622,840.33-168.66*(3.1622-'Metric ME - Current'!$D$15),840.33)</f>
        <v>840.33</v>
      </c>
      <c r="Q65" s="1">
        <f t="shared" si="10"/>
        <v>46529.190000000053</v>
      </c>
      <c r="R65" s="92">
        <f>IF('Metric ME - Current'!$D$15&lt;4.0581,604.98+0.000000659*(4.0581-'Metric ME - Current'!$D$15)-32.9253*(4.0581-'Metric ME - Current'!$B$15)^2,604.98)</f>
        <v>604.98</v>
      </c>
      <c r="S65" s="1">
        <f t="shared" si="24"/>
        <v>40484.160000000025</v>
      </c>
      <c r="V65" s="92">
        <v>87</v>
      </c>
      <c r="W65" s="92">
        <f>IF('Metric ME - Current'!$E$15&lt;3.1622,840.33-168.66*(3.1622-'Metric ME - Current'!$B$15),840.33)</f>
        <v>840.33</v>
      </c>
      <c r="X65" s="1">
        <f t="shared" si="11"/>
        <v>46529.190000000053</v>
      </c>
      <c r="Y65" s="92">
        <f>IF('Metric ME - Current'!$E$15&lt;4.0581,604.98+0.000000659*(4.0581-'Metric ME - Current'!$E$15)-32.9253*(4.0581-'Metric ME - Current'!$E$15)^2,604.98)</f>
        <v>604.98</v>
      </c>
      <c r="Z65" s="1">
        <f t="shared" si="25"/>
        <v>40484.160000000025</v>
      </c>
      <c r="AC65" s="92">
        <v>87</v>
      </c>
      <c r="AD65" s="92">
        <f>IF('Metric ME - Current'!$F$15&lt;3.1622,840.33-168.66*(3.1622-'Metric ME - Current'!$F$15),840.33)</f>
        <v>840.33</v>
      </c>
      <c r="AE65" s="1">
        <f t="shared" si="12"/>
        <v>46529.190000000053</v>
      </c>
      <c r="AF65" s="92">
        <f>IF('Metric ME - Current'!$F$15&lt;4.0581,604.98+0.000000659*(4.0581-'Metric ME - Current'!$F$15)-32.9253*(4.0581-'Metric ME - Current'!$F$15)^2,604.98)</f>
        <v>604.98</v>
      </c>
      <c r="AG65" s="1">
        <f t="shared" si="26"/>
        <v>40484.160000000025</v>
      </c>
      <c r="AJ65" s="92">
        <v>87</v>
      </c>
      <c r="AK65" s="92">
        <f>IF('Metric ME - Current'!$G$15&lt;3.1622,840.33-168.66*(3.1622-'Metric ME - Current'!$G$15),840.33)</f>
        <v>840.33</v>
      </c>
      <c r="AL65" s="1">
        <f t="shared" si="13"/>
        <v>46529.190000000053</v>
      </c>
      <c r="AM65" s="92">
        <f>IF('Metric ME - Current'!$G$15&lt;4.0581,604.98+0.000000659*(4.0581-'Metric ME - Current'!$G$15)-32.9253*(4.0581-'Metric ME - Current'!$G$15)^2,604.98)</f>
        <v>604.98</v>
      </c>
      <c r="AN65" s="1">
        <f t="shared" si="27"/>
        <v>40484.160000000025</v>
      </c>
      <c r="AQ65" s="92">
        <v>87</v>
      </c>
      <c r="AR65" s="92">
        <f>IF('Metric ME - Current'!$H$15&lt;3.1622,840.33-168.66*(3.1622-'Metric ME - Current'!$H$15),840.33)</f>
        <v>840.33</v>
      </c>
      <c r="AS65" s="1">
        <f t="shared" si="14"/>
        <v>46529.190000000053</v>
      </c>
      <c r="AT65" s="92">
        <f>IF('Metric ME - Current'!$H$15&lt;4.0581,604.98+0.000000659*(4.0581-'Metric ME - Current'!$H$15)-32.9253*(4.0581-'Metric ME - Current'!$H$15)^2,604.98)</f>
        <v>604.98</v>
      </c>
      <c r="AU65" s="1">
        <f t="shared" si="28"/>
        <v>40484.160000000025</v>
      </c>
      <c r="AX65" s="92">
        <v>87</v>
      </c>
      <c r="AY65" s="92">
        <f>IF('Metric ME - Current'!$I$15&lt;3.1622,840.33-168.66*(3.1622-'Metric ME - Current'!$I$15),840.33)</f>
        <v>840.33</v>
      </c>
      <c r="AZ65" s="1">
        <f t="shared" si="15"/>
        <v>46529.190000000053</v>
      </c>
      <c r="BA65" s="92">
        <f>IF('Metric ME - Current'!$I$15&lt;4.0581,604.98+0.000000659*(4.0581-'Metric ME - Current'!$I$15)-32.9253*(4.0581-'Metric ME - Current'!$I$15)^2,604.98)</f>
        <v>604.98</v>
      </c>
      <c r="BB65" s="1">
        <f t="shared" si="29"/>
        <v>40484.160000000025</v>
      </c>
    </row>
    <row r="66" spans="1:54" x14ac:dyDescent="0.25">
      <c r="A66" s="92">
        <v>88</v>
      </c>
      <c r="B66" s="92">
        <f>IF('Metric ME - Current'!$B$15&lt;3.1622,840.33-168.66*(3.1622-'Metric ME - Current'!$B$15),840.33)</f>
        <v>840.33</v>
      </c>
      <c r="C66" s="1">
        <f t="shared" si="8"/>
        <v>47369.520000000055</v>
      </c>
      <c r="D66" s="92">
        <f>IF('Metric ME - Current'!$B$15&lt;4.0581,604.98+0.000000659*(4.0581-'Metric ME - Current'!$B$15)-32.9253*(4.0581-'Metric ME - Current'!$B$15)^2,604.98)</f>
        <v>604.98</v>
      </c>
      <c r="E66" s="1">
        <f t="shared" si="0"/>
        <v>41089.140000000029</v>
      </c>
      <c r="H66" s="92">
        <v>88</v>
      </c>
      <c r="I66" s="92">
        <f>IF('Metric ME - Current'!$C$15&lt;3.1622,840.33-168.66*(3.1622-'Metric ME - Current'!$C$15),840.33)</f>
        <v>840.33</v>
      </c>
      <c r="J66" s="1">
        <f t="shared" si="9"/>
        <v>47369.520000000055</v>
      </c>
      <c r="K66" s="92">
        <f>IF('Metric ME - Current'!$C$15&lt;4.0581,604.98+0.000000659*(4.0581-'Metric ME - Current'!$C$15)-32.9253*(4.0581-'Metric ME - Current'!$C$15)^2,604.98)</f>
        <v>604.98</v>
      </c>
      <c r="L66" s="1">
        <f t="shared" si="23"/>
        <v>41089.140000000029</v>
      </c>
      <c r="O66" s="92">
        <v>88</v>
      </c>
      <c r="P66" s="92">
        <f>IF('Metric ME - Current'!$D$15&lt;3.1622,840.33-168.66*(3.1622-'Metric ME - Current'!$D$15),840.33)</f>
        <v>840.33</v>
      </c>
      <c r="Q66" s="1">
        <f t="shared" si="10"/>
        <v>47369.520000000055</v>
      </c>
      <c r="R66" s="92">
        <f>IF('Metric ME - Current'!$D$15&lt;4.0581,604.98+0.000000659*(4.0581-'Metric ME - Current'!$D$15)-32.9253*(4.0581-'Metric ME - Current'!$B$15)^2,604.98)</f>
        <v>604.98</v>
      </c>
      <c r="S66" s="1">
        <f t="shared" si="24"/>
        <v>41089.140000000029</v>
      </c>
      <c r="V66" s="92">
        <v>88</v>
      </c>
      <c r="W66" s="92">
        <f>IF('Metric ME - Current'!$E$15&lt;3.1622,840.33-168.66*(3.1622-'Metric ME - Current'!$B$15),840.33)</f>
        <v>840.33</v>
      </c>
      <c r="X66" s="1">
        <f t="shared" si="11"/>
        <v>47369.520000000055</v>
      </c>
      <c r="Y66" s="92">
        <f>IF('Metric ME - Current'!$E$15&lt;4.0581,604.98+0.000000659*(4.0581-'Metric ME - Current'!$E$15)-32.9253*(4.0581-'Metric ME - Current'!$E$15)^2,604.98)</f>
        <v>604.98</v>
      </c>
      <c r="Z66" s="1">
        <f t="shared" si="25"/>
        <v>41089.140000000029</v>
      </c>
      <c r="AC66" s="92">
        <v>88</v>
      </c>
      <c r="AD66" s="92">
        <f>IF('Metric ME - Current'!$F$15&lt;3.1622,840.33-168.66*(3.1622-'Metric ME - Current'!$F$15),840.33)</f>
        <v>840.33</v>
      </c>
      <c r="AE66" s="1">
        <f t="shared" si="12"/>
        <v>47369.520000000055</v>
      </c>
      <c r="AF66" s="92">
        <f>IF('Metric ME - Current'!$F$15&lt;4.0581,604.98+0.000000659*(4.0581-'Metric ME - Current'!$F$15)-32.9253*(4.0581-'Metric ME - Current'!$F$15)^2,604.98)</f>
        <v>604.98</v>
      </c>
      <c r="AG66" s="1">
        <f t="shared" si="26"/>
        <v>41089.140000000029</v>
      </c>
      <c r="AJ66" s="92">
        <v>88</v>
      </c>
      <c r="AK66" s="92">
        <f>IF('Metric ME - Current'!$G$15&lt;3.1622,840.33-168.66*(3.1622-'Metric ME - Current'!$G$15),840.33)</f>
        <v>840.33</v>
      </c>
      <c r="AL66" s="1">
        <f t="shared" si="13"/>
        <v>47369.520000000055</v>
      </c>
      <c r="AM66" s="92">
        <f>IF('Metric ME - Current'!$G$15&lt;4.0581,604.98+0.000000659*(4.0581-'Metric ME - Current'!$G$15)-32.9253*(4.0581-'Metric ME - Current'!$G$15)^2,604.98)</f>
        <v>604.98</v>
      </c>
      <c r="AN66" s="1">
        <f t="shared" si="27"/>
        <v>41089.140000000029</v>
      </c>
      <c r="AQ66" s="92">
        <v>88</v>
      </c>
      <c r="AR66" s="92">
        <f>IF('Metric ME - Current'!$H$15&lt;3.1622,840.33-168.66*(3.1622-'Metric ME - Current'!$H$15),840.33)</f>
        <v>840.33</v>
      </c>
      <c r="AS66" s="1">
        <f t="shared" si="14"/>
        <v>47369.520000000055</v>
      </c>
      <c r="AT66" s="92">
        <f>IF('Metric ME - Current'!$H$15&lt;4.0581,604.98+0.000000659*(4.0581-'Metric ME - Current'!$H$15)-32.9253*(4.0581-'Metric ME - Current'!$H$15)^2,604.98)</f>
        <v>604.98</v>
      </c>
      <c r="AU66" s="1">
        <f t="shared" si="28"/>
        <v>41089.140000000029</v>
      </c>
      <c r="AX66" s="92">
        <v>88</v>
      </c>
      <c r="AY66" s="92">
        <f>IF('Metric ME - Current'!$I$15&lt;3.1622,840.33-168.66*(3.1622-'Metric ME - Current'!$I$15),840.33)</f>
        <v>840.33</v>
      </c>
      <c r="AZ66" s="1">
        <f t="shared" si="15"/>
        <v>47369.520000000055</v>
      </c>
      <c r="BA66" s="92">
        <f>IF('Metric ME - Current'!$I$15&lt;4.0581,604.98+0.000000659*(4.0581-'Metric ME - Current'!$I$15)-32.9253*(4.0581-'Metric ME - Current'!$I$15)^2,604.98)</f>
        <v>604.98</v>
      </c>
      <c r="BB66" s="1">
        <f t="shared" si="29"/>
        <v>41089.140000000029</v>
      </c>
    </row>
    <row r="67" spans="1:54" x14ac:dyDescent="0.25">
      <c r="A67" s="92">
        <v>89</v>
      </c>
      <c r="B67" s="92">
        <f>IF('Metric ME - Current'!$B$15&lt;3.1622,840.33-168.66*(3.1622-'Metric ME - Current'!$B$15),840.33)</f>
        <v>840.33</v>
      </c>
      <c r="C67" s="1">
        <f t="shared" si="8"/>
        <v>48209.850000000057</v>
      </c>
      <c r="D67" s="92">
        <f>IF('Metric ME - Current'!$B$15&lt;4.0581,604.98+0.000000659*(4.0581-'Metric ME - Current'!$B$15)-32.9253*(4.0581-'Metric ME - Current'!$B$15)^2,604.98)</f>
        <v>604.98</v>
      </c>
      <c r="E67" s="1">
        <f t="shared" si="0"/>
        <v>41694.120000000032</v>
      </c>
      <c r="H67" s="92">
        <v>89</v>
      </c>
      <c r="I67" s="92">
        <f>IF('Metric ME - Current'!$C$15&lt;3.1622,840.33-168.66*(3.1622-'Metric ME - Current'!$C$15),840.33)</f>
        <v>840.33</v>
      </c>
      <c r="J67" s="1">
        <f t="shared" si="9"/>
        <v>48209.850000000057</v>
      </c>
      <c r="K67" s="92">
        <f>IF('Metric ME - Current'!$C$15&lt;4.0581,604.98+0.000000659*(4.0581-'Metric ME - Current'!$C$15)-32.9253*(4.0581-'Metric ME - Current'!$C$15)^2,604.98)</f>
        <v>604.98</v>
      </c>
      <c r="L67" s="1">
        <f t="shared" si="23"/>
        <v>41694.120000000032</v>
      </c>
      <c r="O67" s="92">
        <v>89</v>
      </c>
      <c r="P67" s="92">
        <f>IF('Metric ME - Current'!$D$15&lt;3.1622,840.33-168.66*(3.1622-'Metric ME - Current'!$D$15),840.33)</f>
        <v>840.33</v>
      </c>
      <c r="Q67" s="1">
        <f t="shared" si="10"/>
        <v>48209.850000000057</v>
      </c>
      <c r="R67" s="92">
        <f>IF('Metric ME - Current'!$D$15&lt;4.0581,604.98+0.000000659*(4.0581-'Metric ME - Current'!$D$15)-32.9253*(4.0581-'Metric ME - Current'!$B$15)^2,604.98)</f>
        <v>604.98</v>
      </c>
      <c r="S67" s="1">
        <f t="shared" si="24"/>
        <v>41694.120000000032</v>
      </c>
      <c r="V67" s="92">
        <v>89</v>
      </c>
      <c r="W67" s="92">
        <f>IF('Metric ME - Current'!$E$15&lt;3.1622,840.33-168.66*(3.1622-'Metric ME - Current'!$B$15),840.33)</f>
        <v>840.33</v>
      </c>
      <c r="X67" s="1">
        <f t="shared" si="11"/>
        <v>48209.850000000057</v>
      </c>
      <c r="Y67" s="92">
        <f>IF('Metric ME - Current'!$E$15&lt;4.0581,604.98+0.000000659*(4.0581-'Metric ME - Current'!$E$15)-32.9253*(4.0581-'Metric ME - Current'!$E$15)^2,604.98)</f>
        <v>604.98</v>
      </c>
      <c r="Z67" s="1">
        <f t="shared" si="25"/>
        <v>41694.120000000032</v>
      </c>
      <c r="AC67" s="92">
        <v>89</v>
      </c>
      <c r="AD67" s="92">
        <f>IF('Metric ME - Current'!$F$15&lt;3.1622,840.33-168.66*(3.1622-'Metric ME - Current'!$F$15),840.33)</f>
        <v>840.33</v>
      </c>
      <c r="AE67" s="1">
        <f t="shared" si="12"/>
        <v>48209.850000000057</v>
      </c>
      <c r="AF67" s="92">
        <f>IF('Metric ME - Current'!$F$15&lt;4.0581,604.98+0.000000659*(4.0581-'Metric ME - Current'!$F$15)-32.9253*(4.0581-'Metric ME - Current'!$F$15)^2,604.98)</f>
        <v>604.98</v>
      </c>
      <c r="AG67" s="1">
        <f t="shared" si="26"/>
        <v>41694.120000000032</v>
      </c>
      <c r="AJ67" s="92">
        <v>89</v>
      </c>
      <c r="AK67" s="92">
        <f>IF('Metric ME - Current'!$G$15&lt;3.1622,840.33-168.66*(3.1622-'Metric ME - Current'!$G$15),840.33)</f>
        <v>840.33</v>
      </c>
      <c r="AL67" s="1">
        <f t="shared" si="13"/>
        <v>48209.850000000057</v>
      </c>
      <c r="AM67" s="92">
        <f>IF('Metric ME - Current'!$G$15&lt;4.0581,604.98+0.000000659*(4.0581-'Metric ME - Current'!$G$15)-32.9253*(4.0581-'Metric ME - Current'!$G$15)^2,604.98)</f>
        <v>604.98</v>
      </c>
      <c r="AN67" s="1">
        <f t="shared" si="27"/>
        <v>41694.120000000032</v>
      </c>
      <c r="AQ67" s="92">
        <v>89</v>
      </c>
      <c r="AR67" s="92">
        <f>IF('Metric ME - Current'!$H$15&lt;3.1622,840.33-168.66*(3.1622-'Metric ME - Current'!$H$15),840.33)</f>
        <v>840.33</v>
      </c>
      <c r="AS67" s="1">
        <f t="shared" si="14"/>
        <v>48209.850000000057</v>
      </c>
      <c r="AT67" s="92">
        <f>IF('Metric ME - Current'!$H$15&lt;4.0581,604.98+0.000000659*(4.0581-'Metric ME - Current'!$H$15)-32.9253*(4.0581-'Metric ME - Current'!$H$15)^2,604.98)</f>
        <v>604.98</v>
      </c>
      <c r="AU67" s="1">
        <f t="shared" si="28"/>
        <v>41694.120000000032</v>
      </c>
      <c r="AX67" s="92">
        <v>89</v>
      </c>
      <c r="AY67" s="92">
        <f>IF('Metric ME - Current'!$I$15&lt;3.1622,840.33-168.66*(3.1622-'Metric ME - Current'!$I$15),840.33)</f>
        <v>840.33</v>
      </c>
      <c r="AZ67" s="1">
        <f t="shared" si="15"/>
        <v>48209.850000000057</v>
      </c>
      <c r="BA67" s="92">
        <f>IF('Metric ME - Current'!$I$15&lt;4.0581,604.98+0.000000659*(4.0581-'Metric ME - Current'!$I$15)-32.9253*(4.0581-'Metric ME - Current'!$I$15)^2,604.98)</f>
        <v>604.98</v>
      </c>
      <c r="BB67" s="1">
        <f t="shared" si="29"/>
        <v>41694.120000000032</v>
      </c>
    </row>
    <row r="68" spans="1:54" x14ac:dyDescent="0.25">
      <c r="A68" s="92">
        <v>90</v>
      </c>
      <c r="B68" s="92">
        <f>IF('Metric ME - Current'!$B$15&lt;3.1622,840.33-168.66*(3.1622-'Metric ME - Current'!$B$15),840.33)</f>
        <v>840.33</v>
      </c>
      <c r="C68" s="1">
        <f t="shared" si="8"/>
        <v>49050.180000000058</v>
      </c>
      <c r="D68" s="92">
        <f>IF('Metric ME - Current'!$B$15&lt;4.0581,604.98+0.000000659*(4.0581-'Metric ME - Current'!$B$15)-32.9253*(4.0581-'Metric ME - Current'!$B$15)^2,604.98)</f>
        <v>604.98</v>
      </c>
      <c r="E68" s="1">
        <f t="shared" si="0"/>
        <v>42299.100000000035</v>
      </c>
      <c r="F68" s="1">
        <v>90</v>
      </c>
      <c r="H68" s="92">
        <v>90</v>
      </c>
      <c r="I68" s="92">
        <f>IF('Metric ME - Current'!$C$15&lt;3.1622,840.33-168.66*(3.1622-'Metric ME - Current'!$C$15),840.33)</f>
        <v>840.33</v>
      </c>
      <c r="J68" s="1">
        <f t="shared" si="9"/>
        <v>49050.180000000058</v>
      </c>
      <c r="K68" s="92">
        <f>IF('Metric ME - Current'!$C$15&lt;4.0581,604.98+0.000000659*(4.0581-'Metric ME - Current'!$C$15)-32.9253*(4.0581-'Metric ME - Current'!$C$15)^2,604.98)</f>
        <v>604.98</v>
      </c>
      <c r="L68" s="1">
        <f t="shared" si="23"/>
        <v>42299.100000000035</v>
      </c>
      <c r="O68" s="92">
        <v>90</v>
      </c>
      <c r="P68" s="92">
        <f>IF('Metric ME - Current'!$D$15&lt;3.1622,840.33-168.66*(3.1622-'Metric ME - Current'!$D$15),840.33)</f>
        <v>840.33</v>
      </c>
      <c r="Q68" s="1">
        <f t="shared" si="10"/>
        <v>49050.180000000058</v>
      </c>
      <c r="R68" s="92">
        <f>IF('Metric ME - Current'!$D$15&lt;4.0581,604.98+0.000000659*(4.0581-'Metric ME - Current'!$D$15)-32.9253*(4.0581-'Metric ME - Current'!$B$15)^2,604.98)</f>
        <v>604.98</v>
      </c>
      <c r="S68" s="1">
        <f t="shared" si="24"/>
        <v>42299.100000000035</v>
      </c>
      <c r="V68" s="92">
        <v>90</v>
      </c>
      <c r="W68" s="92">
        <f>IF('Metric ME - Current'!$E$15&lt;3.1622,840.33-168.66*(3.1622-'Metric ME - Current'!$B$15),840.33)</f>
        <v>840.33</v>
      </c>
      <c r="X68" s="1">
        <f t="shared" si="11"/>
        <v>49050.180000000058</v>
      </c>
      <c r="Y68" s="92">
        <f>IF('Metric ME - Current'!$E$15&lt;4.0581,604.98+0.000000659*(4.0581-'Metric ME - Current'!$E$15)-32.9253*(4.0581-'Metric ME - Current'!$E$15)^2,604.98)</f>
        <v>604.98</v>
      </c>
      <c r="Z68" s="1">
        <f t="shared" si="25"/>
        <v>42299.100000000035</v>
      </c>
      <c r="AC68" s="92">
        <v>90</v>
      </c>
      <c r="AD68" s="92">
        <f>IF('Metric ME - Current'!$F$15&lt;3.1622,840.33-168.66*(3.1622-'Metric ME - Current'!$F$15),840.33)</f>
        <v>840.33</v>
      </c>
      <c r="AE68" s="1">
        <f t="shared" si="12"/>
        <v>49050.180000000058</v>
      </c>
      <c r="AF68" s="92">
        <f>IF('Metric ME - Current'!$F$15&lt;4.0581,604.98+0.000000659*(4.0581-'Metric ME - Current'!$F$15)-32.9253*(4.0581-'Metric ME - Current'!$F$15)^2,604.98)</f>
        <v>604.98</v>
      </c>
      <c r="AG68" s="1">
        <f t="shared" si="26"/>
        <v>42299.100000000035</v>
      </c>
      <c r="AJ68" s="92">
        <v>90</v>
      </c>
      <c r="AK68" s="92">
        <f>IF('Metric ME - Current'!$G$15&lt;3.1622,840.33-168.66*(3.1622-'Metric ME - Current'!$G$15),840.33)</f>
        <v>840.33</v>
      </c>
      <c r="AL68" s="1">
        <f t="shared" si="13"/>
        <v>49050.180000000058</v>
      </c>
      <c r="AM68" s="92">
        <f>IF('Metric ME - Current'!$G$15&lt;4.0581,604.98+0.000000659*(4.0581-'Metric ME - Current'!$G$15)-32.9253*(4.0581-'Metric ME - Current'!$G$15)^2,604.98)</f>
        <v>604.98</v>
      </c>
      <c r="AN68" s="1">
        <f t="shared" si="27"/>
        <v>42299.100000000035</v>
      </c>
      <c r="AQ68" s="92">
        <v>90</v>
      </c>
      <c r="AR68" s="92">
        <f>IF('Metric ME - Current'!$H$15&lt;3.1622,840.33-168.66*(3.1622-'Metric ME - Current'!$H$15),840.33)</f>
        <v>840.33</v>
      </c>
      <c r="AS68" s="1">
        <f t="shared" si="14"/>
        <v>49050.180000000058</v>
      </c>
      <c r="AT68" s="92">
        <f>IF('Metric ME - Current'!$H$15&lt;4.0581,604.98+0.000000659*(4.0581-'Metric ME - Current'!$H$15)-32.9253*(4.0581-'Metric ME - Current'!$H$15)^2,604.98)</f>
        <v>604.98</v>
      </c>
      <c r="AU68" s="1">
        <f t="shared" si="28"/>
        <v>42299.100000000035</v>
      </c>
      <c r="AX68" s="92">
        <v>90</v>
      </c>
      <c r="AY68" s="92">
        <f>IF('Metric ME - Current'!$I$15&lt;3.1622,840.33-168.66*(3.1622-'Metric ME - Current'!$I$15),840.33)</f>
        <v>840.33</v>
      </c>
      <c r="AZ68" s="1">
        <f t="shared" si="15"/>
        <v>49050.180000000058</v>
      </c>
      <c r="BA68" s="92">
        <f>IF('Metric ME - Current'!$I$15&lt;4.0581,604.98+0.000000659*(4.0581-'Metric ME - Current'!$I$15)-32.9253*(4.0581-'Metric ME - Current'!$I$15)^2,604.98)</f>
        <v>604.98</v>
      </c>
      <c r="BB68" s="1">
        <f t="shared" si="29"/>
        <v>42299.100000000035</v>
      </c>
    </row>
    <row r="69" spans="1:54" x14ac:dyDescent="0.25">
      <c r="A69" s="92">
        <v>91</v>
      </c>
      <c r="B69" s="92">
        <f>IF('Metric ME - Current'!$B$15&lt;2.8907,1007.26-132.54*(2.8907-'Metric ME - Current'!$B$15),1007.26)</f>
        <v>1007.26</v>
      </c>
      <c r="C69" s="1">
        <f t="shared" si="8"/>
        <v>50057.440000000061</v>
      </c>
      <c r="D69" s="92">
        <f>IF('Metric ME - Current'!$B$15&lt;3.0807,491.38-48.3005*(3.0807-'Metric ME - Current'!$B$15),491.38)</f>
        <v>491.38</v>
      </c>
      <c r="E69" s="1">
        <f t="shared" si="0"/>
        <v>42790.480000000032</v>
      </c>
      <c r="F69" s="1">
        <v>130</v>
      </c>
      <c r="H69" s="92">
        <v>91</v>
      </c>
      <c r="I69" s="92">
        <f>IF('Metric ME - Current'!$C$15&lt;2.8907,1007.26-132.54*(2.8907-'Metric ME - Current'!$C$15),1007.26)</f>
        <v>1007.26</v>
      </c>
      <c r="J69" s="1">
        <f t="shared" si="9"/>
        <v>50057.440000000061</v>
      </c>
      <c r="K69" s="92">
        <f>IF('Metric ME - Current'!$C$15&lt;3.0807,491.38-48.3005*(3.0807-'Metric ME - Current'!$C$15),491.38)</f>
        <v>491.38</v>
      </c>
      <c r="L69" s="1">
        <f t="shared" si="23"/>
        <v>42790.480000000032</v>
      </c>
      <c r="O69" s="92">
        <v>91</v>
      </c>
      <c r="P69" s="92">
        <f>IF('Metric ME - Current'!$D$15&lt;2.8907,1007.26-132.54*(2.8907-'Metric ME - Current'!$D$15),1007.26)</f>
        <v>1007.26</v>
      </c>
      <c r="Q69" s="1">
        <f t="shared" si="10"/>
        <v>50057.440000000061</v>
      </c>
      <c r="R69" s="92">
        <f>IF('Metric ME - Current'!$D$15&lt;3.0807,491.38-48.3005*(3.0807-'Metric ME - Current'!$D$15),491.38)</f>
        <v>491.38</v>
      </c>
      <c r="S69" s="1">
        <f t="shared" si="24"/>
        <v>42790.480000000032</v>
      </c>
      <c r="V69" s="92">
        <v>91</v>
      </c>
      <c r="W69" s="92">
        <f>IF('Metric ME - Current'!$E$15&lt;2.8907,1007.26-132.54*(2.8907-'Metric ME - Current'!$E$15),1007.26)</f>
        <v>1007.26</v>
      </c>
      <c r="X69" s="1">
        <f t="shared" si="11"/>
        <v>50057.440000000061</v>
      </c>
      <c r="Y69" s="92">
        <f>IF('Metric ME - Current'!$E$15&lt;3.0807,491.38-48.3005*(3.0807-'Metric ME - Current'!$E$15),491.38)</f>
        <v>491.38</v>
      </c>
      <c r="Z69" s="1">
        <f t="shared" si="25"/>
        <v>42790.480000000032</v>
      </c>
      <c r="AC69" s="92">
        <v>91</v>
      </c>
      <c r="AD69" s="92">
        <f>IF('Metric ME - Current'!$F$15&lt;2.8907,1007.26-132.54*(2.8907-'Metric ME - Current'!$F$15),1007.26)</f>
        <v>1007.26</v>
      </c>
      <c r="AE69" s="1">
        <f t="shared" si="12"/>
        <v>50057.440000000061</v>
      </c>
      <c r="AF69" s="92">
        <f>IF('Metric ME - Current'!$F$15&lt;3.0807,491.38-48.3005*(3.0807-'Metric ME - Current'!$F$15),491.38)</f>
        <v>491.38</v>
      </c>
      <c r="AG69" s="1">
        <f t="shared" si="26"/>
        <v>42790.480000000032</v>
      </c>
      <c r="AJ69" s="92">
        <v>91</v>
      </c>
      <c r="AK69" s="92">
        <f>IF('Metric ME - Current'!$G$15&lt;2.8907,1007.26-132.54*(2.8907-'Metric ME - Current'!$G$15),1007.26)</f>
        <v>1007.26</v>
      </c>
      <c r="AL69" s="1">
        <f t="shared" si="13"/>
        <v>50057.440000000061</v>
      </c>
      <c r="AM69" s="92">
        <f>IF('Metric ME - Current'!$G$15&lt;3.0807,491.38-48.3005*(3.0807-'Metric ME - Current'!$G$15),491.38)</f>
        <v>491.38</v>
      </c>
      <c r="AN69" s="1">
        <f t="shared" si="27"/>
        <v>42790.480000000032</v>
      </c>
      <c r="AQ69" s="92">
        <v>91</v>
      </c>
      <c r="AR69" s="92">
        <f>IF('Metric ME - Current'!$H$15&lt;2.8907,1007.26-132.54*(2.8907-'Metric ME - Current'!$H$15),1007.26)</f>
        <v>1007.26</v>
      </c>
      <c r="AS69" s="1">
        <f t="shared" si="14"/>
        <v>50057.440000000061</v>
      </c>
      <c r="AT69" s="92">
        <f>IF('Metric ME - Current'!$H$15&lt;3.0807,491.38-48.3005*(3.0807-'Metric ME - Current'!$H$15),491.38)</f>
        <v>491.38</v>
      </c>
      <c r="AU69" s="1">
        <f t="shared" si="28"/>
        <v>42790.480000000032</v>
      </c>
      <c r="AX69" s="92">
        <v>91</v>
      </c>
      <c r="AY69" s="92">
        <f>IF('Metric ME - Current'!$I$15&lt;2.8907,1007.26-132.54*(2.8907-'Metric ME - Current'!$I$15),1007.26)</f>
        <v>1007.26</v>
      </c>
      <c r="AZ69" s="1">
        <f t="shared" si="15"/>
        <v>50057.440000000061</v>
      </c>
      <c r="BA69" s="92">
        <f>IF('Metric ME - Current'!$I$15&lt;3.0807,491.38-48.3005*(3.0807-'Metric ME - Current'!$I$15),491.38)</f>
        <v>491.38</v>
      </c>
      <c r="BB69" s="1">
        <f t="shared" si="29"/>
        <v>42790.480000000032</v>
      </c>
    </row>
    <row r="70" spans="1:54" x14ac:dyDescent="0.25">
      <c r="A70" s="92">
        <v>92</v>
      </c>
      <c r="B70" s="92">
        <f>IF('Metric ME - Current'!$B$15&lt;2.8907,1007.26-132.54*(2.8907-'Metric ME - Current'!$B$15),1007.26)</f>
        <v>1007.26</v>
      </c>
      <c r="C70" s="1">
        <f t="shared" si="8"/>
        <v>51064.700000000063</v>
      </c>
      <c r="D70" s="92">
        <f>IF('Metric ME - Current'!$B$15&lt;3.0807,491.38-48.3005*(3.0807-'Metric ME - Current'!$B$15),491.38)</f>
        <v>491.38</v>
      </c>
      <c r="E70" s="1">
        <f t="shared" si="0"/>
        <v>43281.86000000003</v>
      </c>
      <c r="H70" s="92">
        <v>92</v>
      </c>
      <c r="I70" s="92">
        <f>IF('Metric ME - Current'!$C$15&lt;2.8907,1007.26-132.54*(2.8907-'Metric ME - Current'!$C$15),1007.26)</f>
        <v>1007.26</v>
      </c>
      <c r="J70" s="1">
        <f t="shared" si="9"/>
        <v>51064.700000000063</v>
      </c>
      <c r="K70" s="92">
        <f>IF('Metric ME - Current'!$C$15&lt;3.0807,491.38-48.3005*(3.0807-'Metric ME - Current'!$C$15),491.38)</f>
        <v>491.38</v>
      </c>
      <c r="L70" s="1">
        <f t="shared" si="23"/>
        <v>43281.86000000003</v>
      </c>
      <c r="O70" s="92">
        <v>92</v>
      </c>
      <c r="P70" s="92">
        <f>IF('Metric ME - Current'!$D$15&lt;2.8907,1007.26-132.54*(2.8907-'Metric ME - Current'!$D$15),1007.26)</f>
        <v>1007.26</v>
      </c>
      <c r="Q70" s="1">
        <f t="shared" si="10"/>
        <v>51064.700000000063</v>
      </c>
      <c r="R70" s="92">
        <f>IF('Metric ME - Current'!$D$15&lt;3.0807,491.38-48.3005*(3.0807-'Metric ME - Current'!$D$15),491.38)</f>
        <v>491.38</v>
      </c>
      <c r="S70" s="1">
        <f t="shared" si="24"/>
        <v>43281.86000000003</v>
      </c>
      <c r="V70" s="92">
        <v>92</v>
      </c>
      <c r="W70" s="92">
        <f>IF('Metric ME - Current'!$E$15&lt;2.8907,1007.26-132.54*(2.8907-'Metric ME - Current'!$E$15),1007.26)</f>
        <v>1007.26</v>
      </c>
      <c r="X70" s="1">
        <f t="shared" si="11"/>
        <v>51064.700000000063</v>
      </c>
      <c r="Y70" s="92">
        <f>IF('Metric ME - Current'!$E$15&lt;3.0807,491.38-48.3005*(3.0807-'Metric ME - Current'!$E$15),491.38)</f>
        <v>491.38</v>
      </c>
      <c r="Z70" s="1">
        <f t="shared" si="25"/>
        <v>43281.86000000003</v>
      </c>
      <c r="AC70" s="92">
        <v>92</v>
      </c>
      <c r="AD70" s="92">
        <f>IF('Metric ME - Current'!$F$15&lt;2.8907,1007.26-132.54*(2.8907-'Metric ME - Current'!$F$15),1007.26)</f>
        <v>1007.26</v>
      </c>
      <c r="AE70" s="1">
        <f t="shared" si="12"/>
        <v>51064.700000000063</v>
      </c>
      <c r="AF70" s="92">
        <f>IF('Metric ME - Current'!$F$15&lt;3.0807,491.38-48.3005*(3.0807-'Metric ME - Current'!$F$15),491.38)</f>
        <v>491.38</v>
      </c>
      <c r="AG70" s="1">
        <f t="shared" si="26"/>
        <v>43281.86000000003</v>
      </c>
      <c r="AJ70" s="92">
        <v>92</v>
      </c>
      <c r="AK70" s="92">
        <f>IF('Metric ME - Current'!$G$15&lt;2.8907,1007.26-132.54*(2.8907-'Metric ME - Current'!$G$15),1007.26)</f>
        <v>1007.26</v>
      </c>
      <c r="AL70" s="1">
        <f t="shared" si="13"/>
        <v>51064.700000000063</v>
      </c>
      <c r="AM70" s="92">
        <f>IF('Metric ME - Current'!$G$15&lt;3.0807,491.38-48.3005*(3.0807-'Metric ME - Current'!$G$15),491.38)</f>
        <v>491.38</v>
      </c>
      <c r="AN70" s="1">
        <f t="shared" si="27"/>
        <v>43281.86000000003</v>
      </c>
      <c r="AQ70" s="92">
        <v>92</v>
      </c>
      <c r="AR70" s="92">
        <f>IF('Metric ME - Current'!$H$15&lt;2.8907,1007.26-132.54*(2.8907-'Metric ME - Current'!$H$15),1007.26)</f>
        <v>1007.26</v>
      </c>
      <c r="AS70" s="1">
        <f t="shared" si="14"/>
        <v>51064.700000000063</v>
      </c>
      <c r="AT70" s="92">
        <f>IF('Metric ME - Current'!$H$15&lt;3.0807,491.38-48.3005*(3.0807-'Metric ME - Current'!$H$15),491.38)</f>
        <v>491.38</v>
      </c>
      <c r="AU70" s="1">
        <f t="shared" si="28"/>
        <v>43281.86000000003</v>
      </c>
      <c r="AX70" s="92">
        <v>92</v>
      </c>
      <c r="AY70" s="92">
        <f>IF('Metric ME - Current'!$I$15&lt;2.8907,1007.26-132.54*(2.8907-'Metric ME - Current'!$I$15),1007.26)</f>
        <v>1007.26</v>
      </c>
      <c r="AZ70" s="1">
        <f t="shared" si="15"/>
        <v>51064.700000000063</v>
      </c>
      <c r="BA70" s="92">
        <f>IF('Metric ME - Current'!$I$15&lt;3.0807,491.38-48.3005*(3.0807-'Metric ME - Current'!$I$15),491.38)</f>
        <v>491.38</v>
      </c>
      <c r="BB70" s="1">
        <f t="shared" si="29"/>
        <v>43281.86000000003</v>
      </c>
    </row>
    <row r="71" spans="1:54" x14ac:dyDescent="0.25">
      <c r="A71" s="92">
        <v>93</v>
      </c>
      <c r="B71" s="92">
        <f>IF('Metric ME - Current'!$B$15&lt;2.8907,1007.26-132.54*(2.8907-'Metric ME - Current'!$B$15),1007.26)</f>
        <v>1007.26</v>
      </c>
      <c r="C71" s="1">
        <f t="shared" si="8"/>
        <v>52071.960000000065</v>
      </c>
      <c r="D71" s="92">
        <f>IF('Metric ME - Current'!$B$15&lt;3.0807,491.38-48.3005*(3.0807-'Metric ME - Current'!$B$15),491.38)</f>
        <v>491.38</v>
      </c>
      <c r="E71" s="1">
        <f t="shared" ref="E71:E134" si="30">D71+E70</f>
        <v>43773.240000000027</v>
      </c>
      <c r="H71" s="92">
        <v>93</v>
      </c>
      <c r="I71" s="92">
        <f>IF('Metric ME - Current'!$C$15&lt;2.8907,1007.26-132.54*(2.8907-'Metric ME - Current'!$C$15),1007.26)</f>
        <v>1007.26</v>
      </c>
      <c r="J71" s="1">
        <f t="shared" si="9"/>
        <v>52071.960000000065</v>
      </c>
      <c r="K71" s="92">
        <f>IF('Metric ME - Current'!$C$15&lt;3.0807,491.38-48.3005*(3.0807-'Metric ME - Current'!$C$15),491.38)</f>
        <v>491.38</v>
      </c>
      <c r="L71" s="1">
        <f t="shared" si="23"/>
        <v>43773.240000000027</v>
      </c>
      <c r="O71" s="92">
        <v>93</v>
      </c>
      <c r="P71" s="92">
        <f>IF('Metric ME - Current'!$D$15&lt;2.8907,1007.26-132.54*(2.8907-'Metric ME - Current'!$D$15),1007.26)</f>
        <v>1007.26</v>
      </c>
      <c r="Q71" s="1">
        <f t="shared" si="10"/>
        <v>52071.960000000065</v>
      </c>
      <c r="R71" s="92">
        <f>IF('Metric ME - Current'!$D$15&lt;3.0807,491.38-48.3005*(3.0807-'Metric ME - Current'!$D$15),491.38)</f>
        <v>491.38</v>
      </c>
      <c r="S71" s="1">
        <f t="shared" si="24"/>
        <v>43773.240000000027</v>
      </c>
      <c r="V71" s="92">
        <v>93</v>
      </c>
      <c r="W71" s="92">
        <f>IF('Metric ME - Current'!$E$15&lt;2.8907,1007.26-132.54*(2.8907-'Metric ME - Current'!$E$15),1007.26)</f>
        <v>1007.26</v>
      </c>
      <c r="X71" s="1">
        <f t="shared" si="11"/>
        <v>52071.960000000065</v>
      </c>
      <c r="Y71" s="92">
        <f>IF('Metric ME - Current'!$E$15&lt;3.0807,491.38-48.3005*(3.0807-'Metric ME - Current'!$E$15),491.38)</f>
        <v>491.38</v>
      </c>
      <c r="Z71" s="1">
        <f t="shared" si="25"/>
        <v>43773.240000000027</v>
      </c>
      <c r="AC71" s="92">
        <v>93</v>
      </c>
      <c r="AD71" s="92">
        <f>IF('Metric ME - Current'!$F$15&lt;2.8907,1007.26-132.54*(2.8907-'Metric ME - Current'!$F$15),1007.26)</f>
        <v>1007.26</v>
      </c>
      <c r="AE71" s="1">
        <f t="shared" si="12"/>
        <v>52071.960000000065</v>
      </c>
      <c r="AF71" s="92">
        <f>IF('Metric ME - Current'!$F$15&lt;3.0807,491.38-48.3005*(3.0807-'Metric ME - Current'!$F$15),491.38)</f>
        <v>491.38</v>
      </c>
      <c r="AG71" s="1">
        <f t="shared" si="26"/>
        <v>43773.240000000027</v>
      </c>
      <c r="AJ71" s="92">
        <v>93</v>
      </c>
      <c r="AK71" s="92">
        <f>IF('Metric ME - Current'!$G$15&lt;2.8907,1007.26-132.54*(2.8907-'Metric ME - Current'!$G$15),1007.26)</f>
        <v>1007.26</v>
      </c>
      <c r="AL71" s="1">
        <f t="shared" si="13"/>
        <v>52071.960000000065</v>
      </c>
      <c r="AM71" s="92">
        <f>IF('Metric ME - Current'!$G$15&lt;3.0807,491.38-48.3005*(3.0807-'Metric ME - Current'!$G$15),491.38)</f>
        <v>491.38</v>
      </c>
      <c r="AN71" s="1">
        <f t="shared" si="27"/>
        <v>43773.240000000027</v>
      </c>
      <c r="AQ71" s="92">
        <v>93</v>
      </c>
      <c r="AR71" s="92">
        <f>IF('Metric ME - Current'!$H$15&lt;2.8907,1007.26-132.54*(2.8907-'Metric ME - Current'!$H$15),1007.26)</f>
        <v>1007.26</v>
      </c>
      <c r="AS71" s="1">
        <f t="shared" si="14"/>
        <v>52071.960000000065</v>
      </c>
      <c r="AT71" s="92">
        <f>IF('Metric ME - Current'!$H$15&lt;3.0807,491.38-48.3005*(3.0807-'Metric ME - Current'!$H$15),491.38)</f>
        <v>491.38</v>
      </c>
      <c r="AU71" s="1">
        <f t="shared" si="28"/>
        <v>43773.240000000027</v>
      </c>
      <c r="AX71" s="92">
        <v>93</v>
      </c>
      <c r="AY71" s="92">
        <f>IF('Metric ME - Current'!$I$15&lt;2.8907,1007.26-132.54*(2.8907-'Metric ME - Current'!$I$15),1007.26)</f>
        <v>1007.26</v>
      </c>
      <c r="AZ71" s="1">
        <f t="shared" si="15"/>
        <v>52071.960000000065</v>
      </c>
      <c r="BA71" s="92">
        <f>IF('Metric ME - Current'!$I$15&lt;3.0807,491.38-48.3005*(3.0807-'Metric ME - Current'!$I$15),491.38)</f>
        <v>491.38</v>
      </c>
      <c r="BB71" s="1">
        <f t="shared" si="29"/>
        <v>43773.240000000027</v>
      </c>
    </row>
    <row r="72" spans="1:54" x14ac:dyDescent="0.25">
      <c r="A72" s="92">
        <v>94</v>
      </c>
      <c r="B72" s="92">
        <f>IF('Metric ME - Current'!$B$15&lt;2.8907,1007.26-132.54*(2.8907-'Metric ME - Current'!$B$15),1007.26)</f>
        <v>1007.26</v>
      </c>
      <c r="C72" s="1">
        <f t="shared" ref="C72:C135" si="31">B72+C71</f>
        <v>53079.220000000067</v>
      </c>
      <c r="D72" s="92">
        <f>IF('Metric ME - Current'!$B$15&lt;3.0807,491.38-48.3005*(3.0807-'Metric ME - Current'!$B$15),491.38)</f>
        <v>491.38</v>
      </c>
      <c r="E72" s="1">
        <f t="shared" si="30"/>
        <v>44264.620000000024</v>
      </c>
      <c r="H72" s="92">
        <v>94</v>
      </c>
      <c r="I72" s="92">
        <f>IF('Metric ME - Current'!$C$15&lt;2.8907,1007.26-132.54*(2.8907-'Metric ME - Current'!$C$15),1007.26)</f>
        <v>1007.26</v>
      </c>
      <c r="J72" s="1">
        <f t="shared" ref="J72:J135" si="32">I72+J71</f>
        <v>53079.220000000067</v>
      </c>
      <c r="K72" s="92">
        <f>IF('Metric ME - Current'!$C$15&lt;3.0807,491.38-48.3005*(3.0807-'Metric ME - Current'!$C$15),491.38)</f>
        <v>491.38</v>
      </c>
      <c r="L72" s="1">
        <f t="shared" si="23"/>
        <v>44264.620000000024</v>
      </c>
      <c r="O72" s="92">
        <v>94</v>
      </c>
      <c r="P72" s="92">
        <f>IF('Metric ME - Current'!$D$15&lt;2.8907,1007.26-132.54*(2.8907-'Metric ME - Current'!$D$15),1007.26)</f>
        <v>1007.26</v>
      </c>
      <c r="Q72" s="1">
        <f t="shared" ref="Q72:Q135" si="33">P72+Q71</f>
        <v>53079.220000000067</v>
      </c>
      <c r="R72" s="92">
        <f>IF('Metric ME - Current'!$D$15&lt;3.0807,491.38-48.3005*(3.0807-'Metric ME - Current'!$D$15),491.38)</f>
        <v>491.38</v>
      </c>
      <c r="S72" s="1">
        <f t="shared" si="24"/>
        <v>44264.620000000024</v>
      </c>
      <c r="V72" s="92">
        <v>94</v>
      </c>
      <c r="W72" s="92">
        <f>IF('Metric ME - Current'!$E$15&lt;2.8907,1007.26-132.54*(2.8907-'Metric ME - Current'!$E$15),1007.26)</f>
        <v>1007.26</v>
      </c>
      <c r="X72" s="1">
        <f t="shared" ref="X72:X135" si="34">W72+X71</f>
        <v>53079.220000000067</v>
      </c>
      <c r="Y72" s="92">
        <f>IF('Metric ME - Current'!$E$15&lt;3.0807,491.38-48.3005*(3.0807-'Metric ME - Current'!$E$15),491.38)</f>
        <v>491.38</v>
      </c>
      <c r="Z72" s="1">
        <f t="shared" si="25"/>
        <v>44264.620000000024</v>
      </c>
      <c r="AC72" s="92">
        <v>94</v>
      </c>
      <c r="AD72" s="92">
        <f>IF('Metric ME - Current'!$F$15&lt;2.8907,1007.26-132.54*(2.8907-'Metric ME - Current'!$F$15),1007.26)</f>
        <v>1007.26</v>
      </c>
      <c r="AE72" s="1">
        <f t="shared" ref="AE72:AE135" si="35">AD72+AE71</f>
        <v>53079.220000000067</v>
      </c>
      <c r="AF72" s="92">
        <f>IF('Metric ME - Current'!$F$15&lt;3.0807,491.38-48.3005*(3.0807-'Metric ME - Current'!$F$15),491.38)</f>
        <v>491.38</v>
      </c>
      <c r="AG72" s="1">
        <f t="shared" si="26"/>
        <v>44264.620000000024</v>
      </c>
      <c r="AJ72" s="92">
        <v>94</v>
      </c>
      <c r="AK72" s="92">
        <f>IF('Metric ME - Current'!$G$15&lt;2.8907,1007.26-132.54*(2.8907-'Metric ME - Current'!$G$15),1007.26)</f>
        <v>1007.26</v>
      </c>
      <c r="AL72" s="1">
        <f t="shared" ref="AL72:AL135" si="36">AK72+AL71</f>
        <v>53079.220000000067</v>
      </c>
      <c r="AM72" s="92">
        <f>IF('Metric ME - Current'!$G$15&lt;3.0807,491.38-48.3005*(3.0807-'Metric ME - Current'!$G$15),491.38)</f>
        <v>491.38</v>
      </c>
      <c r="AN72" s="1">
        <f t="shared" si="27"/>
        <v>44264.620000000024</v>
      </c>
      <c r="AQ72" s="92">
        <v>94</v>
      </c>
      <c r="AR72" s="92">
        <f>IF('Metric ME - Current'!$H$15&lt;2.8907,1007.26-132.54*(2.8907-'Metric ME - Current'!$H$15),1007.26)</f>
        <v>1007.26</v>
      </c>
      <c r="AS72" s="1">
        <f t="shared" ref="AS72:AS135" si="37">AR72+AS71</f>
        <v>53079.220000000067</v>
      </c>
      <c r="AT72" s="92">
        <f>IF('Metric ME - Current'!$H$15&lt;3.0807,491.38-48.3005*(3.0807-'Metric ME - Current'!$H$15),491.38)</f>
        <v>491.38</v>
      </c>
      <c r="AU72" s="1">
        <f t="shared" si="28"/>
        <v>44264.620000000024</v>
      </c>
      <c r="AX72" s="92">
        <v>94</v>
      </c>
      <c r="AY72" s="92">
        <f>IF('Metric ME - Current'!$I$15&lt;2.8907,1007.26-132.54*(2.8907-'Metric ME - Current'!$I$15),1007.26)</f>
        <v>1007.26</v>
      </c>
      <c r="AZ72" s="1">
        <f t="shared" ref="AZ72:AZ135" si="38">AY72+AZ71</f>
        <v>53079.220000000067</v>
      </c>
      <c r="BA72" s="92">
        <f>IF('Metric ME - Current'!$I$15&lt;3.0807,491.38-48.3005*(3.0807-'Metric ME - Current'!$I$15),491.38)</f>
        <v>491.38</v>
      </c>
      <c r="BB72" s="1">
        <f t="shared" si="29"/>
        <v>44264.620000000024</v>
      </c>
    </row>
    <row r="73" spans="1:54" x14ac:dyDescent="0.25">
      <c r="A73" s="92">
        <v>95</v>
      </c>
      <c r="B73" s="92">
        <f>IF('Metric ME - Current'!$B$15&lt;2.8907,1007.26-132.54*(2.8907-'Metric ME - Current'!$B$15),1007.26)</f>
        <v>1007.26</v>
      </c>
      <c r="C73" s="1">
        <f t="shared" si="31"/>
        <v>54086.480000000069</v>
      </c>
      <c r="D73" s="92">
        <f>IF('Metric ME - Current'!$B$15&lt;3.0807,491.38-48.3005*(3.0807-'Metric ME - Current'!$B$15),491.38)</f>
        <v>491.38</v>
      </c>
      <c r="E73" s="1">
        <f t="shared" si="30"/>
        <v>44756.000000000022</v>
      </c>
      <c r="H73" s="92">
        <v>95</v>
      </c>
      <c r="I73" s="92">
        <f>IF('Metric ME - Current'!$C$15&lt;2.8907,1007.26-132.54*(2.8907-'Metric ME - Current'!$C$15),1007.26)</f>
        <v>1007.26</v>
      </c>
      <c r="J73" s="1">
        <f t="shared" si="32"/>
        <v>54086.480000000069</v>
      </c>
      <c r="K73" s="92">
        <f>IF('Metric ME - Current'!$C$15&lt;3.0807,491.38-48.3005*(3.0807-'Metric ME - Current'!$C$15),491.38)</f>
        <v>491.38</v>
      </c>
      <c r="L73" s="1">
        <f t="shared" si="23"/>
        <v>44756.000000000022</v>
      </c>
      <c r="O73" s="92">
        <v>95</v>
      </c>
      <c r="P73" s="92">
        <f>IF('Metric ME - Current'!$D$15&lt;2.8907,1007.26-132.54*(2.8907-'Metric ME - Current'!$D$15),1007.26)</f>
        <v>1007.26</v>
      </c>
      <c r="Q73" s="1">
        <f t="shared" si="33"/>
        <v>54086.480000000069</v>
      </c>
      <c r="R73" s="92">
        <f>IF('Metric ME - Current'!$D$15&lt;3.0807,491.38-48.3005*(3.0807-'Metric ME - Current'!$D$15),491.38)</f>
        <v>491.38</v>
      </c>
      <c r="S73" s="1">
        <f t="shared" si="24"/>
        <v>44756.000000000022</v>
      </c>
      <c r="V73" s="92">
        <v>95</v>
      </c>
      <c r="W73" s="92">
        <f>IF('Metric ME - Current'!$E$15&lt;2.8907,1007.26-132.54*(2.8907-'Metric ME - Current'!$E$15),1007.26)</f>
        <v>1007.26</v>
      </c>
      <c r="X73" s="1">
        <f t="shared" si="34"/>
        <v>54086.480000000069</v>
      </c>
      <c r="Y73" s="92">
        <f>IF('Metric ME - Current'!$E$15&lt;3.0807,491.38-48.3005*(3.0807-'Metric ME - Current'!$E$15),491.38)</f>
        <v>491.38</v>
      </c>
      <c r="Z73" s="1">
        <f t="shared" si="25"/>
        <v>44756.000000000022</v>
      </c>
      <c r="AC73" s="92">
        <v>95</v>
      </c>
      <c r="AD73" s="92">
        <f>IF('Metric ME - Current'!$F$15&lt;2.8907,1007.26-132.54*(2.8907-'Metric ME - Current'!$F$15),1007.26)</f>
        <v>1007.26</v>
      </c>
      <c r="AE73" s="1">
        <f t="shared" si="35"/>
        <v>54086.480000000069</v>
      </c>
      <c r="AF73" s="92">
        <f>IF('Metric ME - Current'!$F$15&lt;3.0807,491.38-48.3005*(3.0807-'Metric ME - Current'!$F$15),491.38)</f>
        <v>491.38</v>
      </c>
      <c r="AG73" s="1">
        <f t="shared" si="26"/>
        <v>44756.000000000022</v>
      </c>
      <c r="AJ73" s="92">
        <v>95</v>
      </c>
      <c r="AK73" s="92">
        <f>IF('Metric ME - Current'!$G$15&lt;2.8907,1007.26-132.54*(2.8907-'Metric ME - Current'!$G$15),1007.26)</f>
        <v>1007.26</v>
      </c>
      <c r="AL73" s="1">
        <f t="shared" si="36"/>
        <v>54086.480000000069</v>
      </c>
      <c r="AM73" s="92">
        <f>IF('Metric ME - Current'!$G$15&lt;3.0807,491.38-48.3005*(3.0807-'Metric ME - Current'!$G$15),491.38)</f>
        <v>491.38</v>
      </c>
      <c r="AN73" s="1">
        <f t="shared" si="27"/>
        <v>44756.000000000022</v>
      </c>
      <c r="AQ73" s="92">
        <v>95</v>
      </c>
      <c r="AR73" s="92">
        <f>IF('Metric ME - Current'!$H$15&lt;2.8907,1007.26-132.54*(2.8907-'Metric ME - Current'!$H$15),1007.26)</f>
        <v>1007.26</v>
      </c>
      <c r="AS73" s="1">
        <f t="shared" si="37"/>
        <v>54086.480000000069</v>
      </c>
      <c r="AT73" s="92">
        <f>IF('Metric ME - Current'!$H$15&lt;3.0807,491.38-48.3005*(3.0807-'Metric ME - Current'!$H$15),491.38)</f>
        <v>491.38</v>
      </c>
      <c r="AU73" s="1">
        <f t="shared" si="28"/>
        <v>44756.000000000022</v>
      </c>
      <c r="AX73" s="92">
        <v>95</v>
      </c>
      <c r="AY73" s="92">
        <f>IF('Metric ME - Current'!$I$15&lt;2.8907,1007.26-132.54*(2.8907-'Metric ME - Current'!$I$15),1007.26)</f>
        <v>1007.26</v>
      </c>
      <c r="AZ73" s="1">
        <f t="shared" si="38"/>
        <v>54086.480000000069</v>
      </c>
      <c r="BA73" s="92">
        <f>IF('Metric ME - Current'!$I$15&lt;3.0807,491.38-48.3005*(3.0807-'Metric ME - Current'!$I$15),491.38)</f>
        <v>491.38</v>
      </c>
      <c r="BB73" s="1">
        <f t="shared" si="29"/>
        <v>44756.000000000022</v>
      </c>
    </row>
    <row r="74" spans="1:54" x14ac:dyDescent="0.25">
      <c r="A74" s="92">
        <v>96</v>
      </c>
      <c r="B74" s="92">
        <f>IF('Metric ME - Current'!$B$15&lt;2.8907,1007.26-132.54*(2.8907-'Metric ME - Current'!$B$15),1007.26)</f>
        <v>1007.26</v>
      </c>
      <c r="C74" s="1">
        <f t="shared" si="31"/>
        <v>55093.740000000071</v>
      </c>
      <c r="D74" s="92">
        <f>IF('Metric ME - Current'!$B$15&lt;3.0807,491.38-48.3005*(3.0807-'Metric ME - Current'!$B$15),491.38)</f>
        <v>491.38</v>
      </c>
      <c r="E74" s="1">
        <f t="shared" si="30"/>
        <v>45247.380000000019</v>
      </c>
      <c r="H74" s="92">
        <v>96</v>
      </c>
      <c r="I74" s="92">
        <f>IF('Metric ME - Current'!$C$15&lt;2.8907,1007.26-132.54*(2.8907-'Metric ME - Current'!$C$15),1007.26)</f>
        <v>1007.26</v>
      </c>
      <c r="J74" s="1">
        <f t="shared" si="32"/>
        <v>55093.740000000071</v>
      </c>
      <c r="K74" s="92">
        <f>IF('Metric ME - Current'!$C$15&lt;3.0807,491.38-48.3005*(3.0807-'Metric ME - Current'!$C$15),491.38)</f>
        <v>491.38</v>
      </c>
      <c r="L74" s="1">
        <f t="shared" si="23"/>
        <v>45247.380000000019</v>
      </c>
      <c r="O74" s="92">
        <v>96</v>
      </c>
      <c r="P74" s="92">
        <f>IF('Metric ME - Current'!$D$15&lt;2.8907,1007.26-132.54*(2.8907-'Metric ME - Current'!$D$15),1007.26)</f>
        <v>1007.26</v>
      </c>
      <c r="Q74" s="1">
        <f t="shared" si="33"/>
        <v>55093.740000000071</v>
      </c>
      <c r="R74" s="92">
        <f>IF('Metric ME - Current'!$D$15&lt;3.0807,491.38-48.3005*(3.0807-'Metric ME - Current'!$D$15),491.38)</f>
        <v>491.38</v>
      </c>
      <c r="S74" s="1">
        <f t="shared" si="24"/>
        <v>45247.380000000019</v>
      </c>
      <c r="V74" s="92">
        <v>96</v>
      </c>
      <c r="W74" s="92">
        <f>IF('Metric ME - Current'!$E$15&lt;2.8907,1007.26-132.54*(2.8907-'Metric ME - Current'!$E$15),1007.26)</f>
        <v>1007.26</v>
      </c>
      <c r="X74" s="1">
        <f t="shared" si="34"/>
        <v>55093.740000000071</v>
      </c>
      <c r="Y74" s="92">
        <f>IF('Metric ME - Current'!$E$15&lt;3.0807,491.38-48.3005*(3.0807-'Metric ME - Current'!$E$15),491.38)</f>
        <v>491.38</v>
      </c>
      <c r="Z74" s="1">
        <f t="shared" si="25"/>
        <v>45247.380000000019</v>
      </c>
      <c r="AC74" s="92">
        <v>96</v>
      </c>
      <c r="AD74" s="92">
        <f>IF('Metric ME - Current'!$F$15&lt;2.8907,1007.26-132.54*(2.8907-'Metric ME - Current'!$F$15),1007.26)</f>
        <v>1007.26</v>
      </c>
      <c r="AE74" s="1">
        <f t="shared" si="35"/>
        <v>55093.740000000071</v>
      </c>
      <c r="AF74" s="92">
        <f>IF('Metric ME - Current'!$F$15&lt;3.0807,491.38-48.3005*(3.0807-'Metric ME - Current'!$F$15),491.38)</f>
        <v>491.38</v>
      </c>
      <c r="AG74" s="1">
        <f t="shared" si="26"/>
        <v>45247.380000000019</v>
      </c>
      <c r="AJ74" s="92">
        <v>96</v>
      </c>
      <c r="AK74" s="92">
        <f>IF('Metric ME - Current'!$G$15&lt;2.8907,1007.26-132.54*(2.8907-'Metric ME - Current'!$G$15),1007.26)</f>
        <v>1007.26</v>
      </c>
      <c r="AL74" s="1">
        <f t="shared" si="36"/>
        <v>55093.740000000071</v>
      </c>
      <c r="AM74" s="92">
        <f>IF('Metric ME - Current'!$G$15&lt;3.0807,491.38-48.3005*(3.0807-'Metric ME - Current'!$G$15),491.38)</f>
        <v>491.38</v>
      </c>
      <c r="AN74" s="1">
        <f t="shared" si="27"/>
        <v>45247.380000000019</v>
      </c>
      <c r="AQ74" s="92">
        <v>96</v>
      </c>
      <c r="AR74" s="92">
        <f>IF('Metric ME - Current'!$H$15&lt;2.8907,1007.26-132.54*(2.8907-'Metric ME - Current'!$H$15),1007.26)</f>
        <v>1007.26</v>
      </c>
      <c r="AS74" s="1">
        <f t="shared" si="37"/>
        <v>55093.740000000071</v>
      </c>
      <c r="AT74" s="92">
        <f>IF('Metric ME - Current'!$H$15&lt;3.0807,491.38-48.3005*(3.0807-'Metric ME - Current'!$H$15),491.38)</f>
        <v>491.38</v>
      </c>
      <c r="AU74" s="1">
        <f t="shared" si="28"/>
        <v>45247.380000000019</v>
      </c>
      <c r="AX74" s="92">
        <v>96</v>
      </c>
      <c r="AY74" s="92">
        <f>IF('Metric ME - Current'!$I$15&lt;2.8907,1007.26-132.54*(2.8907-'Metric ME - Current'!$I$15),1007.26)</f>
        <v>1007.26</v>
      </c>
      <c r="AZ74" s="1">
        <f t="shared" si="38"/>
        <v>55093.740000000071</v>
      </c>
      <c r="BA74" s="92">
        <f>IF('Metric ME - Current'!$I$15&lt;3.0807,491.38-48.3005*(3.0807-'Metric ME - Current'!$I$15),491.38)</f>
        <v>491.38</v>
      </c>
      <c r="BB74" s="1">
        <f t="shared" si="29"/>
        <v>45247.380000000019</v>
      </c>
    </row>
    <row r="75" spans="1:54" x14ac:dyDescent="0.25">
      <c r="A75" s="92">
        <v>97</v>
      </c>
      <c r="B75" s="92">
        <f>IF('Metric ME - Current'!$B$15&lt;2.8907,1007.26-132.54*(2.8907-'Metric ME - Current'!$B$15),1007.26)</f>
        <v>1007.26</v>
      </c>
      <c r="C75" s="1">
        <f t="shared" si="31"/>
        <v>56101.000000000073</v>
      </c>
      <c r="D75" s="92">
        <f>IF('Metric ME - Current'!$B$15&lt;3.0807,491.38-48.3005*(3.0807-'Metric ME - Current'!$B$15),491.38)</f>
        <v>491.38</v>
      </c>
      <c r="E75" s="1">
        <f t="shared" si="30"/>
        <v>45738.760000000017</v>
      </c>
      <c r="H75" s="92">
        <v>97</v>
      </c>
      <c r="I75" s="92">
        <f>IF('Metric ME - Current'!$C$15&lt;2.8907,1007.26-132.54*(2.8907-'Metric ME - Current'!$C$15),1007.26)</f>
        <v>1007.26</v>
      </c>
      <c r="J75" s="1">
        <f t="shared" si="32"/>
        <v>56101.000000000073</v>
      </c>
      <c r="K75" s="92">
        <f>IF('Metric ME - Current'!$C$15&lt;3.0807,491.38-48.3005*(3.0807-'Metric ME - Current'!$C$15),491.38)</f>
        <v>491.38</v>
      </c>
      <c r="L75" s="1">
        <f t="shared" si="23"/>
        <v>45738.760000000017</v>
      </c>
      <c r="O75" s="92">
        <v>97</v>
      </c>
      <c r="P75" s="92">
        <f>IF('Metric ME - Current'!$D$15&lt;2.8907,1007.26-132.54*(2.8907-'Metric ME - Current'!$D$15),1007.26)</f>
        <v>1007.26</v>
      </c>
      <c r="Q75" s="1">
        <f t="shared" si="33"/>
        <v>56101.000000000073</v>
      </c>
      <c r="R75" s="92">
        <f>IF('Metric ME - Current'!$D$15&lt;3.0807,491.38-48.3005*(3.0807-'Metric ME - Current'!$D$15),491.38)</f>
        <v>491.38</v>
      </c>
      <c r="S75" s="1">
        <f t="shared" si="24"/>
        <v>45738.760000000017</v>
      </c>
      <c r="V75" s="92">
        <v>97</v>
      </c>
      <c r="W75" s="92">
        <f>IF('Metric ME - Current'!$E$15&lt;2.8907,1007.26-132.54*(2.8907-'Metric ME - Current'!$E$15),1007.26)</f>
        <v>1007.26</v>
      </c>
      <c r="X75" s="1">
        <f t="shared" si="34"/>
        <v>56101.000000000073</v>
      </c>
      <c r="Y75" s="92">
        <f>IF('Metric ME - Current'!$E$15&lt;3.0807,491.38-48.3005*(3.0807-'Metric ME - Current'!$E$15),491.38)</f>
        <v>491.38</v>
      </c>
      <c r="Z75" s="1">
        <f t="shared" si="25"/>
        <v>45738.760000000017</v>
      </c>
      <c r="AC75" s="92">
        <v>97</v>
      </c>
      <c r="AD75" s="92">
        <f>IF('Metric ME - Current'!$F$15&lt;2.8907,1007.26-132.54*(2.8907-'Metric ME - Current'!$F$15),1007.26)</f>
        <v>1007.26</v>
      </c>
      <c r="AE75" s="1">
        <f t="shared" si="35"/>
        <v>56101.000000000073</v>
      </c>
      <c r="AF75" s="92">
        <f>IF('Metric ME - Current'!$F$15&lt;3.0807,491.38-48.3005*(3.0807-'Metric ME - Current'!$F$15),491.38)</f>
        <v>491.38</v>
      </c>
      <c r="AG75" s="1">
        <f t="shared" si="26"/>
        <v>45738.760000000017</v>
      </c>
      <c r="AJ75" s="92">
        <v>97</v>
      </c>
      <c r="AK75" s="92">
        <f>IF('Metric ME - Current'!$G$15&lt;2.8907,1007.26-132.54*(2.8907-'Metric ME - Current'!$G$15),1007.26)</f>
        <v>1007.26</v>
      </c>
      <c r="AL75" s="1">
        <f t="shared" si="36"/>
        <v>56101.000000000073</v>
      </c>
      <c r="AM75" s="92">
        <f>IF('Metric ME - Current'!$G$15&lt;3.0807,491.38-48.3005*(3.0807-'Metric ME - Current'!$G$15),491.38)</f>
        <v>491.38</v>
      </c>
      <c r="AN75" s="1">
        <f t="shared" si="27"/>
        <v>45738.760000000017</v>
      </c>
      <c r="AQ75" s="92">
        <v>97</v>
      </c>
      <c r="AR75" s="92">
        <f>IF('Metric ME - Current'!$H$15&lt;2.8907,1007.26-132.54*(2.8907-'Metric ME - Current'!$H$15),1007.26)</f>
        <v>1007.26</v>
      </c>
      <c r="AS75" s="1">
        <f t="shared" si="37"/>
        <v>56101.000000000073</v>
      </c>
      <c r="AT75" s="92">
        <f>IF('Metric ME - Current'!$H$15&lt;3.0807,491.38-48.3005*(3.0807-'Metric ME - Current'!$H$15),491.38)</f>
        <v>491.38</v>
      </c>
      <c r="AU75" s="1">
        <f t="shared" si="28"/>
        <v>45738.760000000017</v>
      </c>
      <c r="AX75" s="92">
        <v>97</v>
      </c>
      <c r="AY75" s="92">
        <f>IF('Metric ME - Current'!$I$15&lt;2.8907,1007.26-132.54*(2.8907-'Metric ME - Current'!$I$15),1007.26)</f>
        <v>1007.26</v>
      </c>
      <c r="AZ75" s="1">
        <f t="shared" si="38"/>
        <v>56101.000000000073</v>
      </c>
      <c r="BA75" s="92">
        <f>IF('Metric ME - Current'!$I$15&lt;3.0807,491.38-48.3005*(3.0807-'Metric ME - Current'!$I$15),491.38)</f>
        <v>491.38</v>
      </c>
      <c r="BB75" s="1">
        <f t="shared" si="29"/>
        <v>45738.760000000017</v>
      </c>
    </row>
    <row r="76" spans="1:54" x14ac:dyDescent="0.25">
      <c r="A76" s="92">
        <v>98</v>
      </c>
      <c r="B76" s="92">
        <f>IF('Metric ME - Current'!$B$15&lt;2.8907,1007.26-132.54*(2.8907-'Metric ME - Current'!$B$15),1007.26)</f>
        <v>1007.26</v>
      </c>
      <c r="C76" s="1">
        <f t="shared" si="31"/>
        <v>57108.260000000075</v>
      </c>
      <c r="D76" s="92">
        <f>IF('Metric ME - Current'!$B$15&lt;3.0807,491.38-48.3005*(3.0807-'Metric ME - Current'!$B$15),491.38)</f>
        <v>491.38</v>
      </c>
      <c r="E76" s="1">
        <f t="shared" si="30"/>
        <v>46230.140000000014</v>
      </c>
      <c r="H76" s="92">
        <v>98</v>
      </c>
      <c r="I76" s="92">
        <f>IF('Metric ME - Current'!$C$15&lt;2.8907,1007.26-132.54*(2.8907-'Metric ME - Current'!$C$15),1007.26)</f>
        <v>1007.26</v>
      </c>
      <c r="J76" s="1">
        <f t="shared" si="32"/>
        <v>57108.260000000075</v>
      </c>
      <c r="K76" s="92">
        <f>IF('Metric ME - Current'!$C$15&lt;3.0807,491.38-48.3005*(3.0807-'Metric ME - Current'!$C$15),491.38)</f>
        <v>491.38</v>
      </c>
      <c r="L76" s="1">
        <f t="shared" si="23"/>
        <v>46230.140000000014</v>
      </c>
      <c r="O76" s="92">
        <v>98</v>
      </c>
      <c r="P76" s="92">
        <f>IF('Metric ME - Current'!$D$15&lt;2.8907,1007.26-132.54*(2.8907-'Metric ME - Current'!$D$15),1007.26)</f>
        <v>1007.26</v>
      </c>
      <c r="Q76" s="1">
        <f t="shared" si="33"/>
        <v>57108.260000000075</v>
      </c>
      <c r="R76" s="92">
        <f>IF('Metric ME - Current'!$D$15&lt;3.0807,491.38-48.3005*(3.0807-'Metric ME - Current'!$D$15),491.38)</f>
        <v>491.38</v>
      </c>
      <c r="S76" s="1">
        <f t="shared" si="24"/>
        <v>46230.140000000014</v>
      </c>
      <c r="V76" s="92">
        <v>98</v>
      </c>
      <c r="W76" s="92">
        <f>IF('Metric ME - Current'!$E$15&lt;2.8907,1007.26-132.54*(2.8907-'Metric ME - Current'!$E$15),1007.26)</f>
        <v>1007.26</v>
      </c>
      <c r="X76" s="1">
        <f t="shared" si="34"/>
        <v>57108.260000000075</v>
      </c>
      <c r="Y76" s="92">
        <f>IF('Metric ME - Current'!$E$15&lt;3.0807,491.38-48.3005*(3.0807-'Metric ME - Current'!$E$15),491.38)</f>
        <v>491.38</v>
      </c>
      <c r="Z76" s="1">
        <f t="shared" si="25"/>
        <v>46230.140000000014</v>
      </c>
      <c r="AC76" s="92">
        <v>98</v>
      </c>
      <c r="AD76" s="92">
        <f>IF('Metric ME - Current'!$F$15&lt;2.8907,1007.26-132.54*(2.8907-'Metric ME - Current'!$F$15),1007.26)</f>
        <v>1007.26</v>
      </c>
      <c r="AE76" s="1">
        <f t="shared" si="35"/>
        <v>57108.260000000075</v>
      </c>
      <c r="AF76" s="92">
        <f>IF('Metric ME - Current'!$F$15&lt;3.0807,491.38-48.3005*(3.0807-'Metric ME - Current'!$F$15),491.38)</f>
        <v>491.38</v>
      </c>
      <c r="AG76" s="1">
        <f t="shared" si="26"/>
        <v>46230.140000000014</v>
      </c>
      <c r="AJ76" s="92">
        <v>98</v>
      </c>
      <c r="AK76" s="92">
        <f>IF('Metric ME - Current'!$G$15&lt;2.8907,1007.26-132.54*(2.8907-'Metric ME - Current'!$G$15),1007.26)</f>
        <v>1007.26</v>
      </c>
      <c r="AL76" s="1">
        <f t="shared" si="36"/>
        <v>57108.260000000075</v>
      </c>
      <c r="AM76" s="92">
        <f>IF('Metric ME - Current'!$G$15&lt;3.0807,491.38-48.3005*(3.0807-'Metric ME - Current'!$G$15),491.38)</f>
        <v>491.38</v>
      </c>
      <c r="AN76" s="1">
        <f t="shared" si="27"/>
        <v>46230.140000000014</v>
      </c>
      <c r="AQ76" s="92">
        <v>98</v>
      </c>
      <c r="AR76" s="92">
        <f>IF('Metric ME - Current'!$H$15&lt;2.8907,1007.26-132.54*(2.8907-'Metric ME - Current'!$H$15),1007.26)</f>
        <v>1007.26</v>
      </c>
      <c r="AS76" s="1">
        <f t="shared" si="37"/>
        <v>57108.260000000075</v>
      </c>
      <c r="AT76" s="92">
        <f>IF('Metric ME - Current'!$H$15&lt;3.0807,491.38-48.3005*(3.0807-'Metric ME - Current'!$H$15),491.38)</f>
        <v>491.38</v>
      </c>
      <c r="AU76" s="1">
        <f t="shared" si="28"/>
        <v>46230.140000000014</v>
      </c>
      <c r="AX76" s="92">
        <v>98</v>
      </c>
      <c r="AY76" s="92">
        <f>IF('Metric ME - Current'!$I$15&lt;2.8907,1007.26-132.54*(2.8907-'Metric ME - Current'!$I$15),1007.26)</f>
        <v>1007.26</v>
      </c>
      <c r="AZ76" s="1">
        <f t="shared" si="38"/>
        <v>57108.260000000075</v>
      </c>
      <c r="BA76" s="92">
        <f>IF('Metric ME - Current'!$I$15&lt;3.0807,491.38-48.3005*(3.0807-'Metric ME - Current'!$I$15),491.38)</f>
        <v>491.38</v>
      </c>
      <c r="BB76" s="1">
        <f t="shared" si="29"/>
        <v>46230.140000000014</v>
      </c>
    </row>
    <row r="77" spans="1:54" x14ac:dyDescent="0.25">
      <c r="A77" s="92">
        <v>99</v>
      </c>
      <c r="B77" s="92">
        <f>IF('Metric ME - Current'!$B$15&lt;2.8907,1007.26-132.54*(2.8907-'Metric ME - Current'!$B$15),1007.26)</f>
        <v>1007.26</v>
      </c>
      <c r="C77" s="1">
        <f t="shared" si="31"/>
        <v>58115.520000000077</v>
      </c>
      <c r="D77" s="92">
        <f>IF('Metric ME - Current'!$B$15&lt;3.0807,491.38-48.3005*(3.0807-'Metric ME - Current'!$B$15),491.38)</f>
        <v>491.38</v>
      </c>
      <c r="E77" s="1">
        <f t="shared" si="30"/>
        <v>46721.520000000011</v>
      </c>
      <c r="H77" s="92">
        <v>99</v>
      </c>
      <c r="I77" s="92">
        <f>IF('Metric ME - Current'!$C$15&lt;2.8907,1007.26-132.54*(2.8907-'Metric ME - Current'!$C$15),1007.26)</f>
        <v>1007.26</v>
      </c>
      <c r="J77" s="1">
        <f t="shared" si="32"/>
        <v>58115.520000000077</v>
      </c>
      <c r="K77" s="92">
        <f>IF('Metric ME - Current'!$C$15&lt;3.0807,491.38-48.3005*(3.0807-'Metric ME - Current'!$C$15),491.38)</f>
        <v>491.38</v>
      </c>
      <c r="L77" s="1">
        <f t="shared" ref="L77:L140" si="39">K77+L76</f>
        <v>46721.520000000011</v>
      </c>
      <c r="O77" s="92">
        <v>99</v>
      </c>
      <c r="P77" s="92">
        <f>IF('Metric ME - Current'!$D$15&lt;2.8907,1007.26-132.54*(2.8907-'Metric ME - Current'!$D$15),1007.26)</f>
        <v>1007.26</v>
      </c>
      <c r="Q77" s="1">
        <f t="shared" si="33"/>
        <v>58115.520000000077</v>
      </c>
      <c r="R77" s="92">
        <f>IF('Metric ME - Current'!$D$15&lt;3.0807,491.38-48.3005*(3.0807-'Metric ME - Current'!$D$15),491.38)</f>
        <v>491.38</v>
      </c>
      <c r="S77" s="1">
        <f t="shared" ref="S77:S140" si="40">R77+S76</f>
        <v>46721.520000000011</v>
      </c>
      <c r="V77" s="92">
        <v>99</v>
      </c>
      <c r="W77" s="92">
        <f>IF('Metric ME - Current'!$E$15&lt;2.8907,1007.26-132.54*(2.8907-'Metric ME - Current'!$E$15),1007.26)</f>
        <v>1007.26</v>
      </c>
      <c r="X77" s="1">
        <f t="shared" si="34"/>
        <v>58115.520000000077</v>
      </c>
      <c r="Y77" s="92">
        <f>IF('Metric ME - Current'!$E$15&lt;3.0807,491.38-48.3005*(3.0807-'Metric ME - Current'!$E$15),491.38)</f>
        <v>491.38</v>
      </c>
      <c r="Z77" s="1">
        <f t="shared" ref="Z77:Z140" si="41">Y77+Z76</f>
        <v>46721.520000000011</v>
      </c>
      <c r="AC77" s="92">
        <v>99</v>
      </c>
      <c r="AD77" s="92">
        <f>IF('Metric ME - Current'!$F$15&lt;2.8907,1007.26-132.54*(2.8907-'Metric ME - Current'!$F$15),1007.26)</f>
        <v>1007.26</v>
      </c>
      <c r="AE77" s="1">
        <f t="shared" si="35"/>
        <v>58115.520000000077</v>
      </c>
      <c r="AF77" s="92">
        <f>IF('Metric ME - Current'!$F$15&lt;3.0807,491.38-48.3005*(3.0807-'Metric ME - Current'!$F$15),491.38)</f>
        <v>491.38</v>
      </c>
      <c r="AG77" s="1">
        <f t="shared" ref="AG77:AG140" si="42">AF77+AG76</f>
        <v>46721.520000000011</v>
      </c>
      <c r="AJ77" s="92">
        <v>99</v>
      </c>
      <c r="AK77" s="92">
        <f>IF('Metric ME - Current'!$G$15&lt;2.8907,1007.26-132.54*(2.8907-'Metric ME - Current'!$G$15),1007.26)</f>
        <v>1007.26</v>
      </c>
      <c r="AL77" s="1">
        <f t="shared" si="36"/>
        <v>58115.520000000077</v>
      </c>
      <c r="AM77" s="92">
        <f>IF('Metric ME - Current'!$G$15&lt;3.0807,491.38-48.3005*(3.0807-'Metric ME - Current'!$G$15),491.38)</f>
        <v>491.38</v>
      </c>
      <c r="AN77" s="1">
        <f t="shared" ref="AN77:AN140" si="43">AM77+AN76</f>
        <v>46721.520000000011</v>
      </c>
      <c r="AQ77" s="92">
        <v>99</v>
      </c>
      <c r="AR77" s="92">
        <f>IF('Metric ME - Current'!$H$15&lt;2.8907,1007.26-132.54*(2.8907-'Metric ME - Current'!$H$15),1007.26)</f>
        <v>1007.26</v>
      </c>
      <c r="AS77" s="1">
        <f t="shared" si="37"/>
        <v>58115.520000000077</v>
      </c>
      <c r="AT77" s="92">
        <f>IF('Metric ME - Current'!$H$15&lt;3.0807,491.38-48.3005*(3.0807-'Metric ME - Current'!$H$15),491.38)</f>
        <v>491.38</v>
      </c>
      <c r="AU77" s="1">
        <f t="shared" ref="AU77:AU140" si="44">AT77+AU76</f>
        <v>46721.520000000011</v>
      </c>
      <c r="AX77" s="92">
        <v>99</v>
      </c>
      <c r="AY77" s="92">
        <f>IF('Metric ME - Current'!$I$15&lt;2.8907,1007.26-132.54*(2.8907-'Metric ME - Current'!$I$15),1007.26)</f>
        <v>1007.26</v>
      </c>
      <c r="AZ77" s="1">
        <f t="shared" si="38"/>
        <v>58115.520000000077</v>
      </c>
      <c r="BA77" s="92">
        <f>IF('Metric ME - Current'!$I$15&lt;3.0807,491.38-48.3005*(3.0807-'Metric ME - Current'!$I$15),491.38)</f>
        <v>491.38</v>
      </c>
      <c r="BB77" s="1">
        <f t="shared" ref="BB77:BB140" si="45">BA77+BB76</f>
        <v>46721.520000000011</v>
      </c>
    </row>
    <row r="78" spans="1:54" x14ac:dyDescent="0.25">
      <c r="A78" s="92">
        <v>100</v>
      </c>
      <c r="B78" s="92">
        <f>IF('Metric ME - Current'!$B$15&lt;2.8907,1007.26-132.54*(2.8907-'Metric ME - Current'!$B$15),1007.26)</f>
        <v>1007.26</v>
      </c>
      <c r="C78" s="1">
        <f t="shared" si="31"/>
        <v>59122.780000000079</v>
      </c>
      <c r="D78" s="92">
        <f>IF('Metric ME - Current'!$B$15&lt;3.0807,491.38-48.3005*(3.0807-'Metric ME - Current'!$B$15),491.38)</f>
        <v>491.38</v>
      </c>
      <c r="E78" s="1">
        <f t="shared" si="30"/>
        <v>47212.900000000009</v>
      </c>
      <c r="H78" s="92">
        <v>100</v>
      </c>
      <c r="I78" s="92">
        <f>IF('Metric ME - Current'!$C$15&lt;2.8907,1007.26-132.54*(2.8907-'Metric ME - Current'!$C$15),1007.26)</f>
        <v>1007.26</v>
      </c>
      <c r="J78" s="1">
        <f t="shared" si="32"/>
        <v>59122.780000000079</v>
      </c>
      <c r="K78" s="92">
        <f>IF('Metric ME - Current'!$C$15&lt;3.0807,491.38-48.3005*(3.0807-'Metric ME - Current'!$C$15),491.38)</f>
        <v>491.38</v>
      </c>
      <c r="L78" s="1">
        <f t="shared" si="39"/>
        <v>47212.900000000009</v>
      </c>
      <c r="O78" s="92">
        <v>100</v>
      </c>
      <c r="P78" s="92">
        <f>IF('Metric ME - Current'!$D$15&lt;2.8907,1007.26-132.54*(2.8907-'Metric ME - Current'!$D$15),1007.26)</f>
        <v>1007.26</v>
      </c>
      <c r="Q78" s="1">
        <f t="shared" si="33"/>
        <v>59122.780000000079</v>
      </c>
      <c r="R78" s="92">
        <f>IF('Metric ME - Current'!$D$15&lt;3.0807,491.38-48.3005*(3.0807-'Metric ME - Current'!$D$15),491.38)</f>
        <v>491.38</v>
      </c>
      <c r="S78" s="1">
        <f t="shared" si="40"/>
        <v>47212.900000000009</v>
      </c>
      <c r="V78" s="92">
        <v>100</v>
      </c>
      <c r="W78" s="92">
        <f>IF('Metric ME - Current'!$E$15&lt;2.8907,1007.26-132.54*(2.8907-'Metric ME - Current'!$E$15),1007.26)</f>
        <v>1007.26</v>
      </c>
      <c r="X78" s="1">
        <f t="shared" si="34"/>
        <v>59122.780000000079</v>
      </c>
      <c r="Y78" s="92">
        <f>IF('Metric ME - Current'!$E$15&lt;3.0807,491.38-48.3005*(3.0807-'Metric ME - Current'!$E$15),491.38)</f>
        <v>491.38</v>
      </c>
      <c r="Z78" s="1">
        <f t="shared" si="41"/>
        <v>47212.900000000009</v>
      </c>
      <c r="AC78" s="92">
        <v>100</v>
      </c>
      <c r="AD78" s="92">
        <f>IF('Metric ME - Current'!$F$15&lt;2.8907,1007.26-132.54*(2.8907-'Metric ME - Current'!$F$15),1007.26)</f>
        <v>1007.26</v>
      </c>
      <c r="AE78" s="1">
        <f t="shared" si="35"/>
        <v>59122.780000000079</v>
      </c>
      <c r="AF78" s="92">
        <f>IF('Metric ME - Current'!$F$15&lt;3.0807,491.38-48.3005*(3.0807-'Metric ME - Current'!$F$15),491.38)</f>
        <v>491.38</v>
      </c>
      <c r="AG78" s="1">
        <f t="shared" si="42"/>
        <v>47212.900000000009</v>
      </c>
      <c r="AJ78" s="92">
        <v>100</v>
      </c>
      <c r="AK78" s="92">
        <f>IF('Metric ME - Current'!$G$15&lt;2.8907,1007.26-132.54*(2.8907-'Metric ME - Current'!$G$15),1007.26)</f>
        <v>1007.26</v>
      </c>
      <c r="AL78" s="1">
        <f t="shared" si="36"/>
        <v>59122.780000000079</v>
      </c>
      <c r="AM78" s="92">
        <f>IF('Metric ME - Current'!$G$15&lt;3.0807,491.38-48.3005*(3.0807-'Metric ME - Current'!$G$15),491.38)</f>
        <v>491.38</v>
      </c>
      <c r="AN78" s="1">
        <f t="shared" si="43"/>
        <v>47212.900000000009</v>
      </c>
      <c r="AQ78" s="92">
        <v>100</v>
      </c>
      <c r="AR78" s="92">
        <f>IF('Metric ME - Current'!$H$15&lt;2.8907,1007.26-132.54*(2.8907-'Metric ME - Current'!$H$15),1007.26)</f>
        <v>1007.26</v>
      </c>
      <c r="AS78" s="1">
        <f t="shared" si="37"/>
        <v>59122.780000000079</v>
      </c>
      <c r="AT78" s="92">
        <f>IF('Metric ME - Current'!$H$15&lt;3.0807,491.38-48.3005*(3.0807-'Metric ME - Current'!$H$15),491.38)</f>
        <v>491.38</v>
      </c>
      <c r="AU78" s="1">
        <f t="shared" si="44"/>
        <v>47212.900000000009</v>
      </c>
      <c r="AX78" s="92">
        <v>100</v>
      </c>
      <c r="AY78" s="92">
        <f>IF('Metric ME - Current'!$I$15&lt;2.8907,1007.26-132.54*(2.8907-'Metric ME - Current'!$I$15),1007.26)</f>
        <v>1007.26</v>
      </c>
      <c r="AZ78" s="1">
        <f t="shared" si="38"/>
        <v>59122.780000000079</v>
      </c>
      <c r="BA78" s="92">
        <f>IF('Metric ME - Current'!$I$15&lt;3.0807,491.38-48.3005*(3.0807-'Metric ME - Current'!$I$15),491.38)</f>
        <v>491.38</v>
      </c>
      <c r="BB78" s="1">
        <f t="shared" si="45"/>
        <v>47212.900000000009</v>
      </c>
    </row>
    <row r="79" spans="1:54" x14ac:dyDescent="0.25">
      <c r="A79" s="92">
        <v>101</v>
      </c>
      <c r="B79" s="92">
        <f>IF('Metric ME - Current'!$B$15&lt;2.8907,1007.26-132.54*(2.8907-'Metric ME - Current'!$B$15),1007.26)</f>
        <v>1007.26</v>
      </c>
      <c r="C79" s="1">
        <f t="shared" si="31"/>
        <v>60130.040000000081</v>
      </c>
      <c r="D79" s="92">
        <f>IF('Metric ME - Current'!$B$15&lt;3.0807,491.38-48.3005*(3.0807-'Metric ME - Current'!$B$15),491.38)</f>
        <v>491.38</v>
      </c>
      <c r="E79" s="1">
        <f t="shared" si="30"/>
        <v>47704.280000000006</v>
      </c>
      <c r="H79" s="92">
        <v>101</v>
      </c>
      <c r="I79" s="92">
        <f>IF('Metric ME - Current'!$C$15&lt;2.8907,1007.26-132.54*(2.8907-'Metric ME - Current'!$C$15),1007.26)</f>
        <v>1007.26</v>
      </c>
      <c r="J79" s="1">
        <f t="shared" si="32"/>
        <v>60130.040000000081</v>
      </c>
      <c r="K79" s="92">
        <f>IF('Metric ME - Current'!$C$15&lt;3.0807,491.38-48.3005*(3.0807-'Metric ME - Current'!$C$15),491.38)</f>
        <v>491.38</v>
      </c>
      <c r="L79" s="1">
        <f t="shared" si="39"/>
        <v>47704.280000000006</v>
      </c>
      <c r="O79" s="92">
        <v>101</v>
      </c>
      <c r="P79" s="92">
        <f>IF('Metric ME - Current'!$D$15&lt;2.8907,1007.26-132.54*(2.8907-'Metric ME - Current'!$D$15),1007.26)</f>
        <v>1007.26</v>
      </c>
      <c r="Q79" s="1">
        <f t="shared" si="33"/>
        <v>60130.040000000081</v>
      </c>
      <c r="R79" s="92">
        <f>IF('Metric ME - Current'!$D$15&lt;3.0807,491.38-48.3005*(3.0807-'Metric ME - Current'!$D$15),491.38)</f>
        <v>491.38</v>
      </c>
      <c r="S79" s="1">
        <f t="shared" si="40"/>
        <v>47704.280000000006</v>
      </c>
      <c r="V79" s="92">
        <v>101</v>
      </c>
      <c r="W79" s="92">
        <f>IF('Metric ME - Current'!$E$15&lt;2.8907,1007.26-132.54*(2.8907-'Metric ME - Current'!$E$15),1007.26)</f>
        <v>1007.26</v>
      </c>
      <c r="X79" s="1">
        <f t="shared" si="34"/>
        <v>60130.040000000081</v>
      </c>
      <c r="Y79" s="92">
        <f>IF('Metric ME - Current'!$E$15&lt;3.0807,491.38-48.3005*(3.0807-'Metric ME - Current'!$E$15),491.38)</f>
        <v>491.38</v>
      </c>
      <c r="Z79" s="1">
        <f t="shared" si="41"/>
        <v>47704.280000000006</v>
      </c>
      <c r="AC79" s="92">
        <v>101</v>
      </c>
      <c r="AD79" s="92">
        <f>IF('Metric ME - Current'!$F$15&lt;2.8907,1007.26-132.54*(2.8907-'Metric ME - Current'!$F$15),1007.26)</f>
        <v>1007.26</v>
      </c>
      <c r="AE79" s="1">
        <f t="shared" si="35"/>
        <v>60130.040000000081</v>
      </c>
      <c r="AF79" s="92">
        <f>IF('Metric ME - Current'!$F$15&lt;3.0807,491.38-48.3005*(3.0807-'Metric ME - Current'!$F$15),491.38)</f>
        <v>491.38</v>
      </c>
      <c r="AG79" s="1">
        <f t="shared" si="42"/>
        <v>47704.280000000006</v>
      </c>
      <c r="AJ79" s="92">
        <v>101</v>
      </c>
      <c r="AK79" s="92">
        <f>IF('Metric ME - Current'!$G$15&lt;2.8907,1007.26-132.54*(2.8907-'Metric ME - Current'!$G$15),1007.26)</f>
        <v>1007.26</v>
      </c>
      <c r="AL79" s="1">
        <f t="shared" si="36"/>
        <v>60130.040000000081</v>
      </c>
      <c r="AM79" s="92">
        <f>IF('Metric ME - Current'!$G$15&lt;3.0807,491.38-48.3005*(3.0807-'Metric ME - Current'!$G$15),491.38)</f>
        <v>491.38</v>
      </c>
      <c r="AN79" s="1">
        <f t="shared" si="43"/>
        <v>47704.280000000006</v>
      </c>
      <c r="AQ79" s="92">
        <v>101</v>
      </c>
      <c r="AR79" s="92">
        <f>IF('Metric ME - Current'!$H$15&lt;2.8907,1007.26-132.54*(2.8907-'Metric ME - Current'!$H$15),1007.26)</f>
        <v>1007.26</v>
      </c>
      <c r="AS79" s="1">
        <f t="shared" si="37"/>
        <v>60130.040000000081</v>
      </c>
      <c r="AT79" s="92">
        <f>IF('Metric ME - Current'!$H$15&lt;3.0807,491.38-48.3005*(3.0807-'Metric ME - Current'!$H$15),491.38)</f>
        <v>491.38</v>
      </c>
      <c r="AU79" s="1">
        <f t="shared" si="44"/>
        <v>47704.280000000006</v>
      </c>
      <c r="AX79" s="92">
        <v>101</v>
      </c>
      <c r="AY79" s="92">
        <f>IF('Metric ME - Current'!$I$15&lt;2.8907,1007.26-132.54*(2.8907-'Metric ME - Current'!$I$15),1007.26)</f>
        <v>1007.26</v>
      </c>
      <c r="AZ79" s="1">
        <f t="shared" si="38"/>
        <v>60130.040000000081</v>
      </c>
      <c r="BA79" s="92">
        <f>IF('Metric ME - Current'!$I$15&lt;3.0807,491.38-48.3005*(3.0807-'Metric ME - Current'!$I$15),491.38)</f>
        <v>491.38</v>
      </c>
      <c r="BB79" s="1">
        <f t="shared" si="45"/>
        <v>47704.280000000006</v>
      </c>
    </row>
    <row r="80" spans="1:54" x14ac:dyDescent="0.25">
      <c r="A80" s="92">
        <v>102</v>
      </c>
      <c r="B80" s="92">
        <f>IF('Metric ME - Current'!$B$15&lt;2.8907,1007.26-132.54*(2.8907-'Metric ME - Current'!$B$15),1007.26)</f>
        <v>1007.26</v>
      </c>
      <c r="C80" s="1">
        <f t="shared" si="31"/>
        <v>61137.300000000083</v>
      </c>
      <c r="D80" s="92">
        <f>IF('Metric ME - Current'!$B$15&lt;3.0807,491.38-48.3005*(3.0807-'Metric ME - Current'!$B$15),491.38)</f>
        <v>491.38</v>
      </c>
      <c r="E80" s="1">
        <f t="shared" si="30"/>
        <v>48195.66</v>
      </c>
      <c r="H80" s="92">
        <v>102</v>
      </c>
      <c r="I80" s="92">
        <f>IF('Metric ME - Current'!$C$15&lt;2.8907,1007.26-132.54*(2.8907-'Metric ME - Current'!$C$15),1007.26)</f>
        <v>1007.26</v>
      </c>
      <c r="J80" s="1">
        <f t="shared" si="32"/>
        <v>61137.300000000083</v>
      </c>
      <c r="K80" s="92">
        <f>IF('Metric ME - Current'!$C$15&lt;3.0807,491.38-48.3005*(3.0807-'Metric ME - Current'!$C$15),491.38)</f>
        <v>491.38</v>
      </c>
      <c r="L80" s="1">
        <f t="shared" si="39"/>
        <v>48195.66</v>
      </c>
      <c r="O80" s="92">
        <v>102</v>
      </c>
      <c r="P80" s="92">
        <f>IF('Metric ME - Current'!$D$15&lt;2.8907,1007.26-132.54*(2.8907-'Metric ME - Current'!$D$15),1007.26)</f>
        <v>1007.26</v>
      </c>
      <c r="Q80" s="1">
        <f t="shared" si="33"/>
        <v>61137.300000000083</v>
      </c>
      <c r="R80" s="92">
        <f>IF('Metric ME - Current'!$D$15&lt;3.0807,491.38-48.3005*(3.0807-'Metric ME - Current'!$D$15),491.38)</f>
        <v>491.38</v>
      </c>
      <c r="S80" s="1">
        <f t="shared" si="40"/>
        <v>48195.66</v>
      </c>
      <c r="V80" s="92">
        <v>102</v>
      </c>
      <c r="W80" s="92">
        <f>IF('Metric ME - Current'!$E$15&lt;2.8907,1007.26-132.54*(2.8907-'Metric ME - Current'!$E$15),1007.26)</f>
        <v>1007.26</v>
      </c>
      <c r="X80" s="1">
        <f t="shared" si="34"/>
        <v>61137.300000000083</v>
      </c>
      <c r="Y80" s="92">
        <f>IF('Metric ME - Current'!$E$15&lt;3.0807,491.38-48.3005*(3.0807-'Metric ME - Current'!$E$15),491.38)</f>
        <v>491.38</v>
      </c>
      <c r="Z80" s="1">
        <f t="shared" si="41"/>
        <v>48195.66</v>
      </c>
      <c r="AC80" s="92">
        <v>102</v>
      </c>
      <c r="AD80" s="92">
        <f>IF('Metric ME - Current'!$F$15&lt;2.8907,1007.26-132.54*(2.8907-'Metric ME - Current'!$F$15),1007.26)</f>
        <v>1007.26</v>
      </c>
      <c r="AE80" s="1">
        <f t="shared" si="35"/>
        <v>61137.300000000083</v>
      </c>
      <c r="AF80" s="92">
        <f>IF('Metric ME - Current'!$F$15&lt;3.0807,491.38-48.3005*(3.0807-'Metric ME - Current'!$F$15),491.38)</f>
        <v>491.38</v>
      </c>
      <c r="AG80" s="1">
        <f t="shared" si="42"/>
        <v>48195.66</v>
      </c>
      <c r="AJ80" s="92">
        <v>102</v>
      </c>
      <c r="AK80" s="92">
        <f>IF('Metric ME - Current'!$G$15&lt;2.8907,1007.26-132.54*(2.8907-'Metric ME - Current'!$G$15),1007.26)</f>
        <v>1007.26</v>
      </c>
      <c r="AL80" s="1">
        <f t="shared" si="36"/>
        <v>61137.300000000083</v>
      </c>
      <c r="AM80" s="92">
        <f>IF('Metric ME - Current'!$G$15&lt;3.0807,491.38-48.3005*(3.0807-'Metric ME - Current'!$G$15),491.38)</f>
        <v>491.38</v>
      </c>
      <c r="AN80" s="1">
        <f t="shared" si="43"/>
        <v>48195.66</v>
      </c>
      <c r="AQ80" s="92">
        <v>102</v>
      </c>
      <c r="AR80" s="92">
        <f>IF('Metric ME - Current'!$H$15&lt;2.8907,1007.26-132.54*(2.8907-'Metric ME - Current'!$H$15),1007.26)</f>
        <v>1007.26</v>
      </c>
      <c r="AS80" s="1">
        <f t="shared" si="37"/>
        <v>61137.300000000083</v>
      </c>
      <c r="AT80" s="92">
        <f>IF('Metric ME - Current'!$H$15&lt;3.0807,491.38-48.3005*(3.0807-'Metric ME - Current'!$H$15),491.38)</f>
        <v>491.38</v>
      </c>
      <c r="AU80" s="1">
        <f t="shared" si="44"/>
        <v>48195.66</v>
      </c>
      <c r="AX80" s="92">
        <v>102</v>
      </c>
      <c r="AY80" s="92">
        <f>IF('Metric ME - Current'!$I$15&lt;2.8907,1007.26-132.54*(2.8907-'Metric ME - Current'!$I$15),1007.26)</f>
        <v>1007.26</v>
      </c>
      <c r="AZ80" s="1">
        <f t="shared" si="38"/>
        <v>61137.300000000083</v>
      </c>
      <c r="BA80" s="92">
        <f>IF('Metric ME - Current'!$I$15&lt;3.0807,491.38-48.3005*(3.0807-'Metric ME - Current'!$I$15),491.38)</f>
        <v>491.38</v>
      </c>
      <c r="BB80" s="1">
        <f t="shared" si="45"/>
        <v>48195.66</v>
      </c>
    </row>
    <row r="81" spans="1:54" x14ac:dyDescent="0.25">
      <c r="A81" s="92">
        <v>103</v>
      </c>
      <c r="B81" s="92">
        <f>IF('Metric ME - Current'!$B$15&lt;2.8907,1007.26-132.54*(2.8907-'Metric ME - Current'!$B$15),1007.26)</f>
        <v>1007.26</v>
      </c>
      <c r="C81" s="1">
        <f t="shared" si="31"/>
        <v>62144.560000000085</v>
      </c>
      <c r="D81" s="92">
        <f>IF('Metric ME - Current'!$B$15&lt;3.0807,491.38-48.3005*(3.0807-'Metric ME - Current'!$B$15),491.38)</f>
        <v>491.38</v>
      </c>
      <c r="E81" s="1">
        <f t="shared" si="30"/>
        <v>48687.040000000001</v>
      </c>
      <c r="H81" s="92">
        <v>103</v>
      </c>
      <c r="I81" s="92">
        <f>IF('Metric ME - Current'!$C$15&lt;2.8907,1007.26-132.54*(2.8907-'Metric ME - Current'!$C$15),1007.26)</f>
        <v>1007.26</v>
      </c>
      <c r="J81" s="1">
        <f t="shared" si="32"/>
        <v>62144.560000000085</v>
      </c>
      <c r="K81" s="92">
        <f>IF('Metric ME - Current'!$C$15&lt;3.0807,491.38-48.3005*(3.0807-'Metric ME - Current'!$C$15),491.38)</f>
        <v>491.38</v>
      </c>
      <c r="L81" s="1">
        <f t="shared" si="39"/>
        <v>48687.040000000001</v>
      </c>
      <c r="O81" s="92">
        <v>103</v>
      </c>
      <c r="P81" s="92">
        <f>IF('Metric ME - Current'!$D$15&lt;2.8907,1007.26-132.54*(2.8907-'Metric ME - Current'!$D$15),1007.26)</f>
        <v>1007.26</v>
      </c>
      <c r="Q81" s="1">
        <f t="shared" si="33"/>
        <v>62144.560000000085</v>
      </c>
      <c r="R81" s="92">
        <f>IF('Metric ME - Current'!$D$15&lt;3.0807,491.38-48.3005*(3.0807-'Metric ME - Current'!$D$15),491.38)</f>
        <v>491.38</v>
      </c>
      <c r="S81" s="1">
        <f t="shared" si="40"/>
        <v>48687.040000000001</v>
      </c>
      <c r="V81" s="92">
        <v>103</v>
      </c>
      <c r="W81" s="92">
        <f>IF('Metric ME - Current'!$E$15&lt;2.8907,1007.26-132.54*(2.8907-'Metric ME - Current'!$E$15),1007.26)</f>
        <v>1007.26</v>
      </c>
      <c r="X81" s="1">
        <f t="shared" si="34"/>
        <v>62144.560000000085</v>
      </c>
      <c r="Y81" s="92">
        <f>IF('Metric ME - Current'!$E$15&lt;3.0807,491.38-48.3005*(3.0807-'Metric ME - Current'!$E$15),491.38)</f>
        <v>491.38</v>
      </c>
      <c r="Z81" s="1">
        <f t="shared" si="41"/>
        <v>48687.040000000001</v>
      </c>
      <c r="AC81" s="92">
        <v>103</v>
      </c>
      <c r="AD81" s="92">
        <f>IF('Metric ME - Current'!$F$15&lt;2.8907,1007.26-132.54*(2.8907-'Metric ME - Current'!$F$15),1007.26)</f>
        <v>1007.26</v>
      </c>
      <c r="AE81" s="1">
        <f t="shared" si="35"/>
        <v>62144.560000000085</v>
      </c>
      <c r="AF81" s="92">
        <f>IF('Metric ME - Current'!$F$15&lt;3.0807,491.38-48.3005*(3.0807-'Metric ME - Current'!$F$15),491.38)</f>
        <v>491.38</v>
      </c>
      <c r="AG81" s="1">
        <f t="shared" si="42"/>
        <v>48687.040000000001</v>
      </c>
      <c r="AJ81" s="92">
        <v>103</v>
      </c>
      <c r="AK81" s="92">
        <f>IF('Metric ME - Current'!$G$15&lt;2.8907,1007.26-132.54*(2.8907-'Metric ME - Current'!$G$15),1007.26)</f>
        <v>1007.26</v>
      </c>
      <c r="AL81" s="1">
        <f t="shared" si="36"/>
        <v>62144.560000000085</v>
      </c>
      <c r="AM81" s="92">
        <f>IF('Metric ME - Current'!$G$15&lt;3.0807,491.38-48.3005*(3.0807-'Metric ME - Current'!$G$15),491.38)</f>
        <v>491.38</v>
      </c>
      <c r="AN81" s="1">
        <f t="shared" si="43"/>
        <v>48687.040000000001</v>
      </c>
      <c r="AQ81" s="92">
        <v>103</v>
      </c>
      <c r="AR81" s="92">
        <f>IF('Metric ME - Current'!$H$15&lt;2.8907,1007.26-132.54*(2.8907-'Metric ME - Current'!$H$15),1007.26)</f>
        <v>1007.26</v>
      </c>
      <c r="AS81" s="1">
        <f t="shared" si="37"/>
        <v>62144.560000000085</v>
      </c>
      <c r="AT81" s="92">
        <f>IF('Metric ME - Current'!$H$15&lt;3.0807,491.38-48.3005*(3.0807-'Metric ME - Current'!$H$15),491.38)</f>
        <v>491.38</v>
      </c>
      <c r="AU81" s="1">
        <f t="shared" si="44"/>
        <v>48687.040000000001</v>
      </c>
      <c r="AX81" s="92">
        <v>103</v>
      </c>
      <c r="AY81" s="92">
        <f>IF('Metric ME - Current'!$I$15&lt;2.8907,1007.26-132.54*(2.8907-'Metric ME - Current'!$I$15),1007.26)</f>
        <v>1007.26</v>
      </c>
      <c r="AZ81" s="1">
        <f t="shared" si="38"/>
        <v>62144.560000000085</v>
      </c>
      <c r="BA81" s="92">
        <f>IF('Metric ME - Current'!$I$15&lt;3.0807,491.38-48.3005*(3.0807-'Metric ME - Current'!$I$15),491.38)</f>
        <v>491.38</v>
      </c>
      <c r="BB81" s="1">
        <f t="shared" si="45"/>
        <v>48687.040000000001</v>
      </c>
    </row>
    <row r="82" spans="1:54" x14ac:dyDescent="0.25">
      <c r="A82" s="92">
        <v>104</v>
      </c>
      <c r="B82" s="92">
        <f>IF('Metric ME - Current'!$B$15&lt;2.8907,1007.26-132.54*(2.8907-'Metric ME - Current'!$B$15),1007.26)</f>
        <v>1007.26</v>
      </c>
      <c r="C82" s="1">
        <f t="shared" si="31"/>
        <v>63151.820000000087</v>
      </c>
      <c r="D82" s="92">
        <f>IF('Metric ME - Current'!$B$15&lt;3.0807,491.38-48.3005*(3.0807-'Metric ME - Current'!$B$15),491.38)</f>
        <v>491.38</v>
      </c>
      <c r="E82" s="1">
        <f t="shared" si="30"/>
        <v>49178.42</v>
      </c>
      <c r="H82" s="92">
        <v>104</v>
      </c>
      <c r="I82" s="92">
        <f>IF('Metric ME - Current'!$C$15&lt;2.8907,1007.26-132.54*(2.8907-'Metric ME - Current'!$C$15),1007.26)</f>
        <v>1007.26</v>
      </c>
      <c r="J82" s="1">
        <f t="shared" si="32"/>
        <v>63151.820000000087</v>
      </c>
      <c r="K82" s="92">
        <f>IF('Metric ME - Current'!$C$15&lt;3.0807,491.38-48.3005*(3.0807-'Metric ME - Current'!$C$15),491.38)</f>
        <v>491.38</v>
      </c>
      <c r="L82" s="1">
        <f t="shared" si="39"/>
        <v>49178.42</v>
      </c>
      <c r="O82" s="92">
        <v>104</v>
      </c>
      <c r="P82" s="92">
        <f>IF('Metric ME - Current'!$D$15&lt;2.8907,1007.26-132.54*(2.8907-'Metric ME - Current'!$D$15),1007.26)</f>
        <v>1007.26</v>
      </c>
      <c r="Q82" s="1">
        <f t="shared" si="33"/>
        <v>63151.820000000087</v>
      </c>
      <c r="R82" s="92">
        <f>IF('Metric ME - Current'!$D$15&lt;3.0807,491.38-48.3005*(3.0807-'Metric ME - Current'!$D$15),491.38)</f>
        <v>491.38</v>
      </c>
      <c r="S82" s="1">
        <f t="shared" si="40"/>
        <v>49178.42</v>
      </c>
      <c r="V82" s="92">
        <v>104</v>
      </c>
      <c r="W82" s="92">
        <f>IF('Metric ME - Current'!$E$15&lt;2.8907,1007.26-132.54*(2.8907-'Metric ME - Current'!$E$15),1007.26)</f>
        <v>1007.26</v>
      </c>
      <c r="X82" s="1">
        <f t="shared" si="34"/>
        <v>63151.820000000087</v>
      </c>
      <c r="Y82" s="92">
        <f>IF('Metric ME - Current'!$E$15&lt;3.0807,491.38-48.3005*(3.0807-'Metric ME - Current'!$E$15),491.38)</f>
        <v>491.38</v>
      </c>
      <c r="Z82" s="1">
        <f t="shared" si="41"/>
        <v>49178.42</v>
      </c>
      <c r="AC82" s="92">
        <v>104</v>
      </c>
      <c r="AD82" s="92">
        <f>IF('Metric ME - Current'!$F$15&lt;2.8907,1007.26-132.54*(2.8907-'Metric ME - Current'!$F$15),1007.26)</f>
        <v>1007.26</v>
      </c>
      <c r="AE82" s="1">
        <f t="shared" si="35"/>
        <v>63151.820000000087</v>
      </c>
      <c r="AF82" s="92">
        <f>IF('Metric ME - Current'!$F$15&lt;3.0807,491.38-48.3005*(3.0807-'Metric ME - Current'!$F$15),491.38)</f>
        <v>491.38</v>
      </c>
      <c r="AG82" s="1">
        <f t="shared" si="42"/>
        <v>49178.42</v>
      </c>
      <c r="AJ82" s="92">
        <v>104</v>
      </c>
      <c r="AK82" s="92">
        <f>IF('Metric ME - Current'!$G$15&lt;2.8907,1007.26-132.54*(2.8907-'Metric ME - Current'!$G$15),1007.26)</f>
        <v>1007.26</v>
      </c>
      <c r="AL82" s="1">
        <f t="shared" si="36"/>
        <v>63151.820000000087</v>
      </c>
      <c r="AM82" s="92">
        <f>IF('Metric ME - Current'!$G$15&lt;3.0807,491.38-48.3005*(3.0807-'Metric ME - Current'!$G$15),491.38)</f>
        <v>491.38</v>
      </c>
      <c r="AN82" s="1">
        <f t="shared" si="43"/>
        <v>49178.42</v>
      </c>
      <c r="AQ82" s="92">
        <v>104</v>
      </c>
      <c r="AR82" s="92">
        <f>IF('Metric ME - Current'!$H$15&lt;2.8907,1007.26-132.54*(2.8907-'Metric ME - Current'!$H$15),1007.26)</f>
        <v>1007.26</v>
      </c>
      <c r="AS82" s="1">
        <f t="shared" si="37"/>
        <v>63151.820000000087</v>
      </c>
      <c r="AT82" s="92">
        <f>IF('Metric ME - Current'!$H$15&lt;3.0807,491.38-48.3005*(3.0807-'Metric ME - Current'!$H$15),491.38)</f>
        <v>491.38</v>
      </c>
      <c r="AU82" s="1">
        <f t="shared" si="44"/>
        <v>49178.42</v>
      </c>
      <c r="AX82" s="92">
        <v>104</v>
      </c>
      <c r="AY82" s="92">
        <f>IF('Metric ME - Current'!$I$15&lt;2.8907,1007.26-132.54*(2.8907-'Metric ME - Current'!$I$15),1007.26)</f>
        <v>1007.26</v>
      </c>
      <c r="AZ82" s="1">
        <f t="shared" si="38"/>
        <v>63151.820000000087</v>
      </c>
      <c r="BA82" s="92">
        <f>IF('Metric ME - Current'!$I$15&lt;3.0807,491.38-48.3005*(3.0807-'Metric ME - Current'!$I$15),491.38)</f>
        <v>491.38</v>
      </c>
      <c r="BB82" s="1">
        <f t="shared" si="45"/>
        <v>49178.42</v>
      </c>
    </row>
    <row r="83" spans="1:54" x14ac:dyDescent="0.25">
      <c r="A83" s="92">
        <v>105</v>
      </c>
      <c r="B83" s="92">
        <f>IF('Metric ME - Current'!$B$15&lt;2.8907,1007.26-132.54*(2.8907-'Metric ME - Current'!$B$15),1007.26)</f>
        <v>1007.26</v>
      </c>
      <c r="C83" s="1">
        <f t="shared" si="31"/>
        <v>64159.080000000089</v>
      </c>
      <c r="D83" s="92">
        <f>IF('Metric ME - Current'!$B$15&lt;3.0807,491.38-48.3005*(3.0807-'Metric ME - Current'!$B$15),491.38)</f>
        <v>491.38</v>
      </c>
      <c r="E83" s="1">
        <f t="shared" si="30"/>
        <v>49669.799999999996</v>
      </c>
      <c r="H83" s="92">
        <v>105</v>
      </c>
      <c r="I83" s="92">
        <f>IF('Metric ME - Current'!$C$15&lt;2.8907,1007.26-132.54*(2.8907-'Metric ME - Current'!$C$15),1007.26)</f>
        <v>1007.26</v>
      </c>
      <c r="J83" s="1">
        <f t="shared" si="32"/>
        <v>64159.080000000089</v>
      </c>
      <c r="K83" s="92">
        <f>IF('Metric ME - Current'!$C$15&lt;3.0807,491.38-48.3005*(3.0807-'Metric ME - Current'!$C$15),491.38)</f>
        <v>491.38</v>
      </c>
      <c r="L83" s="1">
        <f t="shared" si="39"/>
        <v>49669.799999999996</v>
      </c>
      <c r="O83" s="92">
        <v>105</v>
      </c>
      <c r="P83" s="92">
        <f>IF('Metric ME - Current'!$D$15&lt;2.8907,1007.26-132.54*(2.8907-'Metric ME - Current'!$D$15),1007.26)</f>
        <v>1007.26</v>
      </c>
      <c r="Q83" s="1">
        <f t="shared" si="33"/>
        <v>64159.080000000089</v>
      </c>
      <c r="R83" s="92">
        <f>IF('Metric ME - Current'!$D$15&lt;3.0807,491.38-48.3005*(3.0807-'Metric ME - Current'!$D$15),491.38)</f>
        <v>491.38</v>
      </c>
      <c r="S83" s="1">
        <f t="shared" si="40"/>
        <v>49669.799999999996</v>
      </c>
      <c r="V83" s="92">
        <v>105</v>
      </c>
      <c r="W83" s="92">
        <f>IF('Metric ME - Current'!$E$15&lt;2.8907,1007.26-132.54*(2.8907-'Metric ME - Current'!$E$15),1007.26)</f>
        <v>1007.26</v>
      </c>
      <c r="X83" s="1">
        <f t="shared" si="34"/>
        <v>64159.080000000089</v>
      </c>
      <c r="Y83" s="92">
        <f>IF('Metric ME - Current'!$E$15&lt;3.0807,491.38-48.3005*(3.0807-'Metric ME - Current'!$E$15),491.38)</f>
        <v>491.38</v>
      </c>
      <c r="Z83" s="1">
        <f t="shared" si="41"/>
        <v>49669.799999999996</v>
      </c>
      <c r="AC83" s="92">
        <v>105</v>
      </c>
      <c r="AD83" s="92">
        <f>IF('Metric ME - Current'!$F$15&lt;2.8907,1007.26-132.54*(2.8907-'Metric ME - Current'!$F$15),1007.26)</f>
        <v>1007.26</v>
      </c>
      <c r="AE83" s="1">
        <f t="shared" si="35"/>
        <v>64159.080000000089</v>
      </c>
      <c r="AF83" s="92">
        <f>IF('Metric ME - Current'!$F$15&lt;3.0807,491.38-48.3005*(3.0807-'Metric ME - Current'!$F$15),491.38)</f>
        <v>491.38</v>
      </c>
      <c r="AG83" s="1">
        <f t="shared" si="42"/>
        <v>49669.799999999996</v>
      </c>
      <c r="AJ83" s="92">
        <v>105</v>
      </c>
      <c r="AK83" s="92">
        <f>IF('Metric ME - Current'!$G$15&lt;2.8907,1007.26-132.54*(2.8907-'Metric ME - Current'!$G$15),1007.26)</f>
        <v>1007.26</v>
      </c>
      <c r="AL83" s="1">
        <f t="shared" si="36"/>
        <v>64159.080000000089</v>
      </c>
      <c r="AM83" s="92">
        <f>IF('Metric ME - Current'!$G$15&lt;3.0807,491.38-48.3005*(3.0807-'Metric ME - Current'!$G$15),491.38)</f>
        <v>491.38</v>
      </c>
      <c r="AN83" s="1">
        <f t="shared" si="43"/>
        <v>49669.799999999996</v>
      </c>
      <c r="AQ83" s="92">
        <v>105</v>
      </c>
      <c r="AR83" s="92">
        <f>IF('Metric ME - Current'!$H$15&lt;2.8907,1007.26-132.54*(2.8907-'Metric ME - Current'!$H$15),1007.26)</f>
        <v>1007.26</v>
      </c>
      <c r="AS83" s="1">
        <f t="shared" si="37"/>
        <v>64159.080000000089</v>
      </c>
      <c r="AT83" s="92">
        <f>IF('Metric ME - Current'!$H$15&lt;3.0807,491.38-48.3005*(3.0807-'Metric ME - Current'!$H$15),491.38)</f>
        <v>491.38</v>
      </c>
      <c r="AU83" s="1">
        <f t="shared" si="44"/>
        <v>49669.799999999996</v>
      </c>
      <c r="AX83" s="92">
        <v>105</v>
      </c>
      <c r="AY83" s="92">
        <f>IF('Metric ME - Current'!$I$15&lt;2.8907,1007.26-132.54*(2.8907-'Metric ME - Current'!$I$15),1007.26)</f>
        <v>1007.26</v>
      </c>
      <c r="AZ83" s="1">
        <f t="shared" si="38"/>
        <v>64159.080000000089</v>
      </c>
      <c r="BA83" s="92">
        <f>IF('Metric ME - Current'!$I$15&lt;3.0807,491.38-48.3005*(3.0807-'Metric ME - Current'!$I$15),491.38)</f>
        <v>491.38</v>
      </c>
      <c r="BB83" s="1">
        <f t="shared" si="45"/>
        <v>49669.799999999996</v>
      </c>
    </row>
    <row r="84" spans="1:54" x14ac:dyDescent="0.25">
      <c r="A84" s="92">
        <v>106</v>
      </c>
      <c r="B84" s="92">
        <f>IF('Metric ME - Current'!$B$15&lt;2.8907,1007.26-132.54*(2.8907-'Metric ME - Current'!$B$15),1007.26)</f>
        <v>1007.26</v>
      </c>
      <c r="C84" s="1">
        <f t="shared" si="31"/>
        <v>65166.340000000091</v>
      </c>
      <c r="D84" s="92">
        <f>IF('Metric ME - Current'!$B$15&lt;3.0807,491.38-48.3005*(3.0807-'Metric ME - Current'!$B$15),491.38)</f>
        <v>491.38</v>
      </c>
      <c r="E84" s="1">
        <f t="shared" si="30"/>
        <v>50161.179999999993</v>
      </c>
      <c r="H84" s="92">
        <v>106</v>
      </c>
      <c r="I84" s="92">
        <f>IF('Metric ME - Current'!$C$15&lt;2.8907,1007.26-132.54*(2.8907-'Metric ME - Current'!$C$15),1007.26)</f>
        <v>1007.26</v>
      </c>
      <c r="J84" s="1">
        <f t="shared" si="32"/>
        <v>65166.340000000091</v>
      </c>
      <c r="K84" s="92">
        <f>IF('Metric ME - Current'!$C$15&lt;3.0807,491.38-48.3005*(3.0807-'Metric ME - Current'!$C$15),491.38)</f>
        <v>491.38</v>
      </c>
      <c r="L84" s="1">
        <f t="shared" si="39"/>
        <v>50161.179999999993</v>
      </c>
      <c r="O84" s="92">
        <v>106</v>
      </c>
      <c r="P84" s="92">
        <f>IF('Metric ME - Current'!$D$15&lt;2.8907,1007.26-132.54*(2.8907-'Metric ME - Current'!$D$15),1007.26)</f>
        <v>1007.26</v>
      </c>
      <c r="Q84" s="1">
        <f t="shared" si="33"/>
        <v>65166.340000000091</v>
      </c>
      <c r="R84" s="92">
        <f>IF('Metric ME - Current'!$D$15&lt;3.0807,491.38-48.3005*(3.0807-'Metric ME - Current'!$D$15),491.38)</f>
        <v>491.38</v>
      </c>
      <c r="S84" s="1">
        <f t="shared" si="40"/>
        <v>50161.179999999993</v>
      </c>
      <c r="V84" s="92">
        <v>106</v>
      </c>
      <c r="W84" s="92">
        <f>IF('Metric ME - Current'!$E$15&lt;2.8907,1007.26-132.54*(2.8907-'Metric ME - Current'!$E$15),1007.26)</f>
        <v>1007.26</v>
      </c>
      <c r="X84" s="1">
        <f t="shared" si="34"/>
        <v>65166.340000000091</v>
      </c>
      <c r="Y84" s="92">
        <f>IF('Metric ME - Current'!$E$15&lt;3.0807,491.38-48.3005*(3.0807-'Metric ME - Current'!$E$15),491.38)</f>
        <v>491.38</v>
      </c>
      <c r="Z84" s="1">
        <f t="shared" si="41"/>
        <v>50161.179999999993</v>
      </c>
      <c r="AC84" s="92">
        <v>106</v>
      </c>
      <c r="AD84" s="92">
        <f>IF('Metric ME - Current'!$F$15&lt;2.8907,1007.26-132.54*(2.8907-'Metric ME - Current'!$F$15),1007.26)</f>
        <v>1007.26</v>
      </c>
      <c r="AE84" s="1">
        <f t="shared" si="35"/>
        <v>65166.340000000091</v>
      </c>
      <c r="AF84" s="92">
        <f>IF('Metric ME - Current'!$F$15&lt;3.0807,491.38-48.3005*(3.0807-'Metric ME - Current'!$F$15),491.38)</f>
        <v>491.38</v>
      </c>
      <c r="AG84" s="1">
        <f t="shared" si="42"/>
        <v>50161.179999999993</v>
      </c>
      <c r="AJ84" s="92">
        <v>106</v>
      </c>
      <c r="AK84" s="92">
        <f>IF('Metric ME - Current'!$G$15&lt;2.8907,1007.26-132.54*(2.8907-'Metric ME - Current'!$G$15),1007.26)</f>
        <v>1007.26</v>
      </c>
      <c r="AL84" s="1">
        <f t="shared" si="36"/>
        <v>65166.340000000091</v>
      </c>
      <c r="AM84" s="92">
        <f>IF('Metric ME - Current'!$G$15&lt;3.0807,491.38-48.3005*(3.0807-'Metric ME - Current'!$G$15),491.38)</f>
        <v>491.38</v>
      </c>
      <c r="AN84" s="1">
        <f t="shared" si="43"/>
        <v>50161.179999999993</v>
      </c>
      <c r="AQ84" s="92">
        <v>106</v>
      </c>
      <c r="AR84" s="92">
        <f>IF('Metric ME - Current'!$H$15&lt;2.8907,1007.26-132.54*(2.8907-'Metric ME - Current'!$H$15),1007.26)</f>
        <v>1007.26</v>
      </c>
      <c r="AS84" s="1">
        <f t="shared" si="37"/>
        <v>65166.340000000091</v>
      </c>
      <c r="AT84" s="92">
        <f>IF('Metric ME - Current'!$H$15&lt;3.0807,491.38-48.3005*(3.0807-'Metric ME - Current'!$H$15),491.38)</f>
        <v>491.38</v>
      </c>
      <c r="AU84" s="1">
        <f t="shared" si="44"/>
        <v>50161.179999999993</v>
      </c>
      <c r="AX84" s="92">
        <v>106</v>
      </c>
      <c r="AY84" s="92">
        <f>IF('Metric ME - Current'!$I$15&lt;2.8907,1007.26-132.54*(2.8907-'Metric ME - Current'!$I$15),1007.26)</f>
        <v>1007.26</v>
      </c>
      <c r="AZ84" s="1">
        <f t="shared" si="38"/>
        <v>65166.340000000091</v>
      </c>
      <c r="BA84" s="92">
        <f>IF('Metric ME - Current'!$I$15&lt;3.0807,491.38-48.3005*(3.0807-'Metric ME - Current'!$I$15),491.38)</f>
        <v>491.38</v>
      </c>
      <c r="BB84" s="1">
        <f t="shared" si="45"/>
        <v>50161.179999999993</v>
      </c>
    </row>
    <row r="85" spans="1:54" x14ac:dyDescent="0.25">
      <c r="A85" s="92">
        <v>107</v>
      </c>
      <c r="B85" s="92">
        <f>IF('Metric ME - Current'!$B$15&lt;2.8907,1007.26-132.54*(2.8907-'Metric ME - Current'!$B$15),1007.26)</f>
        <v>1007.26</v>
      </c>
      <c r="C85" s="1">
        <f t="shared" si="31"/>
        <v>66173.600000000093</v>
      </c>
      <c r="D85" s="92">
        <f>IF('Metric ME - Current'!$B$15&lt;3.0807,491.38-48.3005*(3.0807-'Metric ME - Current'!$B$15),491.38)</f>
        <v>491.38</v>
      </c>
      <c r="E85" s="1">
        <f t="shared" si="30"/>
        <v>50652.55999999999</v>
      </c>
      <c r="H85" s="92">
        <v>107</v>
      </c>
      <c r="I85" s="92">
        <f>IF('Metric ME - Current'!$C$15&lt;2.8907,1007.26-132.54*(2.8907-'Metric ME - Current'!$C$15),1007.26)</f>
        <v>1007.26</v>
      </c>
      <c r="J85" s="1">
        <f t="shared" si="32"/>
        <v>66173.600000000093</v>
      </c>
      <c r="K85" s="92">
        <f>IF('Metric ME - Current'!$C$15&lt;3.0807,491.38-48.3005*(3.0807-'Metric ME - Current'!$C$15),491.38)</f>
        <v>491.38</v>
      </c>
      <c r="L85" s="1">
        <f t="shared" si="39"/>
        <v>50652.55999999999</v>
      </c>
      <c r="O85" s="92">
        <v>107</v>
      </c>
      <c r="P85" s="92">
        <f>IF('Metric ME - Current'!$D$15&lt;2.8907,1007.26-132.54*(2.8907-'Metric ME - Current'!$D$15),1007.26)</f>
        <v>1007.26</v>
      </c>
      <c r="Q85" s="1">
        <f t="shared" si="33"/>
        <v>66173.600000000093</v>
      </c>
      <c r="R85" s="92">
        <f>IF('Metric ME - Current'!$D$15&lt;3.0807,491.38-48.3005*(3.0807-'Metric ME - Current'!$D$15),491.38)</f>
        <v>491.38</v>
      </c>
      <c r="S85" s="1">
        <f t="shared" si="40"/>
        <v>50652.55999999999</v>
      </c>
      <c r="V85" s="92">
        <v>107</v>
      </c>
      <c r="W85" s="92">
        <f>IF('Metric ME - Current'!$E$15&lt;2.8907,1007.26-132.54*(2.8907-'Metric ME - Current'!$E$15),1007.26)</f>
        <v>1007.26</v>
      </c>
      <c r="X85" s="1">
        <f t="shared" si="34"/>
        <v>66173.600000000093</v>
      </c>
      <c r="Y85" s="92">
        <f>IF('Metric ME - Current'!$E$15&lt;3.0807,491.38-48.3005*(3.0807-'Metric ME - Current'!$E$15),491.38)</f>
        <v>491.38</v>
      </c>
      <c r="Z85" s="1">
        <f t="shared" si="41"/>
        <v>50652.55999999999</v>
      </c>
      <c r="AC85" s="92">
        <v>107</v>
      </c>
      <c r="AD85" s="92">
        <f>IF('Metric ME - Current'!$F$15&lt;2.8907,1007.26-132.54*(2.8907-'Metric ME - Current'!$F$15),1007.26)</f>
        <v>1007.26</v>
      </c>
      <c r="AE85" s="1">
        <f t="shared" si="35"/>
        <v>66173.600000000093</v>
      </c>
      <c r="AF85" s="92">
        <f>IF('Metric ME - Current'!$F$15&lt;3.0807,491.38-48.3005*(3.0807-'Metric ME - Current'!$F$15),491.38)</f>
        <v>491.38</v>
      </c>
      <c r="AG85" s="1">
        <f t="shared" si="42"/>
        <v>50652.55999999999</v>
      </c>
      <c r="AJ85" s="92">
        <v>107</v>
      </c>
      <c r="AK85" s="92">
        <f>IF('Metric ME - Current'!$G$15&lt;2.8907,1007.26-132.54*(2.8907-'Metric ME - Current'!$G$15),1007.26)</f>
        <v>1007.26</v>
      </c>
      <c r="AL85" s="1">
        <f t="shared" si="36"/>
        <v>66173.600000000093</v>
      </c>
      <c r="AM85" s="92">
        <f>IF('Metric ME - Current'!$G$15&lt;3.0807,491.38-48.3005*(3.0807-'Metric ME - Current'!$G$15),491.38)</f>
        <v>491.38</v>
      </c>
      <c r="AN85" s="1">
        <f t="shared" si="43"/>
        <v>50652.55999999999</v>
      </c>
      <c r="AQ85" s="92">
        <v>107</v>
      </c>
      <c r="AR85" s="92">
        <f>IF('Metric ME - Current'!$H$15&lt;2.8907,1007.26-132.54*(2.8907-'Metric ME - Current'!$H$15),1007.26)</f>
        <v>1007.26</v>
      </c>
      <c r="AS85" s="1">
        <f t="shared" si="37"/>
        <v>66173.600000000093</v>
      </c>
      <c r="AT85" s="92">
        <f>IF('Metric ME - Current'!$H$15&lt;3.0807,491.38-48.3005*(3.0807-'Metric ME - Current'!$H$15),491.38)</f>
        <v>491.38</v>
      </c>
      <c r="AU85" s="1">
        <f t="shared" si="44"/>
        <v>50652.55999999999</v>
      </c>
      <c r="AX85" s="92">
        <v>107</v>
      </c>
      <c r="AY85" s="92">
        <f>IF('Metric ME - Current'!$I$15&lt;2.8907,1007.26-132.54*(2.8907-'Metric ME - Current'!$I$15),1007.26)</f>
        <v>1007.26</v>
      </c>
      <c r="AZ85" s="1">
        <f t="shared" si="38"/>
        <v>66173.600000000093</v>
      </c>
      <c r="BA85" s="92">
        <f>IF('Metric ME - Current'!$I$15&lt;3.0807,491.38-48.3005*(3.0807-'Metric ME - Current'!$I$15),491.38)</f>
        <v>491.38</v>
      </c>
      <c r="BB85" s="1">
        <f t="shared" si="45"/>
        <v>50652.55999999999</v>
      </c>
    </row>
    <row r="86" spans="1:54" x14ac:dyDescent="0.25">
      <c r="A86" s="92">
        <v>108</v>
      </c>
      <c r="B86" s="92">
        <f>IF('Metric ME - Current'!$B$15&lt;2.8907,1007.26-132.54*(2.8907-'Metric ME - Current'!$B$15),1007.26)</f>
        <v>1007.26</v>
      </c>
      <c r="C86" s="1">
        <f t="shared" si="31"/>
        <v>67180.860000000088</v>
      </c>
      <c r="D86" s="92">
        <f>IF('Metric ME - Current'!$B$15&lt;3.0807,491.38-48.3005*(3.0807-'Metric ME - Current'!$B$15),491.38)</f>
        <v>491.38</v>
      </c>
      <c r="E86" s="1">
        <f t="shared" si="30"/>
        <v>51143.939999999988</v>
      </c>
      <c r="H86" s="92">
        <v>108</v>
      </c>
      <c r="I86" s="92">
        <f>IF('Metric ME - Current'!$C$15&lt;2.8907,1007.26-132.54*(2.8907-'Metric ME - Current'!$C$15),1007.26)</f>
        <v>1007.26</v>
      </c>
      <c r="J86" s="1">
        <f t="shared" si="32"/>
        <v>67180.860000000088</v>
      </c>
      <c r="K86" s="92">
        <f>IF('Metric ME - Current'!$C$15&lt;3.0807,491.38-48.3005*(3.0807-'Metric ME - Current'!$C$15),491.38)</f>
        <v>491.38</v>
      </c>
      <c r="L86" s="1">
        <f t="shared" si="39"/>
        <v>51143.939999999988</v>
      </c>
      <c r="O86" s="92">
        <v>108</v>
      </c>
      <c r="P86" s="92">
        <f>IF('Metric ME - Current'!$D$15&lt;2.8907,1007.26-132.54*(2.8907-'Metric ME - Current'!$D$15),1007.26)</f>
        <v>1007.26</v>
      </c>
      <c r="Q86" s="1">
        <f t="shared" si="33"/>
        <v>67180.860000000088</v>
      </c>
      <c r="R86" s="92">
        <f>IF('Metric ME - Current'!$D$15&lt;3.0807,491.38-48.3005*(3.0807-'Metric ME - Current'!$D$15),491.38)</f>
        <v>491.38</v>
      </c>
      <c r="S86" s="1">
        <f t="shared" si="40"/>
        <v>51143.939999999988</v>
      </c>
      <c r="V86" s="92">
        <v>108</v>
      </c>
      <c r="W86" s="92">
        <f>IF('Metric ME - Current'!$E$15&lt;2.8907,1007.26-132.54*(2.8907-'Metric ME - Current'!$E$15),1007.26)</f>
        <v>1007.26</v>
      </c>
      <c r="X86" s="1">
        <f t="shared" si="34"/>
        <v>67180.860000000088</v>
      </c>
      <c r="Y86" s="92">
        <f>IF('Metric ME - Current'!$E$15&lt;3.0807,491.38-48.3005*(3.0807-'Metric ME - Current'!$E$15),491.38)</f>
        <v>491.38</v>
      </c>
      <c r="Z86" s="1">
        <f t="shared" si="41"/>
        <v>51143.939999999988</v>
      </c>
      <c r="AC86" s="92">
        <v>108</v>
      </c>
      <c r="AD86" s="92">
        <f>IF('Metric ME - Current'!$F$15&lt;2.8907,1007.26-132.54*(2.8907-'Metric ME - Current'!$F$15),1007.26)</f>
        <v>1007.26</v>
      </c>
      <c r="AE86" s="1">
        <f t="shared" si="35"/>
        <v>67180.860000000088</v>
      </c>
      <c r="AF86" s="92">
        <f>IF('Metric ME - Current'!$F$15&lt;3.0807,491.38-48.3005*(3.0807-'Metric ME - Current'!$F$15),491.38)</f>
        <v>491.38</v>
      </c>
      <c r="AG86" s="1">
        <f t="shared" si="42"/>
        <v>51143.939999999988</v>
      </c>
      <c r="AJ86" s="92">
        <v>108</v>
      </c>
      <c r="AK86" s="92">
        <f>IF('Metric ME - Current'!$G$15&lt;2.8907,1007.26-132.54*(2.8907-'Metric ME - Current'!$G$15),1007.26)</f>
        <v>1007.26</v>
      </c>
      <c r="AL86" s="1">
        <f t="shared" si="36"/>
        <v>67180.860000000088</v>
      </c>
      <c r="AM86" s="92">
        <f>IF('Metric ME - Current'!$G$15&lt;3.0807,491.38-48.3005*(3.0807-'Metric ME - Current'!$G$15),491.38)</f>
        <v>491.38</v>
      </c>
      <c r="AN86" s="1">
        <f t="shared" si="43"/>
        <v>51143.939999999988</v>
      </c>
      <c r="AQ86" s="92">
        <v>108</v>
      </c>
      <c r="AR86" s="92">
        <f>IF('Metric ME - Current'!$H$15&lt;2.8907,1007.26-132.54*(2.8907-'Metric ME - Current'!$H$15),1007.26)</f>
        <v>1007.26</v>
      </c>
      <c r="AS86" s="1">
        <f t="shared" si="37"/>
        <v>67180.860000000088</v>
      </c>
      <c r="AT86" s="92">
        <f>IF('Metric ME - Current'!$H$15&lt;3.0807,491.38-48.3005*(3.0807-'Metric ME - Current'!$H$15),491.38)</f>
        <v>491.38</v>
      </c>
      <c r="AU86" s="1">
        <f t="shared" si="44"/>
        <v>51143.939999999988</v>
      </c>
      <c r="AX86" s="92">
        <v>108</v>
      </c>
      <c r="AY86" s="92">
        <f>IF('Metric ME - Current'!$I$15&lt;2.8907,1007.26-132.54*(2.8907-'Metric ME - Current'!$I$15),1007.26)</f>
        <v>1007.26</v>
      </c>
      <c r="AZ86" s="1">
        <f t="shared" si="38"/>
        <v>67180.860000000088</v>
      </c>
      <c r="BA86" s="92">
        <f>IF('Metric ME - Current'!$I$15&lt;3.0807,491.38-48.3005*(3.0807-'Metric ME - Current'!$I$15),491.38)</f>
        <v>491.38</v>
      </c>
      <c r="BB86" s="1">
        <f t="shared" si="45"/>
        <v>51143.939999999988</v>
      </c>
    </row>
    <row r="87" spans="1:54" x14ac:dyDescent="0.25">
      <c r="A87" s="92">
        <v>109</v>
      </c>
      <c r="B87" s="92">
        <f>IF('Metric ME - Current'!$B$15&lt;2.8907,1007.26-132.54*(2.8907-'Metric ME - Current'!$B$15),1007.26)</f>
        <v>1007.26</v>
      </c>
      <c r="C87" s="1">
        <f t="shared" si="31"/>
        <v>68188.120000000083</v>
      </c>
      <c r="D87" s="92">
        <f>IF('Metric ME - Current'!$B$15&lt;3.0807,491.38-48.3005*(3.0807-'Metric ME - Current'!$B$15),491.38)</f>
        <v>491.38</v>
      </c>
      <c r="E87" s="1">
        <f t="shared" si="30"/>
        <v>51635.319999999985</v>
      </c>
      <c r="H87" s="92">
        <v>109</v>
      </c>
      <c r="I87" s="92">
        <f>IF('Metric ME - Current'!$C$15&lt;2.8907,1007.26-132.54*(2.8907-'Metric ME - Current'!$C$15),1007.26)</f>
        <v>1007.26</v>
      </c>
      <c r="J87" s="1">
        <f t="shared" si="32"/>
        <v>68188.120000000083</v>
      </c>
      <c r="K87" s="92">
        <f>IF('Metric ME - Current'!$C$15&lt;3.0807,491.38-48.3005*(3.0807-'Metric ME - Current'!$C$15),491.38)</f>
        <v>491.38</v>
      </c>
      <c r="L87" s="1">
        <f t="shared" si="39"/>
        <v>51635.319999999985</v>
      </c>
      <c r="O87" s="92">
        <v>109</v>
      </c>
      <c r="P87" s="92">
        <f>IF('Metric ME - Current'!$D$15&lt;2.8907,1007.26-132.54*(2.8907-'Metric ME - Current'!$D$15),1007.26)</f>
        <v>1007.26</v>
      </c>
      <c r="Q87" s="1">
        <f t="shared" si="33"/>
        <v>68188.120000000083</v>
      </c>
      <c r="R87" s="92">
        <f>IF('Metric ME - Current'!$D$15&lt;3.0807,491.38-48.3005*(3.0807-'Metric ME - Current'!$D$15),491.38)</f>
        <v>491.38</v>
      </c>
      <c r="S87" s="1">
        <f t="shared" si="40"/>
        <v>51635.319999999985</v>
      </c>
      <c r="V87" s="92">
        <v>109</v>
      </c>
      <c r="W87" s="92">
        <f>IF('Metric ME - Current'!$E$15&lt;2.8907,1007.26-132.54*(2.8907-'Metric ME - Current'!$E$15),1007.26)</f>
        <v>1007.26</v>
      </c>
      <c r="X87" s="1">
        <f t="shared" si="34"/>
        <v>68188.120000000083</v>
      </c>
      <c r="Y87" s="92">
        <f>IF('Metric ME - Current'!$E$15&lt;3.0807,491.38-48.3005*(3.0807-'Metric ME - Current'!$E$15),491.38)</f>
        <v>491.38</v>
      </c>
      <c r="Z87" s="1">
        <f t="shared" si="41"/>
        <v>51635.319999999985</v>
      </c>
      <c r="AC87" s="92">
        <v>109</v>
      </c>
      <c r="AD87" s="92">
        <f>IF('Metric ME - Current'!$F$15&lt;2.8907,1007.26-132.54*(2.8907-'Metric ME - Current'!$F$15),1007.26)</f>
        <v>1007.26</v>
      </c>
      <c r="AE87" s="1">
        <f t="shared" si="35"/>
        <v>68188.120000000083</v>
      </c>
      <c r="AF87" s="92">
        <f>IF('Metric ME - Current'!$F$15&lt;3.0807,491.38-48.3005*(3.0807-'Metric ME - Current'!$F$15),491.38)</f>
        <v>491.38</v>
      </c>
      <c r="AG87" s="1">
        <f t="shared" si="42"/>
        <v>51635.319999999985</v>
      </c>
      <c r="AJ87" s="92">
        <v>109</v>
      </c>
      <c r="AK87" s="92">
        <f>IF('Metric ME - Current'!$G$15&lt;2.8907,1007.26-132.54*(2.8907-'Metric ME - Current'!$G$15),1007.26)</f>
        <v>1007.26</v>
      </c>
      <c r="AL87" s="1">
        <f t="shared" si="36"/>
        <v>68188.120000000083</v>
      </c>
      <c r="AM87" s="92">
        <f>IF('Metric ME - Current'!$G$15&lt;3.0807,491.38-48.3005*(3.0807-'Metric ME - Current'!$G$15),491.38)</f>
        <v>491.38</v>
      </c>
      <c r="AN87" s="1">
        <f t="shared" si="43"/>
        <v>51635.319999999985</v>
      </c>
      <c r="AQ87" s="92">
        <v>109</v>
      </c>
      <c r="AR87" s="92">
        <f>IF('Metric ME - Current'!$H$15&lt;2.8907,1007.26-132.54*(2.8907-'Metric ME - Current'!$H$15),1007.26)</f>
        <v>1007.26</v>
      </c>
      <c r="AS87" s="1">
        <f t="shared" si="37"/>
        <v>68188.120000000083</v>
      </c>
      <c r="AT87" s="92">
        <f>IF('Metric ME - Current'!$H$15&lt;3.0807,491.38-48.3005*(3.0807-'Metric ME - Current'!$H$15),491.38)</f>
        <v>491.38</v>
      </c>
      <c r="AU87" s="1">
        <f t="shared" si="44"/>
        <v>51635.319999999985</v>
      </c>
      <c r="AX87" s="92">
        <v>109</v>
      </c>
      <c r="AY87" s="92">
        <f>IF('Metric ME - Current'!$I$15&lt;2.8907,1007.26-132.54*(2.8907-'Metric ME - Current'!$I$15),1007.26)</f>
        <v>1007.26</v>
      </c>
      <c r="AZ87" s="1">
        <f t="shared" si="38"/>
        <v>68188.120000000083</v>
      </c>
      <c r="BA87" s="92">
        <f>IF('Metric ME - Current'!$I$15&lt;3.0807,491.38-48.3005*(3.0807-'Metric ME - Current'!$I$15),491.38)</f>
        <v>491.38</v>
      </c>
      <c r="BB87" s="1">
        <f t="shared" si="45"/>
        <v>51635.319999999985</v>
      </c>
    </row>
    <row r="88" spans="1:54" x14ac:dyDescent="0.25">
      <c r="A88" s="92">
        <v>110</v>
      </c>
      <c r="B88" s="92">
        <f>IF('Metric ME - Current'!$B$15&lt;2.8907,1007.26-132.54*(2.8907-'Metric ME - Current'!$B$15),1007.26)</f>
        <v>1007.26</v>
      </c>
      <c r="C88" s="1">
        <f t="shared" si="31"/>
        <v>69195.380000000077</v>
      </c>
      <c r="D88" s="92">
        <f>IF('Metric ME - Current'!$B$15&lt;3.0807,491.38-48.3005*(3.0807-'Metric ME - Current'!$B$15),491.38)</f>
        <v>491.38</v>
      </c>
      <c r="E88" s="1">
        <f t="shared" si="30"/>
        <v>52126.699999999983</v>
      </c>
      <c r="H88" s="92">
        <v>110</v>
      </c>
      <c r="I88" s="92">
        <f>IF('Metric ME - Current'!$C$15&lt;2.8907,1007.26-132.54*(2.8907-'Metric ME - Current'!$C$15),1007.26)</f>
        <v>1007.26</v>
      </c>
      <c r="J88" s="1">
        <f t="shared" si="32"/>
        <v>69195.380000000077</v>
      </c>
      <c r="K88" s="92">
        <f>IF('Metric ME - Current'!$C$15&lt;3.0807,491.38-48.3005*(3.0807-'Metric ME - Current'!$C$15),491.38)</f>
        <v>491.38</v>
      </c>
      <c r="L88" s="1">
        <f t="shared" si="39"/>
        <v>52126.699999999983</v>
      </c>
      <c r="O88" s="92">
        <v>110</v>
      </c>
      <c r="P88" s="92">
        <f>IF('Metric ME - Current'!$D$15&lt;2.8907,1007.26-132.54*(2.8907-'Metric ME - Current'!$D$15),1007.26)</f>
        <v>1007.26</v>
      </c>
      <c r="Q88" s="1">
        <f t="shared" si="33"/>
        <v>69195.380000000077</v>
      </c>
      <c r="R88" s="92">
        <f>IF('Metric ME - Current'!$D$15&lt;3.0807,491.38-48.3005*(3.0807-'Metric ME - Current'!$D$15),491.38)</f>
        <v>491.38</v>
      </c>
      <c r="S88" s="1">
        <f t="shared" si="40"/>
        <v>52126.699999999983</v>
      </c>
      <c r="V88" s="92">
        <v>110</v>
      </c>
      <c r="W88" s="92">
        <f>IF('Metric ME - Current'!$E$15&lt;2.8907,1007.26-132.54*(2.8907-'Metric ME - Current'!$E$15),1007.26)</f>
        <v>1007.26</v>
      </c>
      <c r="X88" s="1">
        <f t="shared" si="34"/>
        <v>69195.380000000077</v>
      </c>
      <c r="Y88" s="92">
        <f>IF('Metric ME - Current'!$E$15&lt;3.0807,491.38-48.3005*(3.0807-'Metric ME - Current'!$E$15),491.38)</f>
        <v>491.38</v>
      </c>
      <c r="Z88" s="1">
        <f t="shared" si="41"/>
        <v>52126.699999999983</v>
      </c>
      <c r="AC88" s="92">
        <v>110</v>
      </c>
      <c r="AD88" s="92">
        <f>IF('Metric ME - Current'!$F$15&lt;2.8907,1007.26-132.54*(2.8907-'Metric ME - Current'!$F$15),1007.26)</f>
        <v>1007.26</v>
      </c>
      <c r="AE88" s="1">
        <f t="shared" si="35"/>
        <v>69195.380000000077</v>
      </c>
      <c r="AF88" s="92">
        <f>IF('Metric ME - Current'!$F$15&lt;3.0807,491.38-48.3005*(3.0807-'Metric ME - Current'!$F$15),491.38)</f>
        <v>491.38</v>
      </c>
      <c r="AG88" s="1">
        <f t="shared" si="42"/>
        <v>52126.699999999983</v>
      </c>
      <c r="AJ88" s="92">
        <v>110</v>
      </c>
      <c r="AK88" s="92">
        <f>IF('Metric ME - Current'!$G$15&lt;2.8907,1007.26-132.54*(2.8907-'Metric ME - Current'!$G$15),1007.26)</f>
        <v>1007.26</v>
      </c>
      <c r="AL88" s="1">
        <f t="shared" si="36"/>
        <v>69195.380000000077</v>
      </c>
      <c r="AM88" s="92">
        <f>IF('Metric ME - Current'!$G$15&lt;3.0807,491.38-48.3005*(3.0807-'Metric ME - Current'!$G$15),491.38)</f>
        <v>491.38</v>
      </c>
      <c r="AN88" s="1">
        <f t="shared" si="43"/>
        <v>52126.699999999983</v>
      </c>
      <c r="AQ88" s="92">
        <v>110</v>
      </c>
      <c r="AR88" s="92">
        <f>IF('Metric ME - Current'!$H$15&lt;2.8907,1007.26-132.54*(2.8907-'Metric ME - Current'!$H$15),1007.26)</f>
        <v>1007.26</v>
      </c>
      <c r="AS88" s="1">
        <f t="shared" si="37"/>
        <v>69195.380000000077</v>
      </c>
      <c r="AT88" s="92">
        <f>IF('Metric ME - Current'!$H$15&lt;3.0807,491.38-48.3005*(3.0807-'Metric ME - Current'!$H$15),491.38)</f>
        <v>491.38</v>
      </c>
      <c r="AU88" s="1">
        <f t="shared" si="44"/>
        <v>52126.699999999983</v>
      </c>
      <c r="AX88" s="92">
        <v>110</v>
      </c>
      <c r="AY88" s="92">
        <f>IF('Metric ME - Current'!$I$15&lt;2.8907,1007.26-132.54*(2.8907-'Metric ME - Current'!$I$15),1007.26)</f>
        <v>1007.26</v>
      </c>
      <c r="AZ88" s="1">
        <f t="shared" si="38"/>
        <v>69195.380000000077</v>
      </c>
      <c r="BA88" s="92">
        <f>IF('Metric ME - Current'!$I$15&lt;3.0807,491.38-48.3005*(3.0807-'Metric ME - Current'!$I$15),491.38)</f>
        <v>491.38</v>
      </c>
      <c r="BB88" s="1">
        <f t="shared" si="45"/>
        <v>52126.699999999983</v>
      </c>
    </row>
    <row r="89" spans="1:54" x14ac:dyDescent="0.25">
      <c r="A89" s="92">
        <v>111</v>
      </c>
      <c r="B89" s="92">
        <f>IF('Metric ME - Current'!$B$15&lt;2.8907,1007.26-132.54*(2.8907-'Metric ME - Current'!$B$15),1007.26)</f>
        <v>1007.26</v>
      </c>
      <c r="C89" s="1">
        <f t="shared" si="31"/>
        <v>70202.640000000072</v>
      </c>
      <c r="D89" s="92">
        <f>IF('Metric ME - Current'!$B$15&lt;3.0807,491.38-48.3005*(3.0807-'Metric ME - Current'!$B$15),491.38)</f>
        <v>491.38</v>
      </c>
      <c r="E89" s="1">
        <f t="shared" si="30"/>
        <v>52618.07999999998</v>
      </c>
      <c r="H89" s="92">
        <v>111</v>
      </c>
      <c r="I89" s="92">
        <f>IF('Metric ME - Current'!$C$15&lt;2.8907,1007.26-132.54*(2.8907-'Metric ME - Current'!$C$15),1007.26)</f>
        <v>1007.26</v>
      </c>
      <c r="J89" s="1">
        <f t="shared" si="32"/>
        <v>70202.640000000072</v>
      </c>
      <c r="K89" s="92">
        <f>IF('Metric ME - Current'!$C$15&lt;3.0807,491.38-48.3005*(3.0807-'Metric ME - Current'!$C$15),491.38)</f>
        <v>491.38</v>
      </c>
      <c r="L89" s="1">
        <f t="shared" si="39"/>
        <v>52618.07999999998</v>
      </c>
      <c r="O89" s="92">
        <v>111</v>
      </c>
      <c r="P89" s="92">
        <f>IF('Metric ME - Current'!$D$15&lt;2.8907,1007.26-132.54*(2.8907-'Metric ME - Current'!$D$15),1007.26)</f>
        <v>1007.26</v>
      </c>
      <c r="Q89" s="1">
        <f t="shared" si="33"/>
        <v>70202.640000000072</v>
      </c>
      <c r="R89" s="92">
        <f>IF('Metric ME - Current'!$D$15&lt;3.0807,491.38-48.3005*(3.0807-'Metric ME - Current'!$D$15),491.38)</f>
        <v>491.38</v>
      </c>
      <c r="S89" s="1">
        <f t="shared" si="40"/>
        <v>52618.07999999998</v>
      </c>
      <c r="V89" s="92">
        <v>111</v>
      </c>
      <c r="W89" s="92">
        <f>IF('Metric ME - Current'!$E$15&lt;2.8907,1007.26-132.54*(2.8907-'Metric ME - Current'!$E$15),1007.26)</f>
        <v>1007.26</v>
      </c>
      <c r="X89" s="1">
        <f t="shared" si="34"/>
        <v>70202.640000000072</v>
      </c>
      <c r="Y89" s="92">
        <f>IF('Metric ME - Current'!$E$15&lt;3.0807,491.38-48.3005*(3.0807-'Metric ME - Current'!$E$15),491.38)</f>
        <v>491.38</v>
      </c>
      <c r="Z89" s="1">
        <f t="shared" si="41"/>
        <v>52618.07999999998</v>
      </c>
      <c r="AC89" s="92">
        <v>111</v>
      </c>
      <c r="AD89" s="92">
        <f>IF('Metric ME - Current'!$F$15&lt;2.8907,1007.26-132.54*(2.8907-'Metric ME - Current'!$F$15),1007.26)</f>
        <v>1007.26</v>
      </c>
      <c r="AE89" s="1">
        <f t="shared" si="35"/>
        <v>70202.640000000072</v>
      </c>
      <c r="AF89" s="92">
        <f>IF('Metric ME - Current'!$F$15&lt;3.0807,491.38-48.3005*(3.0807-'Metric ME - Current'!$F$15),491.38)</f>
        <v>491.38</v>
      </c>
      <c r="AG89" s="1">
        <f t="shared" si="42"/>
        <v>52618.07999999998</v>
      </c>
      <c r="AJ89" s="92">
        <v>111</v>
      </c>
      <c r="AK89" s="92">
        <f>IF('Metric ME - Current'!$G$15&lt;2.8907,1007.26-132.54*(2.8907-'Metric ME - Current'!$G$15),1007.26)</f>
        <v>1007.26</v>
      </c>
      <c r="AL89" s="1">
        <f t="shared" si="36"/>
        <v>70202.640000000072</v>
      </c>
      <c r="AM89" s="92">
        <f>IF('Metric ME - Current'!$G$15&lt;3.0807,491.38-48.3005*(3.0807-'Metric ME - Current'!$G$15),491.38)</f>
        <v>491.38</v>
      </c>
      <c r="AN89" s="1">
        <f t="shared" si="43"/>
        <v>52618.07999999998</v>
      </c>
      <c r="AQ89" s="92">
        <v>111</v>
      </c>
      <c r="AR89" s="92">
        <f>IF('Metric ME - Current'!$H$15&lt;2.8907,1007.26-132.54*(2.8907-'Metric ME - Current'!$H$15),1007.26)</f>
        <v>1007.26</v>
      </c>
      <c r="AS89" s="1">
        <f t="shared" si="37"/>
        <v>70202.640000000072</v>
      </c>
      <c r="AT89" s="92">
        <f>IF('Metric ME - Current'!$H$15&lt;3.0807,491.38-48.3005*(3.0807-'Metric ME - Current'!$H$15),491.38)</f>
        <v>491.38</v>
      </c>
      <c r="AU89" s="1">
        <f t="shared" si="44"/>
        <v>52618.07999999998</v>
      </c>
      <c r="AX89" s="92">
        <v>111</v>
      </c>
      <c r="AY89" s="92">
        <f>IF('Metric ME - Current'!$I$15&lt;2.8907,1007.26-132.54*(2.8907-'Metric ME - Current'!$I$15),1007.26)</f>
        <v>1007.26</v>
      </c>
      <c r="AZ89" s="1">
        <f t="shared" si="38"/>
        <v>70202.640000000072</v>
      </c>
      <c r="BA89" s="92">
        <f>IF('Metric ME - Current'!$I$15&lt;3.0807,491.38-48.3005*(3.0807-'Metric ME - Current'!$I$15),491.38)</f>
        <v>491.38</v>
      </c>
      <c r="BB89" s="1">
        <f t="shared" si="45"/>
        <v>52618.07999999998</v>
      </c>
    </row>
    <row r="90" spans="1:54" x14ac:dyDescent="0.25">
      <c r="A90" s="92">
        <v>112</v>
      </c>
      <c r="B90" s="92">
        <f>IF('Metric ME - Current'!$B$15&lt;2.8907,1007.26-132.54*(2.8907-'Metric ME - Current'!$B$15),1007.26)</f>
        <v>1007.26</v>
      </c>
      <c r="C90" s="1">
        <f t="shared" si="31"/>
        <v>71209.900000000067</v>
      </c>
      <c r="D90" s="92">
        <f>IF('Metric ME - Current'!$B$15&lt;3.0807,491.38-48.3005*(3.0807-'Metric ME - Current'!$B$15),491.38)</f>
        <v>491.38</v>
      </c>
      <c r="E90" s="1">
        <f t="shared" si="30"/>
        <v>53109.459999999977</v>
      </c>
      <c r="H90" s="92">
        <v>112</v>
      </c>
      <c r="I90" s="92">
        <f>IF('Metric ME - Current'!$C$15&lt;2.8907,1007.26-132.54*(2.8907-'Metric ME - Current'!$C$15),1007.26)</f>
        <v>1007.26</v>
      </c>
      <c r="J90" s="1">
        <f t="shared" si="32"/>
        <v>71209.900000000067</v>
      </c>
      <c r="K90" s="92">
        <f>IF('Metric ME - Current'!$C$15&lt;3.0807,491.38-48.3005*(3.0807-'Metric ME - Current'!$C$15),491.38)</f>
        <v>491.38</v>
      </c>
      <c r="L90" s="1">
        <f t="shared" si="39"/>
        <v>53109.459999999977</v>
      </c>
      <c r="O90" s="92">
        <v>112</v>
      </c>
      <c r="P90" s="92">
        <f>IF('Metric ME - Current'!$D$15&lt;2.8907,1007.26-132.54*(2.8907-'Metric ME - Current'!$D$15),1007.26)</f>
        <v>1007.26</v>
      </c>
      <c r="Q90" s="1">
        <f t="shared" si="33"/>
        <v>71209.900000000067</v>
      </c>
      <c r="R90" s="92">
        <f>IF('Metric ME - Current'!$D$15&lt;3.0807,491.38-48.3005*(3.0807-'Metric ME - Current'!$D$15),491.38)</f>
        <v>491.38</v>
      </c>
      <c r="S90" s="1">
        <f t="shared" si="40"/>
        <v>53109.459999999977</v>
      </c>
      <c r="V90" s="92">
        <v>112</v>
      </c>
      <c r="W90" s="92">
        <f>IF('Metric ME - Current'!$E$15&lt;2.8907,1007.26-132.54*(2.8907-'Metric ME - Current'!$E$15),1007.26)</f>
        <v>1007.26</v>
      </c>
      <c r="X90" s="1">
        <f t="shared" si="34"/>
        <v>71209.900000000067</v>
      </c>
      <c r="Y90" s="92">
        <f>IF('Metric ME - Current'!$E$15&lt;3.0807,491.38-48.3005*(3.0807-'Metric ME - Current'!$E$15),491.38)</f>
        <v>491.38</v>
      </c>
      <c r="Z90" s="1">
        <f t="shared" si="41"/>
        <v>53109.459999999977</v>
      </c>
      <c r="AC90" s="92">
        <v>112</v>
      </c>
      <c r="AD90" s="92">
        <f>IF('Metric ME - Current'!$F$15&lt;2.8907,1007.26-132.54*(2.8907-'Metric ME - Current'!$F$15),1007.26)</f>
        <v>1007.26</v>
      </c>
      <c r="AE90" s="1">
        <f t="shared" si="35"/>
        <v>71209.900000000067</v>
      </c>
      <c r="AF90" s="92">
        <f>IF('Metric ME - Current'!$F$15&lt;3.0807,491.38-48.3005*(3.0807-'Metric ME - Current'!$F$15),491.38)</f>
        <v>491.38</v>
      </c>
      <c r="AG90" s="1">
        <f t="shared" si="42"/>
        <v>53109.459999999977</v>
      </c>
      <c r="AJ90" s="92">
        <v>112</v>
      </c>
      <c r="AK90" s="92">
        <f>IF('Metric ME - Current'!$G$15&lt;2.8907,1007.26-132.54*(2.8907-'Metric ME - Current'!$G$15),1007.26)</f>
        <v>1007.26</v>
      </c>
      <c r="AL90" s="1">
        <f t="shared" si="36"/>
        <v>71209.900000000067</v>
      </c>
      <c r="AM90" s="92">
        <f>IF('Metric ME - Current'!$G$15&lt;3.0807,491.38-48.3005*(3.0807-'Metric ME - Current'!$G$15),491.38)</f>
        <v>491.38</v>
      </c>
      <c r="AN90" s="1">
        <f t="shared" si="43"/>
        <v>53109.459999999977</v>
      </c>
      <c r="AQ90" s="92">
        <v>112</v>
      </c>
      <c r="AR90" s="92">
        <f>IF('Metric ME - Current'!$H$15&lt;2.8907,1007.26-132.54*(2.8907-'Metric ME - Current'!$H$15),1007.26)</f>
        <v>1007.26</v>
      </c>
      <c r="AS90" s="1">
        <f t="shared" si="37"/>
        <v>71209.900000000067</v>
      </c>
      <c r="AT90" s="92">
        <f>IF('Metric ME - Current'!$H$15&lt;3.0807,491.38-48.3005*(3.0807-'Metric ME - Current'!$H$15),491.38)</f>
        <v>491.38</v>
      </c>
      <c r="AU90" s="1">
        <f t="shared" si="44"/>
        <v>53109.459999999977</v>
      </c>
      <c r="AX90" s="92">
        <v>112</v>
      </c>
      <c r="AY90" s="92">
        <f>IF('Metric ME - Current'!$I$15&lt;2.8907,1007.26-132.54*(2.8907-'Metric ME - Current'!$I$15),1007.26)</f>
        <v>1007.26</v>
      </c>
      <c r="AZ90" s="1">
        <f t="shared" si="38"/>
        <v>71209.900000000067</v>
      </c>
      <c r="BA90" s="92">
        <f>IF('Metric ME - Current'!$I$15&lt;3.0807,491.38-48.3005*(3.0807-'Metric ME - Current'!$I$15),491.38)</f>
        <v>491.38</v>
      </c>
      <c r="BB90" s="1">
        <f t="shared" si="45"/>
        <v>53109.459999999977</v>
      </c>
    </row>
    <row r="91" spans="1:54" x14ac:dyDescent="0.25">
      <c r="A91" s="92">
        <v>113</v>
      </c>
      <c r="B91" s="92">
        <f>IF('Metric ME - Current'!$B$15&lt;2.8907,1007.26-132.54*(2.8907-'Metric ME - Current'!$B$15),1007.26)</f>
        <v>1007.26</v>
      </c>
      <c r="C91" s="1">
        <f t="shared" si="31"/>
        <v>72217.160000000062</v>
      </c>
      <c r="D91" s="92">
        <f>IF('Metric ME - Current'!$B$15&lt;3.0807,491.38-48.3005*(3.0807-'Metric ME - Current'!$B$15),491.38)</f>
        <v>491.38</v>
      </c>
      <c r="E91" s="1">
        <f t="shared" si="30"/>
        <v>53600.839999999975</v>
      </c>
      <c r="H91" s="92">
        <v>113</v>
      </c>
      <c r="I91" s="92">
        <f>IF('Metric ME - Current'!$C$15&lt;2.8907,1007.26-132.54*(2.8907-'Metric ME - Current'!$C$15),1007.26)</f>
        <v>1007.26</v>
      </c>
      <c r="J91" s="1">
        <f t="shared" si="32"/>
        <v>72217.160000000062</v>
      </c>
      <c r="K91" s="92">
        <f>IF('Metric ME - Current'!$C$15&lt;3.0807,491.38-48.3005*(3.0807-'Metric ME - Current'!$C$15),491.38)</f>
        <v>491.38</v>
      </c>
      <c r="L91" s="1">
        <f t="shared" si="39"/>
        <v>53600.839999999975</v>
      </c>
      <c r="O91" s="92">
        <v>113</v>
      </c>
      <c r="P91" s="92">
        <f>IF('Metric ME - Current'!$D$15&lt;2.8907,1007.26-132.54*(2.8907-'Metric ME - Current'!$D$15),1007.26)</f>
        <v>1007.26</v>
      </c>
      <c r="Q91" s="1">
        <f t="shared" si="33"/>
        <v>72217.160000000062</v>
      </c>
      <c r="R91" s="92">
        <f>IF('Metric ME - Current'!$D$15&lt;3.0807,491.38-48.3005*(3.0807-'Metric ME - Current'!$D$15),491.38)</f>
        <v>491.38</v>
      </c>
      <c r="S91" s="1">
        <f t="shared" si="40"/>
        <v>53600.839999999975</v>
      </c>
      <c r="V91" s="92">
        <v>113</v>
      </c>
      <c r="W91" s="92">
        <f>IF('Metric ME - Current'!$E$15&lt;2.8907,1007.26-132.54*(2.8907-'Metric ME - Current'!$E$15),1007.26)</f>
        <v>1007.26</v>
      </c>
      <c r="X91" s="1">
        <f t="shared" si="34"/>
        <v>72217.160000000062</v>
      </c>
      <c r="Y91" s="92">
        <f>IF('Metric ME - Current'!$E$15&lt;3.0807,491.38-48.3005*(3.0807-'Metric ME - Current'!$E$15),491.38)</f>
        <v>491.38</v>
      </c>
      <c r="Z91" s="1">
        <f t="shared" si="41"/>
        <v>53600.839999999975</v>
      </c>
      <c r="AC91" s="92">
        <v>113</v>
      </c>
      <c r="AD91" s="92">
        <f>IF('Metric ME - Current'!$F$15&lt;2.8907,1007.26-132.54*(2.8907-'Metric ME - Current'!$F$15),1007.26)</f>
        <v>1007.26</v>
      </c>
      <c r="AE91" s="1">
        <f t="shared" si="35"/>
        <v>72217.160000000062</v>
      </c>
      <c r="AF91" s="92">
        <f>IF('Metric ME - Current'!$F$15&lt;3.0807,491.38-48.3005*(3.0807-'Metric ME - Current'!$F$15),491.38)</f>
        <v>491.38</v>
      </c>
      <c r="AG91" s="1">
        <f t="shared" si="42"/>
        <v>53600.839999999975</v>
      </c>
      <c r="AJ91" s="92">
        <v>113</v>
      </c>
      <c r="AK91" s="92">
        <f>IF('Metric ME - Current'!$G$15&lt;2.8907,1007.26-132.54*(2.8907-'Metric ME - Current'!$G$15),1007.26)</f>
        <v>1007.26</v>
      </c>
      <c r="AL91" s="1">
        <f t="shared" si="36"/>
        <v>72217.160000000062</v>
      </c>
      <c r="AM91" s="92">
        <f>IF('Metric ME - Current'!$G$15&lt;3.0807,491.38-48.3005*(3.0807-'Metric ME - Current'!$G$15),491.38)</f>
        <v>491.38</v>
      </c>
      <c r="AN91" s="1">
        <f t="shared" si="43"/>
        <v>53600.839999999975</v>
      </c>
      <c r="AQ91" s="92">
        <v>113</v>
      </c>
      <c r="AR91" s="92">
        <f>IF('Metric ME - Current'!$H$15&lt;2.8907,1007.26-132.54*(2.8907-'Metric ME - Current'!$H$15),1007.26)</f>
        <v>1007.26</v>
      </c>
      <c r="AS91" s="1">
        <f t="shared" si="37"/>
        <v>72217.160000000062</v>
      </c>
      <c r="AT91" s="92">
        <f>IF('Metric ME - Current'!$H$15&lt;3.0807,491.38-48.3005*(3.0807-'Metric ME - Current'!$H$15),491.38)</f>
        <v>491.38</v>
      </c>
      <c r="AU91" s="1">
        <f t="shared" si="44"/>
        <v>53600.839999999975</v>
      </c>
      <c r="AX91" s="92">
        <v>113</v>
      </c>
      <c r="AY91" s="92">
        <f>IF('Metric ME - Current'!$I$15&lt;2.8907,1007.26-132.54*(2.8907-'Metric ME - Current'!$I$15),1007.26)</f>
        <v>1007.26</v>
      </c>
      <c r="AZ91" s="1">
        <f t="shared" si="38"/>
        <v>72217.160000000062</v>
      </c>
      <c r="BA91" s="92">
        <f>IF('Metric ME - Current'!$I$15&lt;3.0807,491.38-48.3005*(3.0807-'Metric ME - Current'!$I$15),491.38)</f>
        <v>491.38</v>
      </c>
      <c r="BB91" s="1">
        <f t="shared" si="45"/>
        <v>53600.839999999975</v>
      </c>
    </row>
    <row r="92" spans="1:54" x14ac:dyDescent="0.25">
      <c r="A92" s="92">
        <v>114</v>
      </c>
      <c r="B92" s="92">
        <f>IF('Metric ME - Current'!$B$15&lt;2.8907,1007.26-132.54*(2.8907-'Metric ME - Current'!$B$15),1007.26)</f>
        <v>1007.26</v>
      </c>
      <c r="C92" s="1">
        <f t="shared" si="31"/>
        <v>73224.420000000056</v>
      </c>
      <c r="D92" s="92">
        <f>IF('Metric ME - Current'!$B$15&lt;3.0807,491.38-48.3005*(3.0807-'Metric ME - Current'!$B$15),491.38)</f>
        <v>491.38</v>
      </c>
      <c r="E92" s="1">
        <f t="shared" si="30"/>
        <v>54092.219999999972</v>
      </c>
      <c r="H92" s="92">
        <v>114</v>
      </c>
      <c r="I92" s="92">
        <f>IF('Metric ME - Current'!$C$15&lt;2.8907,1007.26-132.54*(2.8907-'Metric ME - Current'!$C$15),1007.26)</f>
        <v>1007.26</v>
      </c>
      <c r="J92" s="1">
        <f t="shared" si="32"/>
        <v>73224.420000000056</v>
      </c>
      <c r="K92" s="92">
        <f>IF('Metric ME - Current'!$C$15&lt;3.0807,491.38-48.3005*(3.0807-'Metric ME - Current'!$C$15),491.38)</f>
        <v>491.38</v>
      </c>
      <c r="L92" s="1">
        <f t="shared" si="39"/>
        <v>54092.219999999972</v>
      </c>
      <c r="O92" s="92">
        <v>114</v>
      </c>
      <c r="P92" s="92">
        <f>IF('Metric ME - Current'!$D$15&lt;2.8907,1007.26-132.54*(2.8907-'Metric ME - Current'!$D$15),1007.26)</f>
        <v>1007.26</v>
      </c>
      <c r="Q92" s="1">
        <f t="shared" si="33"/>
        <v>73224.420000000056</v>
      </c>
      <c r="R92" s="92">
        <f>IF('Metric ME - Current'!$D$15&lt;3.0807,491.38-48.3005*(3.0807-'Metric ME - Current'!$D$15),491.38)</f>
        <v>491.38</v>
      </c>
      <c r="S92" s="1">
        <f t="shared" si="40"/>
        <v>54092.219999999972</v>
      </c>
      <c r="V92" s="92">
        <v>114</v>
      </c>
      <c r="W92" s="92">
        <f>IF('Metric ME - Current'!$E$15&lt;2.8907,1007.26-132.54*(2.8907-'Metric ME - Current'!$E$15),1007.26)</f>
        <v>1007.26</v>
      </c>
      <c r="X92" s="1">
        <f t="shared" si="34"/>
        <v>73224.420000000056</v>
      </c>
      <c r="Y92" s="92">
        <f>IF('Metric ME - Current'!$E$15&lt;3.0807,491.38-48.3005*(3.0807-'Metric ME - Current'!$E$15),491.38)</f>
        <v>491.38</v>
      </c>
      <c r="Z92" s="1">
        <f t="shared" si="41"/>
        <v>54092.219999999972</v>
      </c>
      <c r="AC92" s="92">
        <v>114</v>
      </c>
      <c r="AD92" s="92">
        <f>IF('Metric ME - Current'!$F$15&lt;2.8907,1007.26-132.54*(2.8907-'Metric ME - Current'!$F$15),1007.26)</f>
        <v>1007.26</v>
      </c>
      <c r="AE92" s="1">
        <f t="shared" si="35"/>
        <v>73224.420000000056</v>
      </c>
      <c r="AF92" s="92">
        <f>IF('Metric ME - Current'!$F$15&lt;3.0807,491.38-48.3005*(3.0807-'Metric ME - Current'!$F$15),491.38)</f>
        <v>491.38</v>
      </c>
      <c r="AG92" s="1">
        <f t="shared" si="42"/>
        <v>54092.219999999972</v>
      </c>
      <c r="AJ92" s="92">
        <v>114</v>
      </c>
      <c r="AK92" s="92">
        <f>IF('Metric ME - Current'!$G$15&lt;2.8907,1007.26-132.54*(2.8907-'Metric ME - Current'!$G$15),1007.26)</f>
        <v>1007.26</v>
      </c>
      <c r="AL92" s="1">
        <f t="shared" si="36"/>
        <v>73224.420000000056</v>
      </c>
      <c r="AM92" s="92">
        <f>IF('Metric ME - Current'!$G$15&lt;3.0807,491.38-48.3005*(3.0807-'Metric ME - Current'!$G$15),491.38)</f>
        <v>491.38</v>
      </c>
      <c r="AN92" s="1">
        <f t="shared" si="43"/>
        <v>54092.219999999972</v>
      </c>
      <c r="AQ92" s="92">
        <v>114</v>
      </c>
      <c r="AR92" s="92">
        <f>IF('Metric ME - Current'!$H$15&lt;2.8907,1007.26-132.54*(2.8907-'Metric ME - Current'!$H$15),1007.26)</f>
        <v>1007.26</v>
      </c>
      <c r="AS92" s="1">
        <f t="shared" si="37"/>
        <v>73224.420000000056</v>
      </c>
      <c r="AT92" s="92">
        <f>IF('Metric ME - Current'!$H$15&lt;3.0807,491.38-48.3005*(3.0807-'Metric ME - Current'!$H$15),491.38)</f>
        <v>491.38</v>
      </c>
      <c r="AU92" s="1">
        <f t="shared" si="44"/>
        <v>54092.219999999972</v>
      </c>
      <c r="AX92" s="92">
        <v>114</v>
      </c>
      <c r="AY92" s="92">
        <f>IF('Metric ME - Current'!$I$15&lt;2.8907,1007.26-132.54*(2.8907-'Metric ME - Current'!$I$15),1007.26)</f>
        <v>1007.26</v>
      </c>
      <c r="AZ92" s="1">
        <f t="shared" si="38"/>
        <v>73224.420000000056</v>
      </c>
      <c r="BA92" s="92">
        <f>IF('Metric ME - Current'!$I$15&lt;3.0807,491.38-48.3005*(3.0807-'Metric ME - Current'!$I$15),491.38)</f>
        <v>491.38</v>
      </c>
      <c r="BB92" s="1">
        <f t="shared" si="45"/>
        <v>54092.219999999972</v>
      </c>
    </row>
    <row r="93" spans="1:54" x14ac:dyDescent="0.25">
      <c r="A93" s="92">
        <v>115</v>
      </c>
      <c r="B93" s="92">
        <f>IF('Metric ME - Current'!$B$15&lt;2.8907,1007.26-132.54*(2.8907-'Metric ME - Current'!$B$15),1007.26)</f>
        <v>1007.26</v>
      </c>
      <c r="C93" s="1">
        <f t="shared" si="31"/>
        <v>74231.680000000051</v>
      </c>
      <c r="D93" s="92">
        <f>IF('Metric ME - Current'!$B$15&lt;3.0807,491.38-48.3005*(3.0807-'Metric ME - Current'!$B$15),491.38)</f>
        <v>491.38</v>
      </c>
      <c r="E93" s="1">
        <f t="shared" si="30"/>
        <v>54583.599999999969</v>
      </c>
      <c r="H93" s="92">
        <v>115</v>
      </c>
      <c r="I93" s="92">
        <f>IF('Metric ME - Current'!$C$15&lt;2.8907,1007.26-132.54*(2.8907-'Metric ME - Current'!$C$15),1007.26)</f>
        <v>1007.26</v>
      </c>
      <c r="J93" s="1">
        <f t="shared" si="32"/>
        <v>74231.680000000051</v>
      </c>
      <c r="K93" s="92">
        <f>IF('Metric ME - Current'!$C$15&lt;3.0807,491.38-48.3005*(3.0807-'Metric ME - Current'!$C$15),491.38)</f>
        <v>491.38</v>
      </c>
      <c r="L93" s="1">
        <f t="shared" si="39"/>
        <v>54583.599999999969</v>
      </c>
      <c r="O93" s="92">
        <v>115</v>
      </c>
      <c r="P93" s="92">
        <f>IF('Metric ME - Current'!$D$15&lt;2.8907,1007.26-132.54*(2.8907-'Metric ME - Current'!$D$15),1007.26)</f>
        <v>1007.26</v>
      </c>
      <c r="Q93" s="1">
        <f t="shared" si="33"/>
        <v>74231.680000000051</v>
      </c>
      <c r="R93" s="92">
        <f>IF('Metric ME - Current'!$D$15&lt;3.0807,491.38-48.3005*(3.0807-'Metric ME - Current'!$D$15),491.38)</f>
        <v>491.38</v>
      </c>
      <c r="S93" s="1">
        <f t="shared" si="40"/>
        <v>54583.599999999969</v>
      </c>
      <c r="V93" s="92">
        <v>115</v>
      </c>
      <c r="W93" s="92">
        <f>IF('Metric ME - Current'!$E$15&lt;2.8907,1007.26-132.54*(2.8907-'Metric ME - Current'!$E$15),1007.26)</f>
        <v>1007.26</v>
      </c>
      <c r="X93" s="1">
        <f t="shared" si="34"/>
        <v>74231.680000000051</v>
      </c>
      <c r="Y93" s="92">
        <f>IF('Metric ME - Current'!$E$15&lt;3.0807,491.38-48.3005*(3.0807-'Metric ME - Current'!$E$15),491.38)</f>
        <v>491.38</v>
      </c>
      <c r="Z93" s="1">
        <f t="shared" si="41"/>
        <v>54583.599999999969</v>
      </c>
      <c r="AC93" s="92">
        <v>115</v>
      </c>
      <c r="AD93" s="92">
        <f>IF('Metric ME - Current'!$F$15&lt;2.8907,1007.26-132.54*(2.8907-'Metric ME - Current'!$F$15),1007.26)</f>
        <v>1007.26</v>
      </c>
      <c r="AE93" s="1">
        <f t="shared" si="35"/>
        <v>74231.680000000051</v>
      </c>
      <c r="AF93" s="92">
        <f>IF('Metric ME - Current'!$F$15&lt;3.0807,491.38-48.3005*(3.0807-'Metric ME - Current'!$F$15),491.38)</f>
        <v>491.38</v>
      </c>
      <c r="AG93" s="1">
        <f t="shared" si="42"/>
        <v>54583.599999999969</v>
      </c>
      <c r="AJ93" s="92">
        <v>115</v>
      </c>
      <c r="AK93" s="92">
        <f>IF('Metric ME - Current'!$G$15&lt;2.8907,1007.26-132.54*(2.8907-'Metric ME - Current'!$G$15),1007.26)</f>
        <v>1007.26</v>
      </c>
      <c r="AL93" s="1">
        <f t="shared" si="36"/>
        <v>74231.680000000051</v>
      </c>
      <c r="AM93" s="92">
        <f>IF('Metric ME - Current'!$G$15&lt;3.0807,491.38-48.3005*(3.0807-'Metric ME - Current'!$G$15),491.38)</f>
        <v>491.38</v>
      </c>
      <c r="AN93" s="1">
        <f t="shared" si="43"/>
        <v>54583.599999999969</v>
      </c>
      <c r="AQ93" s="92">
        <v>115</v>
      </c>
      <c r="AR93" s="92">
        <f>IF('Metric ME - Current'!$H$15&lt;2.8907,1007.26-132.54*(2.8907-'Metric ME - Current'!$H$15),1007.26)</f>
        <v>1007.26</v>
      </c>
      <c r="AS93" s="1">
        <f t="shared" si="37"/>
        <v>74231.680000000051</v>
      </c>
      <c r="AT93" s="92">
        <f>IF('Metric ME - Current'!$H$15&lt;3.0807,491.38-48.3005*(3.0807-'Metric ME - Current'!$H$15),491.38)</f>
        <v>491.38</v>
      </c>
      <c r="AU93" s="1">
        <f t="shared" si="44"/>
        <v>54583.599999999969</v>
      </c>
      <c r="AX93" s="92">
        <v>115</v>
      </c>
      <c r="AY93" s="92">
        <f>IF('Metric ME - Current'!$I$15&lt;2.8907,1007.26-132.54*(2.8907-'Metric ME - Current'!$I$15),1007.26)</f>
        <v>1007.26</v>
      </c>
      <c r="AZ93" s="1">
        <f t="shared" si="38"/>
        <v>74231.680000000051</v>
      </c>
      <c r="BA93" s="92">
        <f>IF('Metric ME - Current'!$I$15&lt;3.0807,491.38-48.3005*(3.0807-'Metric ME - Current'!$I$15),491.38)</f>
        <v>491.38</v>
      </c>
      <c r="BB93" s="1">
        <f t="shared" si="45"/>
        <v>54583.599999999969</v>
      </c>
    </row>
    <row r="94" spans="1:54" x14ac:dyDescent="0.25">
      <c r="A94" s="92">
        <v>116</v>
      </c>
      <c r="B94" s="92">
        <f>IF('Metric ME - Current'!$B$15&lt;2.8907,1007.26-132.54*(2.8907-'Metric ME - Current'!$B$15),1007.26)</f>
        <v>1007.26</v>
      </c>
      <c r="C94" s="1">
        <f t="shared" si="31"/>
        <v>75238.940000000046</v>
      </c>
      <c r="D94" s="92">
        <f>IF('Metric ME - Current'!$B$15&lt;3.0807,491.38-48.3005*(3.0807-'Metric ME - Current'!$B$15),491.38)</f>
        <v>491.38</v>
      </c>
      <c r="E94" s="1">
        <f t="shared" si="30"/>
        <v>55074.979999999967</v>
      </c>
      <c r="H94" s="92">
        <v>116</v>
      </c>
      <c r="I94" s="92">
        <f>IF('Metric ME - Current'!$C$15&lt;2.8907,1007.26-132.54*(2.8907-'Metric ME - Current'!$C$15),1007.26)</f>
        <v>1007.26</v>
      </c>
      <c r="J94" s="1">
        <f t="shared" si="32"/>
        <v>75238.940000000046</v>
      </c>
      <c r="K94" s="92">
        <f>IF('Metric ME - Current'!$C$15&lt;3.0807,491.38-48.3005*(3.0807-'Metric ME - Current'!$C$15),491.38)</f>
        <v>491.38</v>
      </c>
      <c r="L94" s="1">
        <f t="shared" si="39"/>
        <v>55074.979999999967</v>
      </c>
      <c r="O94" s="92">
        <v>116</v>
      </c>
      <c r="P94" s="92">
        <f>IF('Metric ME - Current'!$D$15&lt;2.8907,1007.26-132.54*(2.8907-'Metric ME - Current'!$D$15),1007.26)</f>
        <v>1007.26</v>
      </c>
      <c r="Q94" s="1">
        <f t="shared" si="33"/>
        <v>75238.940000000046</v>
      </c>
      <c r="R94" s="92">
        <f>IF('Metric ME - Current'!$D$15&lt;3.0807,491.38-48.3005*(3.0807-'Metric ME - Current'!$D$15),491.38)</f>
        <v>491.38</v>
      </c>
      <c r="S94" s="1">
        <f t="shared" si="40"/>
        <v>55074.979999999967</v>
      </c>
      <c r="V94" s="92">
        <v>116</v>
      </c>
      <c r="W94" s="92">
        <f>IF('Metric ME - Current'!$E$15&lt;2.8907,1007.26-132.54*(2.8907-'Metric ME - Current'!$E$15),1007.26)</f>
        <v>1007.26</v>
      </c>
      <c r="X94" s="1">
        <f t="shared" si="34"/>
        <v>75238.940000000046</v>
      </c>
      <c r="Y94" s="92">
        <f>IF('Metric ME - Current'!$E$15&lt;3.0807,491.38-48.3005*(3.0807-'Metric ME - Current'!$E$15),491.38)</f>
        <v>491.38</v>
      </c>
      <c r="Z94" s="1">
        <f t="shared" si="41"/>
        <v>55074.979999999967</v>
      </c>
      <c r="AC94" s="92">
        <v>116</v>
      </c>
      <c r="AD94" s="92">
        <f>IF('Metric ME - Current'!$F$15&lt;2.8907,1007.26-132.54*(2.8907-'Metric ME - Current'!$F$15),1007.26)</f>
        <v>1007.26</v>
      </c>
      <c r="AE94" s="1">
        <f t="shared" si="35"/>
        <v>75238.940000000046</v>
      </c>
      <c r="AF94" s="92">
        <f>IF('Metric ME - Current'!$F$15&lt;3.0807,491.38-48.3005*(3.0807-'Metric ME - Current'!$F$15),491.38)</f>
        <v>491.38</v>
      </c>
      <c r="AG94" s="1">
        <f t="shared" si="42"/>
        <v>55074.979999999967</v>
      </c>
      <c r="AJ94" s="92">
        <v>116</v>
      </c>
      <c r="AK94" s="92">
        <f>IF('Metric ME - Current'!$G$15&lt;2.8907,1007.26-132.54*(2.8907-'Metric ME - Current'!$G$15),1007.26)</f>
        <v>1007.26</v>
      </c>
      <c r="AL94" s="1">
        <f t="shared" si="36"/>
        <v>75238.940000000046</v>
      </c>
      <c r="AM94" s="92">
        <f>IF('Metric ME - Current'!$G$15&lt;3.0807,491.38-48.3005*(3.0807-'Metric ME - Current'!$G$15),491.38)</f>
        <v>491.38</v>
      </c>
      <c r="AN94" s="1">
        <f t="shared" si="43"/>
        <v>55074.979999999967</v>
      </c>
      <c r="AQ94" s="92">
        <v>116</v>
      </c>
      <c r="AR94" s="92">
        <f>IF('Metric ME - Current'!$H$15&lt;2.8907,1007.26-132.54*(2.8907-'Metric ME - Current'!$H$15),1007.26)</f>
        <v>1007.26</v>
      </c>
      <c r="AS94" s="1">
        <f t="shared" si="37"/>
        <v>75238.940000000046</v>
      </c>
      <c r="AT94" s="92">
        <f>IF('Metric ME - Current'!$H$15&lt;3.0807,491.38-48.3005*(3.0807-'Metric ME - Current'!$H$15),491.38)</f>
        <v>491.38</v>
      </c>
      <c r="AU94" s="1">
        <f t="shared" si="44"/>
        <v>55074.979999999967</v>
      </c>
      <c r="AX94" s="92">
        <v>116</v>
      </c>
      <c r="AY94" s="92">
        <f>IF('Metric ME - Current'!$I$15&lt;2.8907,1007.26-132.54*(2.8907-'Metric ME - Current'!$I$15),1007.26)</f>
        <v>1007.26</v>
      </c>
      <c r="AZ94" s="1">
        <f t="shared" si="38"/>
        <v>75238.940000000046</v>
      </c>
      <c r="BA94" s="92">
        <f>IF('Metric ME - Current'!$I$15&lt;3.0807,491.38-48.3005*(3.0807-'Metric ME - Current'!$I$15),491.38)</f>
        <v>491.38</v>
      </c>
      <c r="BB94" s="1">
        <f t="shared" si="45"/>
        <v>55074.979999999967</v>
      </c>
    </row>
    <row r="95" spans="1:54" x14ac:dyDescent="0.25">
      <c r="A95" s="92">
        <v>117</v>
      </c>
      <c r="B95" s="92">
        <f>IF('Metric ME - Current'!$B$15&lt;2.8907,1007.26-132.54*(2.8907-'Metric ME - Current'!$B$15),1007.26)</f>
        <v>1007.26</v>
      </c>
      <c r="C95" s="1">
        <f t="shared" si="31"/>
        <v>76246.200000000041</v>
      </c>
      <c r="D95" s="92">
        <f>IF('Metric ME - Current'!$B$15&lt;3.0807,491.38-48.3005*(3.0807-'Metric ME - Current'!$B$15),491.38)</f>
        <v>491.38</v>
      </c>
      <c r="E95" s="1">
        <f t="shared" si="30"/>
        <v>55566.359999999964</v>
      </c>
      <c r="H95" s="92">
        <v>117</v>
      </c>
      <c r="I95" s="92">
        <f>IF('Metric ME - Current'!$C$15&lt;2.8907,1007.26-132.54*(2.8907-'Metric ME - Current'!$C$15),1007.26)</f>
        <v>1007.26</v>
      </c>
      <c r="J95" s="1">
        <f t="shared" si="32"/>
        <v>76246.200000000041</v>
      </c>
      <c r="K95" s="92">
        <f>IF('Metric ME - Current'!$C$15&lt;3.0807,491.38-48.3005*(3.0807-'Metric ME - Current'!$C$15),491.38)</f>
        <v>491.38</v>
      </c>
      <c r="L95" s="1">
        <f t="shared" si="39"/>
        <v>55566.359999999964</v>
      </c>
      <c r="O95" s="92">
        <v>117</v>
      </c>
      <c r="P95" s="92">
        <f>IF('Metric ME - Current'!$D$15&lt;2.8907,1007.26-132.54*(2.8907-'Metric ME - Current'!$D$15),1007.26)</f>
        <v>1007.26</v>
      </c>
      <c r="Q95" s="1">
        <f t="shared" si="33"/>
        <v>76246.200000000041</v>
      </c>
      <c r="R95" s="92">
        <f>IF('Metric ME - Current'!$D$15&lt;3.0807,491.38-48.3005*(3.0807-'Metric ME - Current'!$D$15),491.38)</f>
        <v>491.38</v>
      </c>
      <c r="S95" s="1">
        <f t="shared" si="40"/>
        <v>55566.359999999964</v>
      </c>
      <c r="V95" s="92">
        <v>117</v>
      </c>
      <c r="W95" s="92">
        <f>IF('Metric ME - Current'!$E$15&lt;2.8907,1007.26-132.54*(2.8907-'Metric ME - Current'!$E$15),1007.26)</f>
        <v>1007.26</v>
      </c>
      <c r="X95" s="1">
        <f t="shared" si="34"/>
        <v>76246.200000000041</v>
      </c>
      <c r="Y95" s="92">
        <f>IF('Metric ME - Current'!$E$15&lt;3.0807,491.38-48.3005*(3.0807-'Metric ME - Current'!$E$15),491.38)</f>
        <v>491.38</v>
      </c>
      <c r="Z95" s="1">
        <f t="shared" si="41"/>
        <v>55566.359999999964</v>
      </c>
      <c r="AC95" s="92">
        <v>117</v>
      </c>
      <c r="AD95" s="92">
        <f>IF('Metric ME - Current'!$F$15&lt;2.8907,1007.26-132.54*(2.8907-'Metric ME - Current'!$F$15),1007.26)</f>
        <v>1007.26</v>
      </c>
      <c r="AE95" s="1">
        <f t="shared" si="35"/>
        <v>76246.200000000041</v>
      </c>
      <c r="AF95" s="92">
        <f>IF('Metric ME - Current'!$F$15&lt;3.0807,491.38-48.3005*(3.0807-'Metric ME - Current'!$F$15),491.38)</f>
        <v>491.38</v>
      </c>
      <c r="AG95" s="1">
        <f t="shared" si="42"/>
        <v>55566.359999999964</v>
      </c>
      <c r="AJ95" s="92">
        <v>117</v>
      </c>
      <c r="AK95" s="92">
        <f>IF('Metric ME - Current'!$G$15&lt;2.8907,1007.26-132.54*(2.8907-'Metric ME - Current'!$G$15),1007.26)</f>
        <v>1007.26</v>
      </c>
      <c r="AL95" s="1">
        <f t="shared" si="36"/>
        <v>76246.200000000041</v>
      </c>
      <c r="AM95" s="92">
        <f>IF('Metric ME - Current'!$G$15&lt;3.0807,491.38-48.3005*(3.0807-'Metric ME - Current'!$G$15),491.38)</f>
        <v>491.38</v>
      </c>
      <c r="AN95" s="1">
        <f t="shared" si="43"/>
        <v>55566.359999999964</v>
      </c>
      <c r="AQ95" s="92">
        <v>117</v>
      </c>
      <c r="AR95" s="92">
        <f>IF('Metric ME - Current'!$H$15&lt;2.8907,1007.26-132.54*(2.8907-'Metric ME - Current'!$H$15),1007.26)</f>
        <v>1007.26</v>
      </c>
      <c r="AS95" s="1">
        <f t="shared" si="37"/>
        <v>76246.200000000041</v>
      </c>
      <c r="AT95" s="92">
        <f>IF('Metric ME - Current'!$H$15&lt;3.0807,491.38-48.3005*(3.0807-'Metric ME - Current'!$H$15),491.38)</f>
        <v>491.38</v>
      </c>
      <c r="AU95" s="1">
        <f t="shared" si="44"/>
        <v>55566.359999999964</v>
      </c>
      <c r="AX95" s="92">
        <v>117</v>
      </c>
      <c r="AY95" s="92">
        <f>IF('Metric ME - Current'!$I$15&lt;2.8907,1007.26-132.54*(2.8907-'Metric ME - Current'!$I$15),1007.26)</f>
        <v>1007.26</v>
      </c>
      <c r="AZ95" s="1">
        <f t="shared" si="38"/>
        <v>76246.200000000041</v>
      </c>
      <c r="BA95" s="92">
        <f>IF('Metric ME - Current'!$I$15&lt;3.0807,491.38-48.3005*(3.0807-'Metric ME - Current'!$I$15),491.38)</f>
        <v>491.38</v>
      </c>
      <c r="BB95" s="1">
        <f t="shared" si="45"/>
        <v>55566.359999999964</v>
      </c>
    </row>
    <row r="96" spans="1:54" x14ac:dyDescent="0.25">
      <c r="A96" s="92">
        <v>118</v>
      </c>
      <c r="B96" s="92">
        <f>IF('Metric ME - Current'!$B$15&lt;2.8907,1007.26-132.54*(2.8907-'Metric ME - Current'!$B$15),1007.26)</f>
        <v>1007.26</v>
      </c>
      <c r="C96" s="1">
        <f t="shared" si="31"/>
        <v>77253.460000000036</v>
      </c>
      <c r="D96" s="92">
        <f>IF('Metric ME - Current'!$B$15&lt;3.0807,491.38-48.3005*(3.0807-'Metric ME - Current'!$B$15),491.38)</f>
        <v>491.38</v>
      </c>
      <c r="E96" s="1">
        <f t="shared" si="30"/>
        <v>56057.739999999962</v>
      </c>
      <c r="H96" s="92">
        <v>118</v>
      </c>
      <c r="I96" s="92">
        <f>IF('Metric ME - Current'!$C$15&lt;2.8907,1007.26-132.54*(2.8907-'Metric ME - Current'!$C$15),1007.26)</f>
        <v>1007.26</v>
      </c>
      <c r="J96" s="1">
        <f t="shared" si="32"/>
        <v>77253.460000000036</v>
      </c>
      <c r="K96" s="92">
        <f>IF('Metric ME - Current'!$C$15&lt;3.0807,491.38-48.3005*(3.0807-'Metric ME - Current'!$C$15),491.38)</f>
        <v>491.38</v>
      </c>
      <c r="L96" s="1">
        <f t="shared" si="39"/>
        <v>56057.739999999962</v>
      </c>
      <c r="O96" s="92">
        <v>118</v>
      </c>
      <c r="P96" s="92">
        <f>IF('Metric ME - Current'!$D$15&lt;2.8907,1007.26-132.54*(2.8907-'Metric ME - Current'!$D$15),1007.26)</f>
        <v>1007.26</v>
      </c>
      <c r="Q96" s="1">
        <f t="shared" si="33"/>
        <v>77253.460000000036</v>
      </c>
      <c r="R96" s="92">
        <f>IF('Metric ME - Current'!$D$15&lt;3.0807,491.38-48.3005*(3.0807-'Metric ME - Current'!$D$15),491.38)</f>
        <v>491.38</v>
      </c>
      <c r="S96" s="1">
        <f t="shared" si="40"/>
        <v>56057.739999999962</v>
      </c>
      <c r="V96" s="92">
        <v>118</v>
      </c>
      <c r="W96" s="92">
        <f>IF('Metric ME - Current'!$E$15&lt;2.8907,1007.26-132.54*(2.8907-'Metric ME - Current'!$E$15),1007.26)</f>
        <v>1007.26</v>
      </c>
      <c r="X96" s="1">
        <f t="shared" si="34"/>
        <v>77253.460000000036</v>
      </c>
      <c r="Y96" s="92">
        <f>IF('Metric ME - Current'!$E$15&lt;3.0807,491.38-48.3005*(3.0807-'Metric ME - Current'!$E$15),491.38)</f>
        <v>491.38</v>
      </c>
      <c r="Z96" s="1">
        <f t="shared" si="41"/>
        <v>56057.739999999962</v>
      </c>
      <c r="AC96" s="92">
        <v>118</v>
      </c>
      <c r="AD96" s="92">
        <f>IF('Metric ME - Current'!$F$15&lt;2.8907,1007.26-132.54*(2.8907-'Metric ME - Current'!$F$15),1007.26)</f>
        <v>1007.26</v>
      </c>
      <c r="AE96" s="1">
        <f t="shared" si="35"/>
        <v>77253.460000000036</v>
      </c>
      <c r="AF96" s="92">
        <f>IF('Metric ME - Current'!$F$15&lt;3.0807,491.38-48.3005*(3.0807-'Metric ME - Current'!$F$15),491.38)</f>
        <v>491.38</v>
      </c>
      <c r="AG96" s="1">
        <f t="shared" si="42"/>
        <v>56057.739999999962</v>
      </c>
      <c r="AJ96" s="92">
        <v>118</v>
      </c>
      <c r="AK96" s="92">
        <f>IF('Metric ME - Current'!$G$15&lt;2.8907,1007.26-132.54*(2.8907-'Metric ME - Current'!$G$15),1007.26)</f>
        <v>1007.26</v>
      </c>
      <c r="AL96" s="1">
        <f t="shared" si="36"/>
        <v>77253.460000000036</v>
      </c>
      <c r="AM96" s="92">
        <f>IF('Metric ME - Current'!$G$15&lt;3.0807,491.38-48.3005*(3.0807-'Metric ME - Current'!$G$15),491.38)</f>
        <v>491.38</v>
      </c>
      <c r="AN96" s="1">
        <f t="shared" si="43"/>
        <v>56057.739999999962</v>
      </c>
      <c r="AQ96" s="92">
        <v>118</v>
      </c>
      <c r="AR96" s="92">
        <f>IF('Metric ME - Current'!$H$15&lt;2.8907,1007.26-132.54*(2.8907-'Metric ME - Current'!$H$15),1007.26)</f>
        <v>1007.26</v>
      </c>
      <c r="AS96" s="1">
        <f t="shared" si="37"/>
        <v>77253.460000000036</v>
      </c>
      <c r="AT96" s="92">
        <f>IF('Metric ME - Current'!$H$15&lt;3.0807,491.38-48.3005*(3.0807-'Metric ME - Current'!$H$15),491.38)</f>
        <v>491.38</v>
      </c>
      <c r="AU96" s="1">
        <f t="shared" si="44"/>
        <v>56057.739999999962</v>
      </c>
      <c r="AX96" s="92">
        <v>118</v>
      </c>
      <c r="AY96" s="92">
        <f>IF('Metric ME - Current'!$I$15&lt;2.8907,1007.26-132.54*(2.8907-'Metric ME - Current'!$I$15),1007.26)</f>
        <v>1007.26</v>
      </c>
      <c r="AZ96" s="1">
        <f t="shared" si="38"/>
        <v>77253.460000000036</v>
      </c>
      <c r="BA96" s="92">
        <f>IF('Metric ME - Current'!$I$15&lt;3.0807,491.38-48.3005*(3.0807-'Metric ME - Current'!$I$15),491.38)</f>
        <v>491.38</v>
      </c>
      <c r="BB96" s="1">
        <f t="shared" si="45"/>
        <v>56057.739999999962</v>
      </c>
    </row>
    <row r="97" spans="1:54" x14ac:dyDescent="0.25">
      <c r="A97" s="92">
        <v>119</v>
      </c>
      <c r="B97" s="92">
        <f>IF('Metric ME - Current'!$B$15&lt;2.8907,1007.26-132.54*(2.8907-'Metric ME - Current'!$B$15),1007.26)</f>
        <v>1007.26</v>
      </c>
      <c r="C97" s="1">
        <f t="shared" si="31"/>
        <v>78260.72000000003</v>
      </c>
      <c r="D97" s="92">
        <f>IF('Metric ME - Current'!$B$15&lt;3.0807,491.38-48.3005*(3.0807-'Metric ME - Current'!$B$15),491.38)</f>
        <v>491.38</v>
      </c>
      <c r="E97" s="1">
        <f t="shared" si="30"/>
        <v>56549.119999999959</v>
      </c>
      <c r="H97" s="92">
        <v>119</v>
      </c>
      <c r="I97" s="92">
        <f>IF('Metric ME - Current'!$C$15&lt;2.8907,1007.26-132.54*(2.8907-'Metric ME - Current'!$C$15),1007.26)</f>
        <v>1007.26</v>
      </c>
      <c r="J97" s="1">
        <f t="shared" si="32"/>
        <v>78260.72000000003</v>
      </c>
      <c r="K97" s="92">
        <f>IF('Metric ME - Current'!$C$15&lt;3.0807,491.38-48.3005*(3.0807-'Metric ME - Current'!$C$15),491.38)</f>
        <v>491.38</v>
      </c>
      <c r="L97" s="1">
        <f t="shared" si="39"/>
        <v>56549.119999999959</v>
      </c>
      <c r="O97" s="92">
        <v>119</v>
      </c>
      <c r="P97" s="92">
        <f>IF('Metric ME - Current'!$D$15&lt;2.8907,1007.26-132.54*(2.8907-'Metric ME - Current'!$D$15),1007.26)</f>
        <v>1007.26</v>
      </c>
      <c r="Q97" s="1">
        <f t="shared" si="33"/>
        <v>78260.72000000003</v>
      </c>
      <c r="R97" s="92">
        <f>IF('Metric ME - Current'!$D$15&lt;3.0807,491.38-48.3005*(3.0807-'Metric ME - Current'!$D$15),491.38)</f>
        <v>491.38</v>
      </c>
      <c r="S97" s="1">
        <f t="shared" si="40"/>
        <v>56549.119999999959</v>
      </c>
      <c r="V97" s="92">
        <v>119</v>
      </c>
      <c r="W97" s="92">
        <f>IF('Metric ME - Current'!$E$15&lt;2.8907,1007.26-132.54*(2.8907-'Metric ME - Current'!$E$15),1007.26)</f>
        <v>1007.26</v>
      </c>
      <c r="X97" s="1">
        <f t="shared" si="34"/>
        <v>78260.72000000003</v>
      </c>
      <c r="Y97" s="92">
        <f>IF('Metric ME - Current'!$E$15&lt;3.0807,491.38-48.3005*(3.0807-'Metric ME - Current'!$E$15),491.38)</f>
        <v>491.38</v>
      </c>
      <c r="Z97" s="1">
        <f t="shared" si="41"/>
        <v>56549.119999999959</v>
      </c>
      <c r="AC97" s="92">
        <v>119</v>
      </c>
      <c r="AD97" s="92">
        <f>IF('Metric ME - Current'!$F$15&lt;2.8907,1007.26-132.54*(2.8907-'Metric ME - Current'!$F$15),1007.26)</f>
        <v>1007.26</v>
      </c>
      <c r="AE97" s="1">
        <f t="shared" si="35"/>
        <v>78260.72000000003</v>
      </c>
      <c r="AF97" s="92">
        <f>IF('Metric ME - Current'!$F$15&lt;3.0807,491.38-48.3005*(3.0807-'Metric ME - Current'!$F$15),491.38)</f>
        <v>491.38</v>
      </c>
      <c r="AG97" s="1">
        <f t="shared" si="42"/>
        <v>56549.119999999959</v>
      </c>
      <c r="AJ97" s="92">
        <v>119</v>
      </c>
      <c r="AK97" s="92">
        <f>IF('Metric ME - Current'!$G$15&lt;2.8907,1007.26-132.54*(2.8907-'Metric ME - Current'!$G$15),1007.26)</f>
        <v>1007.26</v>
      </c>
      <c r="AL97" s="1">
        <f t="shared" si="36"/>
        <v>78260.72000000003</v>
      </c>
      <c r="AM97" s="92">
        <f>IF('Metric ME - Current'!$G$15&lt;3.0807,491.38-48.3005*(3.0807-'Metric ME - Current'!$G$15),491.38)</f>
        <v>491.38</v>
      </c>
      <c r="AN97" s="1">
        <f t="shared" si="43"/>
        <v>56549.119999999959</v>
      </c>
      <c r="AQ97" s="92">
        <v>119</v>
      </c>
      <c r="AR97" s="92">
        <f>IF('Metric ME - Current'!$H$15&lt;2.8907,1007.26-132.54*(2.8907-'Metric ME - Current'!$H$15),1007.26)</f>
        <v>1007.26</v>
      </c>
      <c r="AS97" s="1">
        <f t="shared" si="37"/>
        <v>78260.72000000003</v>
      </c>
      <c r="AT97" s="92">
        <f>IF('Metric ME - Current'!$H$15&lt;3.0807,491.38-48.3005*(3.0807-'Metric ME - Current'!$H$15),491.38)</f>
        <v>491.38</v>
      </c>
      <c r="AU97" s="1">
        <f t="shared" si="44"/>
        <v>56549.119999999959</v>
      </c>
      <c r="AX97" s="92">
        <v>119</v>
      </c>
      <c r="AY97" s="92">
        <f>IF('Metric ME - Current'!$I$15&lt;2.8907,1007.26-132.54*(2.8907-'Metric ME - Current'!$I$15),1007.26)</f>
        <v>1007.26</v>
      </c>
      <c r="AZ97" s="1">
        <f t="shared" si="38"/>
        <v>78260.72000000003</v>
      </c>
      <c r="BA97" s="92">
        <f>IF('Metric ME - Current'!$I$15&lt;3.0807,491.38-48.3005*(3.0807-'Metric ME - Current'!$I$15),491.38)</f>
        <v>491.38</v>
      </c>
      <c r="BB97" s="1">
        <f t="shared" si="45"/>
        <v>56549.119999999959</v>
      </c>
    </row>
    <row r="98" spans="1:54" x14ac:dyDescent="0.25">
      <c r="A98" s="92">
        <v>120</v>
      </c>
      <c r="B98" s="92">
        <f>IF('Metric ME - Current'!$B$15&lt;2.8907,1007.26-132.54*(2.8907-'Metric ME - Current'!$B$15),1007.26)</f>
        <v>1007.26</v>
      </c>
      <c r="C98" s="1">
        <f t="shared" si="31"/>
        <v>79267.980000000025</v>
      </c>
      <c r="D98" s="92">
        <f>IF('Metric ME - Current'!$B$15&lt;3.0807,491.38-48.3005*(3.0807-'Metric ME - Current'!$B$15),491.38)</f>
        <v>491.38</v>
      </c>
      <c r="E98" s="1">
        <f t="shared" si="30"/>
        <v>57040.499999999956</v>
      </c>
      <c r="H98" s="92">
        <v>120</v>
      </c>
      <c r="I98" s="92">
        <f>IF('Metric ME - Current'!$C$15&lt;2.8907,1007.26-132.54*(2.8907-'Metric ME - Current'!$C$15),1007.26)</f>
        <v>1007.26</v>
      </c>
      <c r="J98" s="1">
        <f t="shared" si="32"/>
        <v>79267.980000000025</v>
      </c>
      <c r="K98" s="92">
        <f>IF('Metric ME - Current'!$C$15&lt;3.0807,491.38-48.3005*(3.0807-'Metric ME - Current'!$C$15),491.38)</f>
        <v>491.38</v>
      </c>
      <c r="L98" s="1">
        <f t="shared" si="39"/>
        <v>57040.499999999956</v>
      </c>
      <c r="O98" s="92">
        <v>120</v>
      </c>
      <c r="P98" s="92">
        <f>IF('Metric ME - Current'!$D$15&lt;2.8907,1007.26-132.54*(2.8907-'Metric ME - Current'!$D$15),1007.26)</f>
        <v>1007.26</v>
      </c>
      <c r="Q98" s="1">
        <f t="shared" si="33"/>
        <v>79267.980000000025</v>
      </c>
      <c r="R98" s="92">
        <f>IF('Metric ME - Current'!$D$15&lt;3.0807,491.38-48.3005*(3.0807-'Metric ME - Current'!$D$15),491.38)</f>
        <v>491.38</v>
      </c>
      <c r="S98" s="1">
        <f t="shared" si="40"/>
        <v>57040.499999999956</v>
      </c>
      <c r="V98" s="92">
        <v>120</v>
      </c>
      <c r="W98" s="92">
        <f>IF('Metric ME - Current'!$E$15&lt;2.8907,1007.26-132.54*(2.8907-'Metric ME - Current'!$E$15),1007.26)</f>
        <v>1007.26</v>
      </c>
      <c r="X98" s="1">
        <f t="shared" si="34"/>
        <v>79267.980000000025</v>
      </c>
      <c r="Y98" s="92">
        <f>IF('Metric ME - Current'!$E$15&lt;3.0807,491.38-48.3005*(3.0807-'Metric ME - Current'!$E$15),491.38)</f>
        <v>491.38</v>
      </c>
      <c r="Z98" s="1">
        <f t="shared" si="41"/>
        <v>57040.499999999956</v>
      </c>
      <c r="AC98" s="92">
        <v>120</v>
      </c>
      <c r="AD98" s="92">
        <f>IF('Metric ME - Current'!$F$15&lt;2.8907,1007.26-132.54*(2.8907-'Metric ME - Current'!$F$15),1007.26)</f>
        <v>1007.26</v>
      </c>
      <c r="AE98" s="1">
        <f t="shared" si="35"/>
        <v>79267.980000000025</v>
      </c>
      <c r="AF98" s="92">
        <f>IF('Metric ME - Current'!$F$15&lt;3.0807,491.38-48.3005*(3.0807-'Metric ME - Current'!$F$15),491.38)</f>
        <v>491.38</v>
      </c>
      <c r="AG98" s="1">
        <f t="shared" si="42"/>
        <v>57040.499999999956</v>
      </c>
      <c r="AJ98" s="92">
        <v>120</v>
      </c>
      <c r="AK98" s="92">
        <f>IF('Metric ME - Current'!$G$15&lt;2.8907,1007.26-132.54*(2.8907-'Metric ME - Current'!$G$15),1007.26)</f>
        <v>1007.26</v>
      </c>
      <c r="AL98" s="1">
        <f t="shared" si="36"/>
        <v>79267.980000000025</v>
      </c>
      <c r="AM98" s="92">
        <f>IF('Metric ME - Current'!$G$15&lt;3.0807,491.38-48.3005*(3.0807-'Metric ME - Current'!$G$15),491.38)</f>
        <v>491.38</v>
      </c>
      <c r="AN98" s="1">
        <f t="shared" si="43"/>
        <v>57040.499999999956</v>
      </c>
      <c r="AQ98" s="92">
        <v>120</v>
      </c>
      <c r="AR98" s="92">
        <f>IF('Metric ME - Current'!$H$15&lt;2.8907,1007.26-132.54*(2.8907-'Metric ME - Current'!$H$15),1007.26)</f>
        <v>1007.26</v>
      </c>
      <c r="AS98" s="1">
        <f t="shared" si="37"/>
        <v>79267.980000000025</v>
      </c>
      <c r="AT98" s="92">
        <f>IF('Metric ME - Current'!$H$15&lt;3.0807,491.38-48.3005*(3.0807-'Metric ME - Current'!$H$15),491.38)</f>
        <v>491.38</v>
      </c>
      <c r="AU98" s="1">
        <f t="shared" si="44"/>
        <v>57040.499999999956</v>
      </c>
      <c r="AX98" s="92">
        <v>120</v>
      </c>
      <c r="AY98" s="92">
        <f>IF('Metric ME - Current'!$I$15&lt;2.8907,1007.26-132.54*(2.8907-'Metric ME - Current'!$I$15),1007.26)</f>
        <v>1007.26</v>
      </c>
      <c r="AZ98" s="1">
        <f t="shared" si="38"/>
        <v>79267.980000000025</v>
      </c>
      <c r="BA98" s="92">
        <f>IF('Metric ME - Current'!$I$15&lt;3.0807,491.38-48.3005*(3.0807-'Metric ME - Current'!$I$15),491.38)</f>
        <v>491.38</v>
      </c>
      <c r="BB98" s="1">
        <f t="shared" si="45"/>
        <v>57040.499999999956</v>
      </c>
    </row>
    <row r="99" spans="1:54" x14ac:dyDescent="0.25">
      <c r="A99" s="92">
        <v>121</v>
      </c>
      <c r="B99" s="92">
        <f>IF('Metric ME - Current'!$B$15&lt;2.8907,1007.26-132.54*(2.8907-'Metric ME - Current'!$B$15),1007.26)</f>
        <v>1007.26</v>
      </c>
      <c r="C99" s="1">
        <f t="shared" si="31"/>
        <v>80275.24000000002</v>
      </c>
      <c r="D99" s="92">
        <f>IF('Metric ME - Current'!$B$15&lt;3.0807,491.38-48.3005*(3.0807-'Metric ME - Current'!$B$15),491.38)</f>
        <v>491.38</v>
      </c>
      <c r="E99" s="1">
        <f t="shared" si="30"/>
        <v>57531.879999999954</v>
      </c>
      <c r="H99" s="92">
        <v>121</v>
      </c>
      <c r="I99" s="92">
        <f>IF('Metric ME - Current'!$C$15&lt;2.8907,1007.26-132.54*(2.8907-'Metric ME - Current'!$C$15),1007.26)</f>
        <v>1007.26</v>
      </c>
      <c r="J99" s="1">
        <f t="shared" si="32"/>
        <v>80275.24000000002</v>
      </c>
      <c r="K99" s="92">
        <f>IF('Metric ME - Current'!$C$15&lt;3.0807,491.38-48.3005*(3.0807-'Metric ME - Current'!$C$15),491.38)</f>
        <v>491.38</v>
      </c>
      <c r="L99" s="1">
        <f t="shared" si="39"/>
        <v>57531.879999999954</v>
      </c>
      <c r="O99" s="92">
        <v>121</v>
      </c>
      <c r="P99" s="92">
        <f>IF('Metric ME - Current'!$D$15&lt;2.8907,1007.26-132.54*(2.8907-'Metric ME - Current'!$D$15),1007.26)</f>
        <v>1007.26</v>
      </c>
      <c r="Q99" s="1">
        <f t="shared" si="33"/>
        <v>80275.24000000002</v>
      </c>
      <c r="R99" s="92">
        <f>IF('Metric ME - Current'!$D$15&lt;3.0807,491.38-48.3005*(3.0807-'Metric ME - Current'!$D$15),491.38)</f>
        <v>491.38</v>
      </c>
      <c r="S99" s="1">
        <f t="shared" si="40"/>
        <v>57531.879999999954</v>
      </c>
      <c r="V99" s="92">
        <v>121</v>
      </c>
      <c r="W99" s="92">
        <f>IF('Metric ME - Current'!$E$15&lt;2.8907,1007.26-132.54*(2.8907-'Metric ME - Current'!$E$15),1007.26)</f>
        <v>1007.26</v>
      </c>
      <c r="X99" s="1">
        <f t="shared" si="34"/>
        <v>80275.24000000002</v>
      </c>
      <c r="Y99" s="92">
        <f>IF('Metric ME - Current'!$E$15&lt;3.0807,491.38-48.3005*(3.0807-'Metric ME - Current'!$E$15),491.38)</f>
        <v>491.38</v>
      </c>
      <c r="Z99" s="1">
        <f t="shared" si="41"/>
        <v>57531.879999999954</v>
      </c>
      <c r="AC99" s="92">
        <v>121</v>
      </c>
      <c r="AD99" s="92">
        <f>IF('Metric ME - Current'!$F$15&lt;2.8907,1007.26-132.54*(2.8907-'Metric ME - Current'!$F$15),1007.26)</f>
        <v>1007.26</v>
      </c>
      <c r="AE99" s="1">
        <f t="shared" si="35"/>
        <v>80275.24000000002</v>
      </c>
      <c r="AF99" s="92">
        <f>IF('Metric ME - Current'!$F$15&lt;3.0807,491.38-48.3005*(3.0807-'Metric ME - Current'!$F$15),491.38)</f>
        <v>491.38</v>
      </c>
      <c r="AG99" s="1">
        <f t="shared" si="42"/>
        <v>57531.879999999954</v>
      </c>
      <c r="AJ99" s="92">
        <v>121</v>
      </c>
      <c r="AK99" s="92">
        <f>IF('Metric ME - Current'!$G$15&lt;2.8907,1007.26-132.54*(2.8907-'Metric ME - Current'!$G$15),1007.26)</f>
        <v>1007.26</v>
      </c>
      <c r="AL99" s="1">
        <f t="shared" si="36"/>
        <v>80275.24000000002</v>
      </c>
      <c r="AM99" s="92">
        <f>IF('Metric ME - Current'!$G$15&lt;3.0807,491.38-48.3005*(3.0807-'Metric ME - Current'!$G$15),491.38)</f>
        <v>491.38</v>
      </c>
      <c r="AN99" s="1">
        <f t="shared" si="43"/>
        <v>57531.879999999954</v>
      </c>
      <c r="AQ99" s="92">
        <v>121</v>
      </c>
      <c r="AR99" s="92">
        <f>IF('Metric ME - Current'!$H$15&lt;2.8907,1007.26-132.54*(2.8907-'Metric ME - Current'!$H$15),1007.26)</f>
        <v>1007.26</v>
      </c>
      <c r="AS99" s="1">
        <f t="shared" si="37"/>
        <v>80275.24000000002</v>
      </c>
      <c r="AT99" s="92">
        <f>IF('Metric ME - Current'!$H$15&lt;3.0807,491.38-48.3005*(3.0807-'Metric ME - Current'!$H$15),491.38)</f>
        <v>491.38</v>
      </c>
      <c r="AU99" s="1">
        <f t="shared" si="44"/>
        <v>57531.879999999954</v>
      </c>
      <c r="AX99" s="92">
        <v>121</v>
      </c>
      <c r="AY99" s="92">
        <f>IF('Metric ME - Current'!$I$15&lt;2.8907,1007.26-132.54*(2.8907-'Metric ME - Current'!$I$15),1007.26)</f>
        <v>1007.26</v>
      </c>
      <c r="AZ99" s="1">
        <f t="shared" si="38"/>
        <v>80275.24000000002</v>
      </c>
      <c r="BA99" s="92">
        <f>IF('Metric ME - Current'!$I$15&lt;3.0807,491.38-48.3005*(3.0807-'Metric ME - Current'!$I$15),491.38)</f>
        <v>491.38</v>
      </c>
      <c r="BB99" s="1">
        <f t="shared" si="45"/>
        <v>57531.879999999954</v>
      </c>
    </row>
    <row r="100" spans="1:54" x14ac:dyDescent="0.25">
      <c r="A100" s="92">
        <v>122</v>
      </c>
      <c r="B100" s="92">
        <f>IF('Metric ME - Current'!$B$15&lt;2.8907,1007.26-132.54*(2.8907-'Metric ME - Current'!$B$15),1007.26)</f>
        <v>1007.26</v>
      </c>
      <c r="C100" s="1">
        <f t="shared" si="31"/>
        <v>81282.500000000015</v>
      </c>
      <c r="D100" s="92">
        <f>IF('Metric ME - Current'!$B$15&lt;3.0807,491.38-48.3005*(3.0807-'Metric ME - Current'!$B$15),491.38)</f>
        <v>491.38</v>
      </c>
      <c r="E100" s="1">
        <f t="shared" si="30"/>
        <v>58023.259999999951</v>
      </c>
      <c r="H100" s="92">
        <v>122</v>
      </c>
      <c r="I100" s="92">
        <f>IF('Metric ME - Current'!$C$15&lt;2.8907,1007.26-132.54*(2.8907-'Metric ME - Current'!$C$15),1007.26)</f>
        <v>1007.26</v>
      </c>
      <c r="J100" s="1">
        <f t="shared" si="32"/>
        <v>81282.500000000015</v>
      </c>
      <c r="K100" s="92">
        <f>IF('Metric ME - Current'!$C$15&lt;3.0807,491.38-48.3005*(3.0807-'Metric ME - Current'!$C$15),491.38)</f>
        <v>491.38</v>
      </c>
      <c r="L100" s="1">
        <f t="shared" si="39"/>
        <v>58023.259999999951</v>
      </c>
      <c r="O100" s="92">
        <v>122</v>
      </c>
      <c r="P100" s="92">
        <f>IF('Metric ME - Current'!$D$15&lt;2.8907,1007.26-132.54*(2.8907-'Metric ME - Current'!$D$15),1007.26)</f>
        <v>1007.26</v>
      </c>
      <c r="Q100" s="1">
        <f t="shared" si="33"/>
        <v>81282.500000000015</v>
      </c>
      <c r="R100" s="92">
        <f>IF('Metric ME - Current'!$D$15&lt;3.0807,491.38-48.3005*(3.0807-'Metric ME - Current'!$D$15),491.38)</f>
        <v>491.38</v>
      </c>
      <c r="S100" s="1">
        <f t="shared" si="40"/>
        <v>58023.259999999951</v>
      </c>
      <c r="V100" s="92">
        <v>122</v>
      </c>
      <c r="W100" s="92">
        <f>IF('Metric ME - Current'!$E$15&lt;2.8907,1007.26-132.54*(2.8907-'Metric ME - Current'!$E$15),1007.26)</f>
        <v>1007.26</v>
      </c>
      <c r="X100" s="1">
        <f t="shared" si="34"/>
        <v>81282.500000000015</v>
      </c>
      <c r="Y100" s="92">
        <f>IF('Metric ME - Current'!$E$15&lt;3.0807,491.38-48.3005*(3.0807-'Metric ME - Current'!$E$15),491.38)</f>
        <v>491.38</v>
      </c>
      <c r="Z100" s="1">
        <f t="shared" si="41"/>
        <v>58023.259999999951</v>
      </c>
      <c r="AC100" s="92">
        <v>122</v>
      </c>
      <c r="AD100" s="92">
        <f>IF('Metric ME - Current'!$F$15&lt;2.8907,1007.26-132.54*(2.8907-'Metric ME - Current'!$F$15),1007.26)</f>
        <v>1007.26</v>
      </c>
      <c r="AE100" s="1">
        <f t="shared" si="35"/>
        <v>81282.500000000015</v>
      </c>
      <c r="AF100" s="92">
        <f>IF('Metric ME - Current'!$F$15&lt;3.0807,491.38-48.3005*(3.0807-'Metric ME - Current'!$F$15),491.38)</f>
        <v>491.38</v>
      </c>
      <c r="AG100" s="1">
        <f t="shared" si="42"/>
        <v>58023.259999999951</v>
      </c>
      <c r="AJ100" s="92">
        <v>122</v>
      </c>
      <c r="AK100" s="92">
        <f>IF('Metric ME - Current'!$G$15&lt;2.8907,1007.26-132.54*(2.8907-'Metric ME - Current'!$G$15),1007.26)</f>
        <v>1007.26</v>
      </c>
      <c r="AL100" s="1">
        <f t="shared" si="36"/>
        <v>81282.500000000015</v>
      </c>
      <c r="AM100" s="92">
        <f>IF('Metric ME - Current'!$G$15&lt;3.0807,491.38-48.3005*(3.0807-'Metric ME - Current'!$G$15),491.38)</f>
        <v>491.38</v>
      </c>
      <c r="AN100" s="1">
        <f t="shared" si="43"/>
        <v>58023.259999999951</v>
      </c>
      <c r="AQ100" s="92">
        <v>122</v>
      </c>
      <c r="AR100" s="92">
        <f>IF('Metric ME - Current'!$H$15&lt;2.8907,1007.26-132.54*(2.8907-'Metric ME - Current'!$H$15),1007.26)</f>
        <v>1007.26</v>
      </c>
      <c r="AS100" s="1">
        <f t="shared" si="37"/>
        <v>81282.500000000015</v>
      </c>
      <c r="AT100" s="92">
        <f>IF('Metric ME - Current'!$H$15&lt;3.0807,491.38-48.3005*(3.0807-'Metric ME - Current'!$H$15),491.38)</f>
        <v>491.38</v>
      </c>
      <c r="AU100" s="1">
        <f t="shared" si="44"/>
        <v>58023.259999999951</v>
      </c>
      <c r="AX100" s="92">
        <v>122</v>
      </c>
      <c r="AY100" s="92">
        <f>IF('Metric ME - Current'!$I$15&lt;2.8907,1007.26-132.54*(2.8907-'Metric ME - Current'!$I$15),1007.26)</f>
        <v>1007.26</v>
      </c>
      <c r="AZ100" s="1">
        <f t="shared" si="38"/>
        <v>81282.500000000015</v>
      </c>
      <c r="BA100" s="92">
        <f>IF('Metric ME - Current'!$I$15&lt;3.0807,491.38-48.3005*(3.0807-'Metric ME - Current'!$I$15),491.38)</f>
        <v>491.38</v>
      </c>
      <c r="BB100" s="1">
        <f t="shared" si="45"/>
        <v>58023.259999999951</v>
      </c>
    </row>
    <row r="101" spans="1:54" x14ac:dyDescent="0.25">
      <c r="A101" s="92">
        <v>123</v>
      </c>
      <c r="B101" s="92">
        <f>IF('Metric ME - Current'!$B$15&lt;2.8907,1007.26-132.54*(2.8907-'Metric ME - Current'!$B$15),1007.26)</f>
        <v>1007.26</v>
      </c>
      <c r="C101" s="1">
        <f t="shared" si="31"/>
        <v>82289.760000000009</v>
      </c>
      <c r="D101" s="92">
        <f>IF('Metric ME - Current'!$B$15&lt;3.0807,491.38-48.3005*(3.0807-'Metric ME - Current'!$B$15),491.38)</f>
        <v>491.38</v>
      </c>
      <c r="E101" s="1">
        <f t="shared" si="30"/>
        <v>58514.639999999948</v>
      </c>
      <c r="H101" s="92">
        <v>123</v>
      </c>
      <c r="I101" s="92">
        <f>IF('Metric ME - Current'!$C$15&lt;2.8907,1007.26-132.54*(2.8907-'Metric ME - Current'!$C$15),1007.26)</f>
        <v>1007.26</v>
      </c>
      <c r="J101" s="1">
        <f t="shared" si="32"/>
        <v>82289.760000000009</v>
      </c>
      <c r="K101" s="92">
        <f>IF('Metric ME - Current'!$C$15&lt;3.0807,491.38-48.3005*(3.0807-'Metric ME - Current'!$C$15),491.38)</f>
        <v>491.38</v>
      </c>
      <c r="L101" s="1">
        <f t="shared" si="39"/>
        <v>58514.639999999948</v>
      </c>
      <c r="O101" s="92">
        <v>123</v>
      </c>
      <c r="P101" s="92">
        <f>IF('Metric ME - Current'!$D$15&lt;2.8907,1007.26-132.54*(2.8907-'Metric ME - Current'!$D$15),1007.26)</f>
        <v>1007.26</v>
      </c>
      <c r="Q101" s="1">
        <f t="shared" si="33"/>
        <v>82289.760000000009</v>
      </c>
      <c r="R101" s="92">
        <f>IF('Metric ME - Current'!$D$15&lt;3.0807,491.38-48.3005*(3.0807-'Metric ME - Current'!$D$15),491.38)</f>
        <v>491.38</v>
      </c>
      <c r="S101" s="1">
        <f t="shared" si="40"/>
        <v>58514.639999999948</v>
      </c>
      <c r="V101" s="92">
        <v>123</v>
      </c>
      <c r="W101" s="92">
        <f>IF('Metric ME - Current'!$E$15&lt;2.8907,1007.26-132.54*(2.8907-'Metric ME - Current'!$E$15),1007.26)</f>
        <v>1007.26</v>
      </c>
      <c r="X101" s="1">
        <f t="shared" si="34"/>
        <v>82289.760000000009</v>
      </c>
      <c r="Y101" s="92">
        <f>IF('Metric ME - Current'!$E$15&lt;3.0807,491.38-48.3005*(3.0807-'Metric ME - Current'!$E$15),491.38)</f>
        <v>491.38</v>
      </c>
      <c r="Z101" s="1">
        <f t="shared" si="41"/>
        <v>58514.639999999948</v>
      </c>
      <c r="AC101" s="92">
        <v>123</v>
      </c>
      <c r="AD101" s="92">
        <f>IF('Metric ME - Current'!$F$15&lt;2.8907,1007.26-132.54*(2.8907-'Metric ME - Current'!$F$15),1007.26)</f>
        <v>1007.26</v>
      </c>
      <c r="AE101" s="1">
        <f t="shared" si="35"/>
        <v>82289.760000000009</v>
      </c>
      <c r="AF101" s="92">
        <f>IF('Metric ME - Current'!$F$15&lt;3.0807,491.38-48.3005*(3.0807-'Metric ME - Current'!$F$15),491.38)</f>
        <v>491.38</v>
      </c>
      <c r="AG101" s="1">
        <f t="shared" si="42"/>
        <v>58514.639999999948</v>
      </c>
      <c r="AJ101" s="92">
        <v>123</v>
      </c>
      <c r="AK101" s="92">
        <f>IF('Metric ME - Current'!$G$15&lt;2.8907,1007.26-132.54*(2.8907-'Metric ME - Current'!$G$15),1007.26)</f>
        <v>1007.26</v>
      </c>
      <c r="AL101" s="1">
        <f t="shared" si="36"/>
        <v>82289.760000000009</v>
      </c>
      <c r="AM101" s="92">
        <f>IF('Metric ME - Current'!$G$15&lt;3.0807,491.38-48.3005*(3.0807-'Metric ME - Current'!$G$15),491.38)</f>
        <v>491.38</v>
      </c>
      <c r="AN101" s="1">
        <f t="shared" si="43"/>
        <v>58514.639999999948</v>
      </c>
      <c r="AQ101" s="92">
        <v>123</v>
      </c>
      <c r="AR101" s="92">
        <f>IF('Metric ME - Current'!$H$15&lt;2.8907,1007.26-132.54*(2.8907-'Metric ME - Current'!$H$15),1007.26)</f>
        <v>1007.26</v>
      </c>
      <c r="AS101" s="1">
        <f t="shared" si="37"/>
        <v>82289.760000000009</v>
      </c>
      <c r="AT101" s="92">
        <f>IF('Metric ME - Current'!$H$15&lt;3.0807,491.38-48.3005*(3.0807-'Metric ME - Current'!$H$15),491.38)</f>
        <v>491.38</v>
      </c>
      <c r="AU101" s="1">
        <f t="shared" si="44"/>
        <v>58514.639999999948</v>
      </c>
      <c r="AX101" s="92">
        <v>123</v>
      </c>
      <c r="AY101" s="92">
        <f>IF('Metric ME - Current'!$I$15&lt;2.8907,1007.26-132.54*(2.8907-'Metric ME - Current'!$I$15),1007.26)</f>
        <v>1007.26</v>
      </c>
      <c r="AZ101" s="1">
        <f t="shared" si="38"/>
        <v>82289.760000000009</v>
      </c>
      <c r="BA101" s="92">
        <f>IF('Metric ME - Current'!$I$15&lt;3.0807,491.38-48.3005*(3.0807-'Metric ME - Current'!$I$15),491.38)</f>
        <v>491.38</v>
      </c>
      <c r="BB101" s="1">
        <f t="shared" si="45"/>
        <v>58514.639999999948</v>
      </c>
    </row>
    <row r="102" spans="1:54" x14ac:dyDescent="0.25">
      <c r="A102" s="92">
        <v>124</v>
      </c>
      <c r="B102" s="92">
        <f>IF('Metric ME - Current'!$B$15&lt;2.8907,1007.26-132.54*(2.8907-'Metric ME - Current'!$B$15),1007.26)</f>
        <v>1007.26</v>
      </c>
      <c r="C102" s="1">
        <f t="shared" si="31"/>
        <v>83297.02</v>
      </c>
      <c r="D102" s="92">
        <f>IF('Metric ME - Current'!$B$15&lt;3.0807,491.38-48.3005*(3.0807-'Metric ME - Current'!$B$15),491.38)</f>
        <v>491.38</v>
      </c>
      <c r="E102" s="1">
        <f t="shared" si="30"/>
        <v>59006.019999999946</v>
      </c>
      <c r="H102" s="92">
        <v>124</v>
      </c>
      <c r="I102" s="92">
        <f>IF('Metric ME - Current'!$C$15&lt;2.8907,1007.26-132.54*(2.8907-'Metric ME - Current'!$C$15),1007.26)</f>
        <v>1007.26</v>
      </c>
      <c r="J102" s="1">
        <f t="shared" si="32"/>
        <v>83297.02</v>
      </c>
      <c r="K102" s="92">
        <f>IF('Metric ME - Current'!$C$15&lt;3.0807,491.38-48.3005*(3.0807-'Metric ME - Current'!$C$15),491.38)</f>
        <v>491.38</v>
      </c>
      <c r="L102" s="1">
        <f t="shared" si="39"/>
        <v>59006.019999999946</v>
      </c>
      <c r="O102" s="92">
        <v>124</v>
      </c>
      <c r="P102" s="92">
        <f>IF('Metric ME - Current'!$D$15&lt;2.8907,1007.26-132.54*(2.8907-'Metric ME - Current'!$D$15),1007.26)</f>
        <v>1007.26</v>
      </c>
      <c r="Q102" s="1">
        <f t="shared" si="33"/>
        <v>83297.02</v>
      </c>
      <c r="R102" s="92">
        <f>IF('Metric ME - Current'!$D$15&lt;3.0807,491.38-48.3005*(3.0807-'Metric ME - Current'!$D$15),491.38)</f>
        <v>491.38</v>
      </c>
      <c r="S102" s="1">
        <f t="shared" si="40"/>
        <v>59006.019999999946</v>
      </c>
      <c r="V102" s="92">
        <v>124</v>
      </c>
      <c r="W102" s="92">
        <f>IF('Metric ME - Current'!$E$15&lt;2.8907,1007.26-132.54*(2.8907-'Metric ME - Current'!$E$15),1007.26)</f>
        <v>1007.26</v>
      </c>
      <c r="X102" s="1">
        <f t="shared" si="34"/>
        <v>83297.02</v>
      </c>
      <c r="Y102" s="92">
        <f>IF('Metric ME - Current'!$E$15&lt;3.0807,491.38-48.3005*(3.0807-'Metric ME - Current'!$E$15),491.38)</f>
        <v>491.38</v>
      </c>
      <c r="Z102" s="1">
        <f t="shared" si="41"/>
        <v>59006.019999999946</v>
      </c>
      <c r="AC102" s="92">
        <v>124</v>
      </c>
      <c r="AD102" s="92">
        <f>IF('Metric ME - Current'!$F$15&lt;2.8907,1007.26-132.54*(2.8907-'Metric ME - Current'!$F$15),1007.26)</f>
        <v>1007.26</v>
      </c>
      <c r="AE102" s="1">
        <f t="shared" si="35"/>
        <v>83297.02</v>
      </c>
      <c r="AF102" s="92">
        <f>IF('Metric ME - Current'!$F$15&lt;3.0807,491.38-48.3005*(3.0807-'Metric ME - Current'!$F$15),491.38)</f>
        <v>491.38</v>
      </c>
      <c r="AG102" s="1">
        <f t="shared" si="42"/>
        <v>59006.019999999946</v>
      </c>
      <c r="AJ102" s="92">
        <v>124</v>
      </c>
      <c r="AK102" s="92">
        <f>IF('Metric ME - Current'!$G$15&lt;2.8907,1007.26-132.54*(2.8907-'Metric ME - Current'!$G$15),1007.26)</f>
        <v>1007.26</v>
      </c>
      <c r="AL102" s="1">
        <f t="shared" si="36"/>
        <v>83297.02</v>
      </c>
      <c r="AM102" s="92">
        <f>IF('Metric ME - Current'!$G$15&lt;3.0807,491.38-48.3005*(3.0807-'Metric ME - Current'!$G$15),491.38)</f>
        <v>491.38</v>
      </c>
      <c r="AN102" s="1">
        <f t="shared" si="43"/>
        <v>59006.019999999946</v>
      </c>
      <c r="AQ102" s="92">
        <v>124</v>
      </c>
      <c r="AR102" s="92">
        <f>IF('Metric ME - Current'!$H$15&lt;2.8907,1007.26-132.54*(2.8907-'Metric ME - Current'!$H$15),1007.26)</f>
        <v>1007.26</v>
      </c>
      <c r="AS102" s="1">
        <f t="shared" si="37"/>
        <v>83297.02</v>
      </c>
      <c r="AT102" s="92">
        <f>IF('Metric ME - Current'!$H$15&lt;3.0807,491.38-48.3005*(3.0807-'Metric ME - Current'!$H$15),491.38)</f>
        <v>491.38</v>
      </c>
      <c r="AU102" s="1">
        <f t="shared" si="44"/>
        <v>59006.019999999946</v>
      </c>
      <c r="AX102" s="92">
        <v>124</v>
      </c>
      <c r="AY102" s="92">
        <f>IF('Metric ME - Current'!$I$15&lt;2.8907,1007.26-132.54*(2.8907-'Metric ME - Current'!$I$15),1007.26)</f>
        <v>1007.26</v>
      </c>
      <c r="AZ102" s="1">
        <f t="shared" si="38"/>
        <v>83297.02</v>
      </c>
      <c r="BA102" s="92">
        <f>IF('Metric ME - Current'!$I$15&lt;3.0807,491.38-48.3005*(3.0807-'Metric ME - Current'!$I$15),491.38)</f>
        <v>491.38</v>
      </c>
      <c r="BB102" s="1">
        <f t="shared" si="45"/>
        <v>59006.019999999946</v>
      </c>
    </row>
    <row r="103" spans="1:54" x14ac:dyDescent="0.25">
      <c r="A103" s="92">
        <v>125</v>
      </c>
      <c r="B103" s="92">
        <f>IF('Metric ME - Current'!$B$15&lt;2.8907,1007.26-132.54*(2.8907-'Metric ME - Current'!$B$15),1007.26)</f>
        <v>1007.26</v>
      </c>
      <c r="C103" s="1">
        <f t="shared" si="31"/>
        <v>84304.28</v>
      </c>
      <c r="D103" s="92">
        <f>IF('Metric ME - Current'!$B$15&lt;3.0807,491.38-48.3005*(3.0807-'Metric ME - Current'!$B$15),491.38)</f>
        <v>491.38</v>
      </c>
      <c r="E103" s="1">
        <f t="shared" si="30"/>
        <v>59497.399999999943</v>
      </c>
      <c r="H103" s="92">
        <v>125</v>
      </c>
      <c r="I103" s="92">
        <f>IF('Metric ME - Current'!$C$15&lt;2.8907,1007.26-132.54*(2.8907-'Metric ME - Current'!$C$15),1007.26)</f>
        <v>1007.26</v>
      </c>
      <c r="J103" s="1">
        <f t="shared" si="32"/>
        <v>84304.28</v>
      </c>
      <c r="K103" s="92">
        <f>IF('Metric ME - Current'!$C$15&lt;3.0807,491.38-48.3005*(3.0807-'Metric ME - Current'!$C$15),491.38)</f>
        <v>491.38</v>
      </c>
      <c r="L103" s="1">
        <f t="shared" si="39"/>
        <v>59497.399999999943</v>
      </c>
      <c r="O103" s="92">
        <v>125</v>
      </c>
      <c r="P103" s="92">
        <f>IF('Metric ME - Current'!$D$15&lt;2.8907,1007.26-132.54*(2.8907-'Metric ME - Current'!$D$15),1007.26)</f>
        <v>1007.26</v>
      </c>
      <c r="Q103" s="1">
        <f t="shared" si="33"/>
        <v>84304.28</v>
      </c>
      <c r="R103" s="92">
        <f>IF('Metric ME - Current'!$D$15&lt;3.0807,491.38-48.3005*(3.0807-'Metric ME - Current'!$D$15),491.38)</f>
        <v>491.38</v>
      </c>
      <c r="S103" s="1">
        <f t="shared" si="40"/>
        <v>59497.399999999943</v>
      </c>
      <c r="V103" s="92">
        <v>125</v>
      </c>
      <c r="W103" s="92">
        <f>IF('Metric ME - Current'!$E$15&lt;2.8907,1007.26-132.54*(2.8907-'Metric ME - Current'!$E$15),1007.26)</f>
        <v>1007.26</v>
      </c>
      <c r="X103" s="1">
        <f t="shared" si="34"/>
        <v>84304.28</v>
      </c>
      <c r="Y103" s="92">
        <f>IF('Metric ME - Current'!$E$15&lt;3.0807,491.38-48.3005*(3.0807-'Metric ME - Current'!$E$15),491.38)</f>
        <v>491.38</v>
      </c>
      <c r="Z103" s="1">
        <f t="shared" si="41"/>
        <v>59497.399999999943</v>
      </c>
      <c r="AC103" s="92">
        <v>125</v>
      </c>
      <c r="AD103" s="92">
        <f>IF('Metric ME - Current'!$F$15&lt;2.8907,1007.26-132.54*(2.8907-'Metric ME - Current'!$F$15),1007.26)</f>
        <v>1007.26</v>
      </c>
      <c r="AE103" s="1">
        <f t="shared" si="35"/>
        <v>84304.28</v>
      </c>
      <c r="AF103" s="92">
        <f>IF('Metric ME - Current'!$F$15&lt;3.0807,491.38-48.3005*(3.0807-'Metric ME - Current'!$F$15),491.38)</f>
        <v>491.38</v>
      </c>
      <c r="AG103" s="1">
        <f t="shared" si="42"/>
        <v>59497.399999999943</v>
      </c>
      <c r="AJ103" s="92">
        <v>125</v>
      </c>
      <c r="AK103" s="92">
        <f>IF('Metric ME - Current'!$G$15&lt;2.8907,1007.26-132.54*(2.8907-'Metric ME - Current'!$G$15),1007.26)</f>
        <v>1007.26</v>
      </c>
      <c r="AL103" s="1">
        <f t="shared" si="36"/>
        <v>84304.28</v>
      </c>
      <c r="AM103" s="92">
        <f>IF('Metric ME - Current'!$G$15&lt;3.0807,491.38-48.3005*(3.0807-'Metric ME - Current'!$G$15),491.38)</f>
        <v>491.38</v>
      </c>
      <c r="AN103" s="1">
        <f t="shared" si="43"/>
        <v>59497.399999999943</v>
      </c>
      <c r="AQ103" s="92">
        <v>125</v>
      </c>
      <c r="AR103" s="92">
        <f>IF('Metric ME - Current'!$H$15&lt;2.8907,1007.26-132.54*(2.8907-'Metric ME - Current'!$H$15),1007.26)</f>
        <v>1007.26</v>
      </c>
      <c r="AS103" s="1">
        <f t="shared" si="37"/>
        <v>84304.28</v>
      </c>
      <c r="AT103" s="92">
        <f>IF('Metric ME - Current'!$H$15&lt;3.0807,491.38-48.3005*(3.0807-'Metric ME - Current'!$H$15),491.38)</f>
        <v>491.38</v>
      </c>
      <c r="AU103" s="1">
        <f t="shared" si="44"/>
        <v>59497.399999999943</v>
      </c>
      <c r="AX103" s="92">
        <v>125</v>
      </c>
      <c r="AY103" s="92">
        <f>IF('Metric ME - Current'!$I$15&lt;2.8907,1007.26-132.54*(2.8907-'Metric ME - Current'!$I$15),1007.26)</f>
        <v>1007.26</v>
      </c>
      <c r="AZ103" s="1">
        <f t="shared" si="38"/>
        <v>84304.28</v>
      </c>
      <c r="BA103" s="92">
        <f>IF('Metric ME - Current'!$I$15&lt;3.0807,491.38-48.3005*(3.0807-'Metric ME - Current'!$I$15),491.38)</f>
        <v>491.38</v>
      </c>
      <c r="BB103" s="1">
        <f t="shared" si="45"/>
        <v>59497.399999999943</v>
      </c>
    </row>
    <row r="104" spans="1:54" x14ac:dyDescent="0.25">
      <c r="A104" s="92">
        <v>126</v>
      </c>
      <c r="B104" s="92">
        <f>IF('Metric ME - Current'!$B$15&lt;2.8907,1007.26-132.54*(2.8907-'Metric ME - Current'!$B$15),1007.26)</f>
        <v>1007.26</v>
      </c>
      <c r="C104" s="1">
        <f t="shared" si="31"/>
        <v>85311.54</v>
      </c>
      <c r="D104" s="92">
        <f>IF('Metric ME - Current'!$B$15&lt;3.0807,491.38-48.3005*(3.0807-'Metric ME - Current'!$B$15),491.38)</f>
        <v>491.38</v>
      </c>
      <c r="E104" s="1">
        <f t="shared" si="30"/>
        <v>59988.779999999941</v>
      </c>
      <c r="H104" s="92">
        <v>126</v>
      </c>
      <c r="I104" s="92">
        <f>IF('Metric ME - Current'!$C$15&lt;2.8907,1007.26-132.54*(2.8907-'Metric ME - Current'!$C$15),1007.26)</f>
        <v>1007.26</v>
      </c>
      <c r="J104" s="1">
        <f t="shared" si="32"/>
        <v>85311.54</v>
      </c>
      <c r="K104" s="92">
        <f>IF('Metric ME - Current'!$C$15&lt;3.0807,491.38-48.3005*(3.0807-'Metric ME - Current'!$C$15),491.38)</f>
        <v>491.38</v>
      </c>
      <c r="L104" s="1">
        <f t="shared" si="39"/>
        <v>59988.779999999941</v>
      </c>
      <c r="O104" s="92">
        <v>126</v>
      </c>
      <c r="P104" s="92">
        <f>IF('Metric ME - Current'!$D$15&lt;2.8907,1007.26-132.54*(2.8907-'Metric ME - Current'!$D$15),1007.26)</f>
        <v>1007.26</v>
      </c>
      <c r="Q104" s="1">
        <f t="shared" si="33"/>
        <v>85311.54</v>
      </c>
      <c r="R104" s="92">
        <f>IF('Metric ME - Current'!$D$15&lt;3.0807,491.38-48.3005*(3.0807-'Metric ME - Current'!$D$15),491.38)</f>
        <v>491.38</v>
      </c>
      <c r="S104" s="1">
        <f t="shared" si="40"/>
        <v>59988.779999999941</v>
      </c>
      <c r="V104" s="92">
        <v>126</v>
      </c>
      <c r="W104" s="92">
        <f>IF('Metric ME - Current'!$E$15&lt;2.8907,1007.26-132.54*(2.8907-'Metric ME - Current'!$E$15),1007.26)</f>
        <v>1007.26</v>
      </c>
      <c r="X104" s="1">
        <f t="shared" si="34"/>
        <v>85311.54</v>
      </c>
      <c r="Y104" s="92">
        <f>IF('Metric ME - Current'!$E$15&lt;3.0807,491.38-48.3005*(3.0807-'Metric ME - Current'!$E$15),491.38)</f>
        <v>491.38</v>
      </c>
      <c r="Z104" s="1">
        <f t="shared" si="41"/>
        <v>59988.779999999941</v>
      </c>
      <c r="AC104" s="92">
        <v>126</v>
      </c>
      <c r="AD104" s="92">
        <f>IF('Metric ME - Current'!$F$15&lt;2.8907,1007.26-132.54*(2.8907-'Metric ME - Current'!$F$15),1007.26)</f>
        <v>1007.26</v>
      </c>
      <c r="AE104" s="1">
        <f t="shared" si="35"/>
        <v>85311.54</v>
      </c>
      <c r="AF104" s="92">
        <f>IF('Metric ME - Current'!$F$15&lt;3.0807,491.38-48.3005*(3.0807-'Metric ME - Current'!$F$15),491.38)</f>
        <v>491.38</v>
      </c>
      <c r="AG104" s="1">
        <f t="shared" si="42"/>
        <v>59988.779999999941</v>
      </c>
      <c r="AJ104" s="92">
        <v>126</v>
      </c>
      <c r="AK104" s="92">
        <f>IF('Metric ME - Current'!$G$15&lt;2.8907,1007.26-132.54*(2.8907-'Metric ME - Current'!$G$15),1007.26)</f>
        <v>1007.26</v>
      </c>
      <c r="AL104" s="1">
        <f t="shared" si="36"/>
        <v>85311.54</v>
      </c>
      <c r="AM104" s="92">
        <f>IF('Metric ME - Current'!$G$15&lt;3.0807,491.38-48.3005*(3.0807-'Metric ME - Current'!$G$15),491.38)</f>
        <v>491.38</v>
      </c>
      <c r="AN104" s="1">
        <f t="shared" si="43"/>
        <v>59988.779999999941</v>
      </c>
      <c r="AQ104" s="92">
        <v>126</v>
      </c>
      <c r="AR104" s="92">
        <f>IF('Metric ME - Current'!$H$15&lt;2.8907,1007.26-132.54*(2.8907-'Metric ME - Current'!$H$15),1007.26)</f>
        <v>1007.26</v>
      </c>
      <c r="AS104" s="1">
        <f t="shared" si="37"/>
        <v>85311.54</v>
      </c>
      <c r="AT104" s="92">
        <f>IF('Metric ME - Current'!$H$15&lt;3.0807,491.38-48.3005*(3.0807-'Metric ME - Current'!$H$15),491.38)</f>
        <v>491.38</v>
      </c>
      <c r="AU104" s="1">
        <f t="shared" si="44"/>
        <v>59988.779999999941</v>
      </c>
      <c r="AX104" s="92">
        <v>126</v>
      </c>
      <c r="AY104" s="92">
        <f>IF('Metric ME - Current'!$I$15&lt;2.8907,1007.26-132.54*(2.8907-'Metric ME - Current'!$I$15),1007.26)</f>
        <v>1007.26</v>
      </c>
      <c r="AZ104" s="1">
        <f t="shared" si="38"/>
        <v>85311.54</v>
      </c>
      <c r="BA104" s="92">
        <f>IF('Metric ME - Current'!$I$15&lt;3.0807,491.38-48.3005*(3.0807-'Metric ME - Current'!$I$15),491.38)</f>
        <v>491.38</v>
      </c>
      <c r="BB104" s="1">
        <f t="shared" si="45"/>
        <v>59988.779999999941</v>
      </c>
    </row>
    <row r="105" spans="1:54" x14ac:dyDescent="0.25">
      <c r="A105" s="92">
        <v>127</v>
      </c>
      <c r="B105" s="92">
        <f>IF('Metric ME - Current'!$B$15&lt;2.8907,1007.26-132.54*(2.8907-'Metric ME - Current'!$B$15),1007.26)</f>
        <v>1007.26</v>
      </c>
      <c r="C105" s="1">
        <f t="shared" si="31"/>
        <v>86318.799999999988</v>
      </c>
      <c r="D105" s="92">
        <f>IF('Metric ME - Current'!$B$15&lt;3.0807,491.38-48.3005*(3.0807-'Metric ME - Current'!$B$15),491.38)</f>
        <v>491.38</v>
      </c>
      <c r="E105" s="1">
        <f t="shared" si="30"/>
        <v>60480.159999999938</v>
      </c>
      <c r="H105" s="92">
        <v>127</v>
      </c>
      <c r="I105" s="92">
        <f>IF('Metric ME - Current'!$C$15&lt;2.8907,1007.26-132.54*(2.8907-'Metric ME - Current'!$C$15),1007.26)</f>
        <v>1007.26</v>
      </c>
      <c r="J105" s="1">
        <f t="shared" si="32"/>
        <v>86318.799999999988</v>
      </c>
      <c r="K105" s="92">
        <f>IF('Metric ME - Current'!$C$15&lt;3.0807,491.38-48.3005*(3.0807-'Metric ME - Current'!$C$15),491.38)</f>
        <v>491.38</v>
      </c>
      <c r="L105" s="1">
        <f t="shared" si="39"/>
        <v>60480.159999999938</v>
      </c>
      <c r="O105" s="92">
        <v>127</v>
      </c>
      <c r="P105" s="92">
        <f>IF('Metric ME - Current'!$D$15&lt;2.8907,1007.26-132.54*(2.8907-'Metric ME - Current'!$D$15),1007.26)</f>
        <v>1007.26</v>
      </c>
      <c r="Q105" s="1">
        <f t="shared" si="33"/>
        <v>86318.799999999988</v>
      </c>
      <c r="R105" s="92">
        <f>IF('Metric ME - Current'!$D$15&lt;3.0807,491.38-48.3005*(3.0807-'Metric ME - Current'!$D$15),491.38)</f>
        <v>491.38</v>
      </c>
      <c r="S105" s="1">
        <f t="shared" si="40"/>
        <v>60480.159999999938</v>
      </c>
      <c r="V105" s="92">
        <v>127</v>
      </c>
      <c r="W105" s="92">
        <f>IF('Metric ME - Current'!$E$15&lt;2.8907,1007.26-132.54*(2.8907-'Metric ME - Current'!$E$15),1007.26)</f>
        <v>1007.26</v>
      </c>
      <c r="X105" s="1">
        <f t="shared" si="34"/>
        <v>86318.799999999988</v>
      </c>
      <c r="Y105" s="92">
        <f>IF('Metric ME - Current'!$E$15&lt;3.0807,491.38-48.3005*(3.0807-'Metric ME - Current'!$E$15),491.38)</f>
        <v>491.38</v>
      </c>
      <c r="Z105" s="1">
        <f t="shared" si="41"/>
        <v>60480.159999999938</v>
      </c>
      <c r="AC105" s="92">
        <v>127</v>
      </c>
      <c r="AD105" s="92">
        <f>IF('Metric ME - Current'!$F$15&lt;2.8907,1007.26-132.54*(2.8907-'Metric ME - Current'!$F$15),1007.26)</f>
        <v>1007.26</v>
      </c>
      <c r="AE105" s="1">
        <f t="shared" si="35"/>
        <v>86318.799999999988</v>
      </c>
      <c r="AF105" s="92">
        <f>IF('Metric ME - Current'!$F$15&lt;3.0807,491.38-48.3005*(3.0807-'Metric ME - Current'!$F$15),491.38)</f>
        <v>491.38</v>
      </c>
      <c r="AG105" s="1">
        <f t="shared" si="42"/>
        <v>60480.159999999938</v>
      </c>
      <c r="AJ105" s="92">
        <v>127</v>
      </c>
      <c r="AK105" s="92">
        <f>IF('Metric ME - Current'!$G$15&lt;2.8907,1007.26-132.54*(2.8907-'Metric ME - Current'!$G$15),1007.26)</f>
        <v>1007.26</v>
      </c>
      <c r="AL105" s="1">
        <f t="shared" si="36"/>
        <v>86318.799999999988</v>
      </c>
      <c r="AM105" s="92">
        <f>IF('Metric ME - Current'!$G$15&lt;3.0807,491.38-48.3005*(3.0807-'Metric ME - Current'!$G$15),491.38)</f>
        <v>491.38</v>
      </c>
      <c r="AN105" s="1">
        <f t="shared" si="43"/>
        <v>60480.159999999938</v>
      </c>
      <c r="AQ105" s="92">
        <v>127</v>
      </c>
      <c r="AR105" s="92">
        <f>IF('Metric ME - Current'!$H$15&lt;2.8907,1007.26-132.54*(2.8907-'Metric ME - Current'!$H$15),1007.26)</f>
        <v>1007.26</v>
      </c>
      <c r="AS105" s="1">
        <f t="shared" si="37"/>
        <v>86318.799999999988</v>
      </c>
      <c r="AT105" s="92">
        <f>IF('Metric ME - Current'!$H$15&lt;3.0807,491.38-48.3005*(3.0807-'Metric ME - Current'!$H$15),491.38)</f>
        <v>491.38</v>
      </c>
      <c r="AU105" s="1">
        <f t="shared" si="44"/>
        <v>60480.159999999938</v>
      </c>
      <c r="AX105" s="92">
        <v>127</v>
      </c>
      <c r="AY105" s="92">
        <f>IF('Metric ME - Current'!$I$15&lt;2.8907,1007.26-132.54*(2.8907-'Metric ME - Current'!$I$15),1007.26)</f>
        <v>1007.26</v>
      </c>
      <c r="AZ105" s="1">
        <f t="shared" si="38"/>
        <v>86318.799999999988</v>
      </c>
      <c r="BA105" s="92">
        <f>IF('Metric ME - Current'!$I$15&lt;3.0807,491.38-48.3005*(3.0807-'Metric ME - Current'!$I$15),491.38)</f>
        <v>491.38</v>
      </c>
      <c r="BB105" s="1">
        <f t="shared" si="45"/>
        <v>60480.159999999938</v>
      </c>
    </row>
    <row r="106" spans="1:54" x14ac:dyDescent="0.25">
      <c r="A106" s="92">
        <v>128</v>
      </c>
      <c r="B106" s="92">
        <f>IF('Metric ME - Current'!$B$15&lt;2.8907,1007.26-132.54*(2.8907-'Metric ME - Current'!$B$15),1007.26)</f>
        <v>1007.26</v>
      </c>
      <c r="C106" s="1">
        <f t="shared" si="31"/>
        <v>87326.059999999983</v>
      </c>
      <c r="D106" s="92">
        <f>IF('Metric ME - Current'!$B$15&lt;3.0807,491.38-48.3005*(3.0807-'Metric ME - Current'!$B$15),491.38)</f>
        <v>491.38</v>
      </c>
      <c r="E106" s="1">
        <f t="shared" si="30"/>
        <v>60971.539999999935</v>
      </c>
      <c r="H106" s="92">
        <v>128</v>
      </c>
      <c r="I106" s="92">
        <f>IF('Metric ME - Current'!$C$15&lt;2.8907,1007.26-132.54*(2.8907-'Metric ME - Current'!$C$15),1007.26)</f>
        <v>1007.26</v>
      </c>
      <c r="J106" s="1">
        <f t="shared" si="32"/>
        <v>87326.059999999983</v>
      </c>
      <c r="K106" s="92">
        <f>IF('Metric ME - Current'!$C$15&lt;3.0807,491.38-48.3005*(3.0807-'Metric ME - Current'!$C$15),491.38)</f>
        <v>491.38</v>
      </c>
      <c r="L106" s="1">
        <f t="shared" si="39"/>
        <v>60971.539999999935</v>
      </c>
      <c r="O106" s="92">
        <v>128</v>
      </c>
      <c r="P106" s="92">
        <f>IF('Metric ME - Current'!$D$15&lt;2.8907,1007.26-132.54*(2.8907-'Metric ME - Current'!$D$15),1007.26)</f>
        <v>1007.26</v>
      </c>
      <c r="Q106" s="1">
        <f t="shared" si="33"/>
        <v>87326.059999999983</v>
      </c>
      <c r="R106" s="92">
        <f>IF('Metric ME - Current'!$D$15&lt;3.0807,491.38-48.3005*(3.0807-'Metric ME - Current'!$D$15),491.38)</f>
        <v>491.38</v>
      </c>
      <c r="S106" s="1">
        <f t="shared" si="40"/>
        <v>60971.539999999935</v>
      </c>
      <c r="V106" s="92">
        <v>128</v>
      </c>
      <c r="W106" s="92">
        <f>IF('Metric ME - Current'!$E$15&lt;2.8907,1007.26-132.54*(2.8907-'Metric ME - Current'!$E$15),1007.26)</f>
        <v>1007.26</v>
      </c>
      <c r="X106" s="1">
        <f t="shared" si="34"/>
        <v>87326.059999999983</v>
      </c>
      <c r="Y106" s="92">
        <f>IF('Metric ME - Current'!$E$15&lt;3.0807,491.38-48.3005*(3.0807-'Metric ME - Current'!$E$15),491.38)</f>
        <v>491.38</v>
      </c>
      <c r="Z106" s="1">
        <f t="shared" si="41"/>
        <v>60971.539999999935</v>
      </c>
      <c r="AC106" s="92">
        <v>128</v>
      </c>
      <c r="AD106" s="92">
        <f>IF('Metric ME - Current'!$F$15&lt;2.8907,1007.26-132.54*(2.8907-'Metric ME - Current'!$F$15),1007.26)</f>
        <v>1007.26</v>
      </c>
      <c r="AE106" s="1">
        <f t="shared" si="35"/>
        <v>87326.059999999983</v>
      </c>
      <c r="AF106" s="92">
        <f>IF('Metric ME - Current'!$F$15&lt;3.0807,491.38-48.3005*(3.0807-'Metric ME - Current'!$F$15),491.38)</f>
        <v>491.38</v>
      </c>
      <c r="AG106" s="1">
        <f t="shared" si="42"/>
        <v>60971.539999999935</v>
      </c>
      <c r="AJ106" s="92">
        <v>128</v>
      </c>
      <c r="AK106" s="92">
        <f>IF('Metric ME - Current'!$G$15&lt;2.8907,1007.26-132.54*(2.8907-'Metric ME - Current'!$G$15),1007.26)</f>
        <v>1007.26</v>
      </c>
      <c r="AL106" s="1">
        <f t="shared" si="36"/>
        <v>87326.059999999983</v>
      </c>
      <c r="AM106" s="92">
        <f>IF('Metric ME - Current'!$G$15&lt;3.0807,491.38-48.3005*(3.0807-'Metric ME - Current'!$G$15),491.38)</f>
        <v>491.38</v>
      </c>
      <c r="AN106" s="1">
        <f t="shared" si="43"/>
        <v>60971.539999999935</v>
      </c>
      <c r="AQ106" s="92">
        <v>128</v>
      </c>
      <c r="AR106" s="92">
        <f>IF('Metric ME - Current'!$H$15&lt;2.8907,1007.26-132.54*(2.8907-'Metric ME - Current'!$H$15),1007.26)</f>
        <v>1007.26</v>
      </c>
      <c r="AS106" s="1">
        <f t="shared" si="37"/>
        <v>87326.059999999983</v>
      </c>
      <c r="AT106" s="92">
        <f>IF('Metric ME - Current'!$H$15&lt;3.0807,491.38-48.3005*(3.0807-'Metric ME - Current'!$H$15),491.38)</f>
        <v>491.38</v>
      </c>
      <c r="AU106" s="1">
        <f t="shared" si="44"/>
        <v>60971.539999999935</v>
      </c>
      <c r="AX106" s="92">
        <v>128</v>
      </c>
      <c r="AY106" s="92">
        <f>IF('Metric ME - Current'!$I$15&lt;2.8907,1007.26-132.54*(2.8907-'Metric ME - Current'!$I$15),1007.26)</f>
        <v>1007.26</v>
      </c>
      <c r="AZ106" s="1">
        <f t="shared" si="38"/>
        <v>87326.059999999983</v>
      </c>
      <c r="BA106" s="92">
        <f>IF('Metric ME - Current'!$I$15&lt;3.0807,491.38-48.3005*(3.0807-'Metric ME - Current'!$I$15),491.38)</f>
        <v>491.38</v>
      </c>
      <c r="BB106" s="1">
        <f t="shared" si="45"/>
        <v>60971.539999999935</v>
      </c>
    </row>
    <row r="107" spans="1:54" x14ac:dyDescent="0.25">
      <c r="A107" s="92">
        <v>129</v>
      </c>
      <c r="B107" s="92">
        <f>IF('Metric ME - Current'!$B$15&lt;2.8907,1007.26-132.54*(2.8907-'Metric ME - Current'!$B$15),1007.26)</f>
        <v>1007.26</v>
      </c>
      <c r="C107" s="1">
        <f t="shared" si="31"/>
        <v>88333.319999999978</v>
      </c>
      <c r="D107" s="92">
        <f>IF('Metric ME - Current'!$B$15&lt;3.0807,491.38-48.3005*(3.0807-'Metric ME - Current'!$B$15),491.38)</f>
        <v>491.38</v>
      </c>
      <c r="E107" s="1">
        <f t="shared" si="30"/>
        <v>61462.919999999933</v>
      </c>
      <c r="H107" s="92">
        <v>129</v>
      </c>
      <c r="I107" s="92">
        <f>IF('Metric ME - Current'!$C$15&lt;2.8907,1007.26-132.54*(2.8907-'Metric ME - Current'!$C$15),1007.26)</f>
        <v>1007.26</v>
      </c>
      <c r="J107" s="1">
        <f t="shared" si="32"/>
        <v>88333.319999999978</v>
      </c>
      <c r="K107" s="92">
        <f>IF('Metric ME - Current'!$C$15&lt;3.0807,491.38-48.3005*(3.0807-'Metric ME - Current'!$C$15),491.38)</f>
        <v>491.38</v>
      </c>
      <c r="L107" s="1">
        <f t="shared" si="39"/>
        <v>61462.919999999933</v>
      </c>
      <c r="O107" s="92">
        <v>129</v>
      </c>
      <c r="P107" s="92">
        <f>IF('Metric ME - Current'!$D$15&lt;2.8907,1007.26-132.54*(2.8907-'Metric ME - Current'!$D$15),1007.26)</f>
        <v>1007.26</v>
      </c>
      <c r="Q107" s="1">
        <f t="shared" si="33"/>
        <v>88333.319999999978</v>
      </c>
      <c r="R107" s="92">
        <f>IF('Metric ME - Current'!$D$15&lt;3.0807,491.38-48.3005*(3.0807-'Metric ME - Current'!$D$15),491.38)</f>
        <v>491.38</v>
      </c>
      <c r="S107" s="1">
        <f t="shared" si="40"/>
        <v>61462.919999999933</v>
      </c>
      <c r="V107" s="92">
        <v>129</v>
      </c>
      <c r="W107" s="92">
        <f>IF('Metric ME - Current'!$E$15&lt;2.8907,1007.26-132.54*(2.8907-'Metric ME - Current'!$E$15),1007.26)</f>
        <v>1007.26</v>
      </c>
      <c r="X107" s="1">
        <f t="shared" si="34"/>
        <v>88333.319999999978</v>
      </c>
      <c r="Y107" s="92">
        <f>IF('Metric ME - Current'!$E$15&lt;3.0807,491.38-48.3005*(3.0807-'Metric ME - Current'!$E$15),491.38)</f>
        <v>491.38</v>
      </c>
      <c r="Z107" s="1">
        <f t="shared" si="41"/>
        <v>61462.919999999933</v>
      </c>
      <c r="AC107" s="92">
        <v>129</v>
      </c>
      <c r="AD107" s="92">
        <f>IF('Metric ME - Current'!$F$15&lt;2.8907,1007.26-132.54*(2.8907-'Metric ME - Current'!$F$15),1007.26)</f>
        <v>1007.26</v>
      </c>
      <c r="AE107" s="1">
        <f t="shared" si="35"/>
        <v>88333.319999999978</v>
      </c>
      <c r="AF107" s="92">
        <f>IF('Metric ME - Current'!$F$15&lt;3.0807,491.38-48.3005*(3.0807-'Metric ME - Current'!$F$15),491.38)</f>
        <v>491.38</v>
      </c>
      <c r="AG107" s="1">
        <f t="shared" si="42"/>
        <v>61462.919999999933</v>
      </c>
      <c r="AJ107" s="92">
        <v>129</v>
      </c>
      <c r="AK107" s="92">
        <f>IF('Metric ME - Current'!$G$15&lt;2.8907,1007.26-132.54*(2.8907-'Metric ME - Current'!$G$15),1007.26)</f>
        <v>1007.26</v>
      </c>
      <c r="AL107" s="1">
        <f t="shared" si="36"/>
        <v>88333.319999999978</v>
      </c>
      <c r="AM107" s="92">
        <f>IF('Metric ME - Current'!$G$15&lt;3.0807,491.38-48.3005*(3.0807-'Metric ME - Current'!$G$15),491.38)</f>
        <v>491.38</v>
      </c>
      <c r="AN107" s="1">
        <f t="shared" si="43"/>
        <v>61462.919999999933</v>
      </c>
      <c r="AQ107" s="92">
        <v>129</v>
      </c>
      <c r="AR107" s="92">
        <f>IF('Metric ME - Current'!$H$15&lt;2.8907,1007.26-132.54*(2.8907-'Metric ME - Current'!$H$15),1007.26)</f>
        <v>1007.26</v>
      </c>
      <c r="AS107" s="1">
        <f t="shared" si="37"/>
        <v>88333.319999999978</v>
      </c>
      <c r="AT107" s="92">
        <f>IF('Metric ME - Current'!$H$15&lt;3.0807,491.38-48.3005*(3.0807-'Metric ME - Current'!$H$15),491.38)</f>
        <v>491.38</v>
      </c>
      <c r="AU107" s="1">
        <f t="shared" si="44"/>
        <v>61462.919999999933</v>
      </c>
      <c r="AX107" s="92">
        <v>129</v>
      </c>
      <c r="AY107" s="92">
        <f>IF('Metric ME - Current'!$I$15&lt;2.8907,1007.26-132.54*(2.8907-'Metric ME - Current'!$I$15),1007.26)</f>
        <v>1007.26</v>
      </c>
      <c r="AZ107" s="1">
        <f t="shared" si="38"/>
        <v>88333.319999999978</v>
      </c>
      <c r="BA107" s="92">
        <f>IF('Metric ME - Current'!$I$15&lt;3.0807,491.38-48.3005*(3.0807-'Metric ME - Current'!$I$15),491.38)</f>
        <v>491.38</v>
      </c>
      <c r="BB107" s="1">
        <f t="shared" si="45"/>
        <v>61462.919999999933</v>
      </c>
    </row>
    <row r="108" spans="1:54" x14ac:dyDescent="0.25">
      <c r="A108" s="92">
        <v>130</v>
      </c>
      <c r="B108" s="92">
        <f>IF('Metric ME - Current'!$B$15&lt;2.8907,1007.26-132.54*(2.8907-'Metric ME - Current'!$B$15),1007.26)</f>
        <v>1007.26</v>
      </c>
      <c r="C108" s="1">
        <f t="shared" si="31"/>
        <v>89340.579999999973</v>
      </c>
      <c r="D108" s="92">
        <f>IF('Metric ME - Current'!$B$15&lt;3.0807,491.38-48.3005*(3.0807-'Metric ME - Current'!$B$15),491.38)</f>
        <v>491.38</v>
      </c>
      <c r="E108" s="1">
        <f t="shared" si="30"/>
        <v>61954.29999999993</v>
      </c>
      <c r="H108" s="92">
        <v>130</v>
      </c>
      <c r="I108" s="92">
        <f>IF('Metric ME - Current'!$C$15&lt;2.8907,1007.26-132.54*(2.8907-'Metric ME - Current'!$C$15),1007.26)</f>
        <v>1007.26</v>
      </c>
      <c r="J108" s="1">
        <f t="shared" si="32"/>
        <v>89340.579999999973</v>
      </c>
      <c r="K108" s="92">
        <f>IF('Metric ME - Current'!$C$15&lt;3.0807,491.38-48.3005*(3.0807-'Metric ME - Current'!$C$15),491.38)</f>
        <v>491.38</v>
      </c>
      <c r="L108" s="1">
        <f t="shared" si="39"/>
        <v>61954.29999999993</v>
      </c>
      <c r="O108" s="92">
        <v>130</v>
      </c>
      <c r="P108" s="92">
        <f>IF('Metric ME - Current'!$D$15&lt;2.8907,1007.26-132.54*(2.8907-'Metric ME - Current'!$D$15),1007.26)</f>
        <v>1007.26</v>
      </c>
      <c r="Q108" s="1">
        <f t="shared" si="33"/>
        <v>89340.579999999973</v>
      </c>
      <c r="R108" s="92">
        <f>IF('Metric ME - Current'!$D$15&lt;3.0807,491.38-48.3005*(3.0807-'Metric ME - Current'!$D$15),491.38)</f>
        <v>491.38</v>
      </c>
      <c r="S108" s="1">
        <f t="shared" si="40"/>
        <v>61954.29999999993</v>
      </c>
      <c r="V108" s="92">
        <v>130</v>
      </c>
      <c r="W108" s="92">
        <f>IF('Metric ME - Current'!$E$15&lt;2.8907,1007.26-132.54*(2.8907-'Metric ME - Current'!$E$15),1007.26)</f>
        <v>1007.26</v>
      </c>
      <c r="X108" s="1">
        <f t="shared" si="34"/>
        <v>89340.579999999973</v>
      </c>
      <c r="Y108" s="92">
        <f>IF('Metric ME - Current'!$E$15&lt;3.0807,491.38-48.3005*(3.0807-'Metric ME - Current'!$E$15),491.38)</f>
        <v>491.38</v>
      </c>
      <c r="Z108" s="1">
        <f t="shared" si="41"/>
        <v>61954.29999999993</v>
      </c>
      <c r="AC108" s="92">
        <v>130</v>
      </c>
      <c r="AD108" s="92">
        <f>IF('Metric ME - Current'!$F$15&lt;2.8907,1007.26-132.54*(2.8907-'Metric ME - Current'!$F$15),1007.26)</f>
        <v>1007.26</v>
      </c>
      <c r="AE108" s="1">
        <f t="shared" si="35"/>
        <v>89340.579999999973</v>
      </c>
      <c r="AF108" s="92">
        <f>IF('Metric ME - Current'!$F$15&lt;3.0807,491.38-48.3005*(3.0807-'Metric ME - Current'!$F$15),491.38)</f>
        <v>491.38</v>
      </c>
      <c r="AG108" s="1">
        <f t="shared" si="42"/>
        <v>61954.29999999993</v>
      </c>
      <c r="AJ108" s="92">
        <v>130</v>
      </c>
      <c r="AK108" s="92">
        <f>IF('Metric ME - Current'!$G$15&lt;2.8907,1007.26-132.54*(2.8907-'Metric ME - Current'!$G$15),1007.26)</f>
        <v>1007.26</v>
      </c>
      <c r="AL108" s="1">
        <f t="shared" si="36"/>
        <v>89340.579999999973</v>
      </c>
      <c r="AM108" s="92">
        <f>IF('Metric ME - Current'!$G$15&lt;3.0807,491.38-48.3005*(3.0807-'Metric ME - Current'!$G$15),491.38)</f>
        <v>491.38</v>
      </c>
      <c r="AN108" s="1">
        <f t="shared" si="43"/>
        <v>61954.29999999993</v>
      </c>
      <c r="AQ108" s="92">
        <v>130</v>
      </c>
      <c r="AR108" s="92">
        <f>IF('Metric ME - Current'!$H$15&lt;2.8907,1007.26-132.54*(2.8907-'Metric ME - Current'!$H$15),1007.26)</f>
        <v>1007.26</v>
      </c>
      <c r="AS108" s="1">
        <f t="shared" si="37"/>
        <v>89340.579999999973</v>
      </c>
      <c r="AT108" s="92">
        <f>IF('Metric ME - Current'!$H$15&lt;3.0807,491.38-48.3005*(3.0807-'Metric ME - Current'!$H$15),491.38)</f>
        <v>491.38</v>
      </c>
      <c r="AU108" s="1">
        <f t="shared" si="44"/>
        <v>61954.29999999993</v>
      </c>
      <c r="AX108" s="92">
        <v>130</v>
      </c>
      <c r="AY108" s="92">
        <f>IF('Metric ME - Current'!$I$15&lt;2.8907,1007.26-132.54*(2.8907-'Metric ME - Current'!$I$15),1007.26)</f>
        <v>1007.26</v>
      </c>
      <c r="AZ108" s="1">
        <f t="shared" si="38"/>
        <v>89340.579999999973</v>
      </c>
      <c r="BA108" s="92">
        <f>IF('Metric ME - Current'!$I$15&lt;3.0807,491.38-48.3005*(3.0807-'Metric ME - Current'!$I$15),491.38)</f>
        <v>491.38</v>
      </c>
      <c r="BB108" s="1">
        <f t="shared" si="45"/>
        <v>61954.29999999993</v>
      </c>
    </row>
    <row r="109" spans="1:54" x14ac:dyDescent="0.25">
      <c r="A109" s="92">
        <v>131</v>
      </c>
      <c r="B109" s="92">
        <f>IF('Metric ME - Current'!$B$15&lt;2.6872,982.62-123.62*(2.6872-'Metric ME - Current'!$B$15),982.62)</f>
        <v>982.62</v>
      </c>
      <c r="C109" s="1">
        <f t="shared" si="31"/>
        <v>90323.199999999968</v>
      </c>
      <c r="D109" s="92">
        <f>IF('Metric ME - Current'!$B$15&lt;2.6454,427.03-61.4733*(2.6454-'Metric ME - Current'!$B$15),427.03)</f>
        <v>427.03</v>
      </c>
      <c r="E109" s="1">
        <f t="shared" si="30"/>
        <v>62381.329999999929</v>
      </c>
      <c r="G109" s="1">
        <v>130</v>
      </c>
      <c r="H109" s="92">
        <v>131</v>
      </c>
      <c r="I109" s="92">
        <f>IF('Metric ME - Current'!$C$15&lt;2.6872,982.62-123.62*(2.6872-'Metric ME - Current'!$C$15),982.62)</f>
        <v>982.62</v>
      </c>
      <c r="J109" s="1">
        <f t="shared" si="32"/>
        <v>90323.199999999968</v>
      </c>
      <c r="K109" s="92">
        <f>IF('Metric ME - Current'!$C$15&lt;2.6454,427.03-61.4733*(2.6454-'Metric ME - Current'!$C$15),427.03)</f>
        <v>427.03</v>
      </c>
      <c r="L109" s="1">
        <f t="shared" si="39"/>
        <v>62381.329999999929</v>
      </c>
      <c r="O109" s="92">
        <v>131</v>
      </c>
      <c r="P109" s="92">
        <f>IF('Metric ME - Current'!$D$15&lt;2.6872,982.62-123.62*(2.6872-'Metric ME - Current'!$D$15),982.62)</f>
        <v>982.62</v>
      </c>
      <c r="Q109" s="1">
        <f t="shared" si="33"/>
        <v>90323.199999999968</v>
      </c>
      <c r="R109" s="92">
        <f>IF('Metric ME - Current'!$D$15&lt;2.6454,427.03-61.4733*(2.6454-'Metric ME - Current'!$D$15),427.03)</f>
        <v>427.03</v>
      </c>
      <c r="S109" s="1">
        <f t="shared" si="40"/>
        <v>62381.329999999929</v>
      </c>
      <c r="V109" s="92">
        <v>131</v>
      </c>
      <c r="W109" s="92">
        <f>IF('Metric ME - Current'!$E$15&lt;2.6872,982.62-123.62*(2.6872-'Metric ME - Current'!$E$15),982.62)</f>
        <v>982.62</v>
      </c>
      <c r="X109" s="1">
        <f t="shared" si="34"/>
        <v>90323.199999999968</v>
      </c>
      <c r="Y109" s="92">
        <f>IF('Metric ME - Current'!$E$15&lt;2.6454,427.03-61.4733*(2.6454-'Metric ME - Current'!$E$15),427.03)</f>
        <v>427.03</v>
      </c>
      <c r="Z109" s="1">
        <f t="shared" si="41"/>
        <v>62381.329999999929</v>
      </c>
      <c r="AC109" s="92">
        <v>131</v>
      </c>
      <c r="AD109" s="92">
        <f>IF('Metric ME - Current'!$F$15&lt;2.6872,982.62-123.62*(2.6872-'Metric ME - Current'!$F$15),982.62)</f>
        <v>982.62</v>
      </c>
      <c r="AE109" s="1">
        <f t="shared" si="35"/>
        <v>90323.199999999968</v>
      </c>
      <c r="AF109" s="92">
        <f>IF('Metric ME - Current'!$F$15&lt;2.6454,427.03-61.4733*(2.6454-'Metric ME - Current'!$F$15),427.03)</f>
        <v>427.03</v>
      </c>
      <c r="AG109" s="1">
        <f t="shared" si="42"/>
        <v>62381.329999999929</v>
      </c>
      <c r="AJ109" s="92">
        <v>131</v>
      </c>
      <c r="AK109" s="92">
        <f>IF('Metric ME - Current'!$G$15&lt;2.6872,982.62-123.62*(2.6872-'Metric ME - Current'!$G$15),982.62)</f>
        <v>982.62</v>
      </c>
      <c r="AL109" s="1">
        <f t="shared" si="36"/>
        <v>90323.199999999968</v>
      </c>
      <c r="AM109" s="92">
        <f>IF('Metric ME - Current'!$G$15&lt;2.6454,427.03-61.4733*(2.6454-'Metric ME - Current'!$G$15),427.03)</f>
        <v>427.03</v>
      </c>
      <c r="AN109" s="1">
        <f t="shared" si="43"/>
        <v>62381.329999999929</v>
      </c>
      <c r="AQ109" s="92">
        <v>131</v>
      </c>
      <c r="AR109" s="92">
        <f>IF('Metric ME - Current'!$H$15&lt;2.6872,982.62-123.62*(2.6872-'Metric ME - Current'!$H$15),982.62)</f>
        <v>982.62</v>
      </c>
      <c r="AS109" s="1">
        <f t="shared" si="37"/>
        <v>90323.199999999968</v>
      </c>
      <c r="AT109" s="92">
        <f>IF('Metric ME - Current'!$H$15&lt;2.6454,427.03-61.4733*(2.6454-'Metric ME - Current'!$H$15),427.03)</f>
        <v>427.03</v>
      </c>
      <c r="AU109" s="1">
        <f t="shared" si="44"/>
        <v>62381.329999999929</v>
      </c>
      <c r="AX109" s="92">
        <v>131</v>
      </c>
      <c r="AY109" s="92">
        <f>IF('Metric ME - Current'!$I$15&lt;2.6872,982.62-123.62*(2.6872-'Metric ME - Current'!$I$15),982.62)</f>
        <v>982.62</v>
      </c>
      <c r="AZ109" s="1">
        <f t="shared" si="38"/>
        <v>90323.199999999968</v>
      </c>
      <c r="BA109" s="92">
        <f>IF('Imperial ME - Current'!$I$15&lt;2.6454,427.03-61.4733*(2.6454-'Imperial ME - Current'!$I$15),427.03)</f>
        <v>427.03</v>
      </c>
      <c r="BB109" s="1">
        <f t="shared" si="45"/>
        <v>62381.329999999929</v>
      </c>
    </row>
    <row r="110" spans="1:54" x14ac:dyDescent="0.25">
      <c r="A110" s="92">
        <v>132</v>
      </c>
      <c r="B110" s="92">
        <f>IF('Metric ME - Current'!$B$15&lt;2.6872,982.62-123.62*(2.6872-'Metric ME - Current'!$B$15),982.62)</f>
        <v>982.62</v>
      </c>
      <c r="C110" s="1">
        <f t="shared" si="31"/>
        <v>91305.819999999963</v>
      </c>
      <c r="D110" s="92">
        <f>IF('Metric ME - Current'!$B$15&lt;2.6454,427.03-61.4733*(2.6454-'Metric ME - Current'!$B$15),427.03)</f>
        <v>427.03</v>
      </c>
      <c r="E110" s="1">
        <f t="shared" si="30"/>
        <v>62808.359999999928</v>
      </c>
      <c r="G110" s="1">
        <v>170</v>
      </c>
      <c r="H110" s="92">
        <v>132</v>
      </c>
      <c r="I110" s="92">
        <f>IF('Metric ME - Current'!$C$15&lt;2.6872,982.62-123.62*(2.6872-'Metric ME - Current'!$C$15),982.62)</f>
        <v>982.62</v>
      </c>
      <c r="J110" s="1">
        <f t="shared" si="32"/>
        <v>91305.819999999963</v>
      </c>
      <c r="K110" s="92">
        <f>IF('Metric ME - Current'!$C$15&lt;2.6454,427.03-61.4733*(2.6454-'Metric ME - Current'!$C$15),427.03)</f>
        <v>427.03</v>
      </c>
      <c r="L110" s="1">
        <f t="shared" si="39"/>
        <v>62808.359999999928</v>
      </c>
      <c r="O110" s="92">
        <v>132</v>
      </c>
      <c r="P110" s="92">
        <f>IF('Metric ME - Current'!$D$15&lt;2.6872,982.62-123.62*(2.6872-'Metric ME - Current'!$D$15),982.62)</f>
        <v>982.62</v>
      </c>
      <c r="Q110" s="1">
        <f t="shared" si="33"/>
        <v>91305.819999999963</v>
      </c>
      <c r="R110" s="92">
        <f>IF('Metric ME - Current'!$D$15&lt;2.6454,427.03-61.4733*(2.6454-'Metric ME - Current'!$D$15),427.03)</f>
        <v>427.03</v>
      </c>
      <c r="S110" s="1">
        <f t="shared" si="40"/>
        <v>62808.359999999928</v>
      </c>
      <c r="V110" s="92">
        <v>132</v>
      </c>
      <c r="W110" s="92">
        <f>IF('Metric ME - Current'!$E$15&lt;2.6872,982.62-123.62*(2.6872-'Metric ME - Current'!$E$15),982.62)</f>
        <v>982.62</v>
      </c>
      <c r="X110" s="1">
        <f t="shared" si="34"/>
        <v>91305.819999999963</v>
      </c>
      <c r="Y110" s="92">
        <f>IF('Metric ME - Current'!$E$15&lt;2.6454,427.03-61.4733*(2.6454-'Metric ME - Current'!$E$15),427.03)</f>
        <v>427.03</v>
      </c>
      <c r="Z110" s="1">
        <f t="shared" si="41"/>
        <v>62808.359999999928</v>
      </c>
      <c r="AC110" s="92">
        <v>132</v>
      </c>
      <c r="AD110" s="92">
        <f>IF('Metric ME - Current'!$F$15&lt;2.6872,982.62-123.62*(2.6872-'Metric ME - Current'!$F$15),982.62)</f>
        <v>982.62</v>
      </c>
      <c r="AE110" s="1">
        <f t="shared" si="35"/>
        <v>91305.819999999963</v>
      </c>
      <c r="AF110" s="92">
        <f>IF('Metric ME - Current'!$F$15&lt;2.6454,427.03-61.4733*(2.6454-'Metric ME - Current'!$F$15),427.03)</f>
        <v>427.03</v>
      </c>
      <c r="AG110" s="1">
        <f t="shared" si="42"/>
        <v>62808.359999999928</v>
      </c>
      <c r="AJ110" s="92">
        <v>132</v>
      </c>
      <c r="AK110" s="92">
        <f>IF('Metric ME - Current'!$G$15&lt;2.6872,982.62-123.62*(2.6872-'Metric ME - Current'!$G$15),982.62)</f>
        <v>982.62</v>
      </c>
      <c r="AL110" s="1">
        <f t="shared" si="36"/>
        <v>91305.819999999963</v>
      </c>
      <c r="AM110" s="92">
        <f>IF('Metric ME - Current'!$G$15&lt;2.6454,427.03-61.4733*(2.6454-'Metric ME - Current'!$G$15),427.03)</f>
        <v>427.03</v>
      </c>
      <c r="AN110" s="1">
        <f t="shared" si="43"/>
        <v>62808.359999999928</v>
      </c>
      <c r="AQ110" s="92">
        <v>132</v>
      </c>
      <c r="AR110" s="92">
        <f>IF('Metric ME - Current'!$H$15&lt;2.6872,982.62-123.62*(2.6872-'Metric ME - Current'!$H$15),982.62)</f>
        <v>982.62</v>
      </c>
      <c r="AS110" s="1">
        <f t="shared" si="37"/>
        <v>91305.819999999963</v>
      </c>
      <c r="AT110" s="92">
        <f>IF('Metric ME - Current'!$H$15&lt;2.6454,427.03-61.4733*(2.6454-'Metric ME - Current'!$H$15),427.03)</f>
        <v>427.03</v>
      </c>
      <c r="AU110" s="1">
        <f t="shared" si="44"/>
        <v>62808.359999999928</v>
      </c>
      <c r="AX110" s="92">
        <v>132</v>
      </c>
      <c r="AY110" s="92">
        <f>IF('Metric ME - Current'!$I$15&lt;2.6872,982.62-123.62*(2.6872-'Metric ME - Current'!$I$15),982.62)</f>
        <v>982.62</v>
      </c>
      <c r="AZ110" s="1">
        <f t="shared" si="38"/>
        <v>91305.819999999963</v>
      </c>
      <c r="BA110" s="92">
        <f>IF('Imperial ME - Current'!$I$15&lt;2.6454,427.03-61.4733*(2.6454-'Imperial ME - Current'!$I$15),427.03)</f>
        <v>427.03</v>
      </c>
      <c r="BB110" s="1">
        <f t="shared" si="45"/>
        <v>62808.359999999928</v>
      </c>
    </row>
    <row r="111" spans="1:54" x14ac:dyDescent="0.25">
      <c r="A111" s="92">
        <v>133</v>
      </c>
      <c r="B111" s="92">
        <f>IF('Metric ME - Current'!$B$15&lt;2.6872,982.62-123.62*(2.6872-'Metric ME - Current'!$B$15),982.62)</f>
        <v>982.62</v>
      </c>
      <c r="C111" s="1">
        <f t="shared" si="31"/>
        <v>92288.439999999959</v>
      </c>
      <c r="D111" s="92">
        <f>IF('Metric ME - Current'!$B$15&lt;2.6454,427.03-61.4733*(2.6454-'Metric ME - Current'!$B$15),427.03)</f>
        <v>427.03</v>
      </c>
      <c r="E111" s="1">
        <f t="shared" si="30"/>
        <v>63235.389999999927</v>
      </c>
      <c r="H111" s="92">
        <v>133</v>
      </c>
      <c r="I111" s="92">
        <f>IF('Metric ME - Current'!$C$15&lt;2.6872,982.62-123.62*(2.6872-'Metric ME - Current'!$C$15),982.62)</f>
        <v>982.62</v>
      </c>
      <c r="J111" s="1">
        <f t="shared" si="32"/>
        <v>92288.439999999959</v>
      </c>
      <c r="K111" s="92">
        <f>IF('Metric ME - Current'!$C$15&lt;2.6454,427.03-61.4733*(2.6454-'Metric ME - Current'!$C$15),427.03)</f>
        <v>427.03</v>
      </c>
      <c r="L111" s="1">
        <f t="shared" si="39"/>
        <v>63235.389999999927</v>
      </c>
      <c r="O111" s="92">
        <v>133</v>
      </c>
      <c r="P111" s="92">
        <f>IF('Metric ME - Current'!$D$15&lt;2.6872,982.62-123.62*(2.6872-'Metric ME - Current'!$D$15),982.62)</f>
        <v>982.62</v>
      </c>
      <c r="Q111" s="1">
        <f t="shared" si="33"/>
        <v>92288.439999999959</v>
      </c>
      <c r="R111" s="92">
        <f>IF('Metric ME - Current'!$D$15&lt;2.6454,427.03-61.4733*(2.6454-'Metric ME - Current'!$D$15),427.03)</f>
        <v>427.03</v>
      </c>
      <c r="S111" s="1">
        <f t="shared" si="40"/>
        <v>63235.389999999927</v>
      </c>
      <c r="V111" s="92">
        <v>133</v>
      </c>
      <c r="W111" s="92">
        <f>IF('Metric ME - Current'!$E$15&lt;2.6872,982.62-123.62*(2.6872-'Metric ME - Current'!$E$15),982.62)</f>
        <v>982.62</v>
      </c>
      <c r="X111" s="1">
        <f t="shared" si="34"/>
        <v>92288.439999999959</v>
      </c>
      <c r="Y111" s="92">
        <f>IF('Metric ME - Current'!$E$15&lt;2.6454,427.03-61.4733*(2.6454-'Metric ME - Current'!$E$15),427.03)</f>
        <v>427.03</v>
      </c>
      <c r="Z111" s="1">
        <f t="shared" si="41"/>
        <v>63235.389999999927</v>
      </c>
      <c r="AC111" s="92">
        <v>133</v>
      </c>
      <c r="AD111" s="92">
        <f>IF('Metric ME - Current'!$F$15&lt;2.6872,982.62-123.62*(2.6872-'Metric ME - Current'!$F$15),982.62)</f>
        <v>982.62</v>
      </c>
      <c r="AE111" s="1">
        <f t="shared" si="35"/>
        <v>92288.439999999959</v>
      </c>
      <c r="AF111" s="92">
        <f>IF('Metric ME - Current'!$F$15&lt;2.6454,427.03-61.4733*(2.6454-'Metric ME - Current'!$F$15),427.03)</f>
        <v>427.03</v>
      </c>
      <c r="AG111" s="1">
        <f t="shared" si="42"/>
        <v>63235.389999999927</v>
      </c>
      <c r="AJ111" s="92">
        <v>133</v>
      </c>
      <c r="AK111" s="92">
        <f>IF('Metric ME - Current'!$G$15&lt;2.6872,982.62-123.62*(2.6872-'Metric ME - Current'!$G$15),982.62)</f>
        <v>982.62</v>
      </c>
      <c r="AL111" s="1">
        <f t="shared" si="36"/>
        <v>92288.439999999959</v>
      </c>
      <c r="AM111" s="92">
        <f>IF('Metric ME - Current'!$G$15&lt;2.6454,427.03-61.4733*(2.6454-'Metric ME - Current'!$G$15),427.03)</f>
        <v>427.03</v>
      </c>
      <c r="AN111" s="1">
        <f t="shared" si="43"/>
        <v>63235.389999999927</v>
      </c>
      <c r="AQ111" s="92">
        <v>133</v>
      </c>
      <c r="AR111" s="92">
        <f>IF('Metric ME - Current'!$H$15&lt;2.6872,982.62-123.62*(2.6872-'Metric ME - Current'!$H$15),982.62)</f>
        <v>982.62</v>
      </c>
      <c r="AS111" s="1">
        <f t="shared" si="37"/>
        <v>92288.439999999959</v>
      </c>
      <c r="AT111" s="92">
        <f>IF('Metric ME - Current'!$H$15&lt;2.6454,427.03-61.4733*(2.6454-'Metric ME - Current'!$H$15),427.03)</f>
        <v>427.03</v>
      </c>
      <c r="AU111" s="1">
        <f t="shared" si="44"/>
        <v>63235.389999999927</v>
      </c>
      <c r="AX111" s="92">
        <v>133</v>
      </c>
      <c r="AY111" s="92">
        <f>IF('Metric ME - Current'!$I$15&lt;2.6872,982.62-123.62*(2.6872-'Metric ME - Current'!$I$15),982.62)</f>
        <v>982.62</v>
      </c>
      <c r="AZ111" s="1">
        <f t="shared" si="38"/>
        <v>92288.439999999959</v>
      </c>
      <c r="BA111" s="92">
        <f>IF('Imperial ME - Current'!$I$15&lt;2.6454,427.03-61.4733*(2.6454-'Imperial ME - Current'!$I$15),427.03)</f>
        <v>427.03</v>
      </c>
      <c r="BB111" s="1">
        <f t="shared" si="45"/>
        <v>63235.389999999927</v>
      </c>
    </row>
    <row r="112" spans="1:54" x14ac:dyDescent="0.25">
      <c r="A112" s="92">
        <v>134</v>
      </c>
      <c r="B112" s="92">
        <f>IF('Metric ME - Current'!$B$15&lt;2.6872,982.62-123.62*(2.6872-'Metric ME - Current'!$B$15),982.62)</f>
        <v>982.62</v>
      </c>
      <c r="C112" s="1">
        <f t="shared" si="31"/>
        <v>93271.059999999954</v>
      </c>
      <c r="D112" s="92">
        <f>IF('Metric ME - Current'!$B$15&lt;2.6454,427.03-61.4733*(2.6454-'Metric ME - Current'!$B$15),427.03)</f>
        <v>427.03</v>
      </c>
      <c r="E112" s="1">
        <f t="shared" si="30"/>
        <v>63662.419999999925</v>
      </c>
      <c r="H112" s="92">
        <v>134</v>
      </c>
      <c r="I112" s="92">
        <f>IF('Metric ME - Current'!$C$15&lt;2.6872,982.62-123.62*(2.6872-'Metric ME - Current'!$C$15),982.62)</f>
        <v>982.62</v>
      </c>
      <c r="J112" s="1">
        <f t="shared" si="32"/>
        <v>93271.059999999954</v>
      </c>
      <c r="K112" s="92">
        <f>IF('Metric ME - Current'!$C$15&lt;2.6454,427.03-61.4733*(2.6454-'Metric ME - Current'!$C$15),427.03)</f>
        <v>427.03</v>
      </c>
      <c r="L112" s="1">
        <f t="shared" si="39"/>
        <v>63662.419999999925</v>
      </c>
      <c r="O112" s="92">
        <v>134</v>
      </c>
      <c r="P112" s="92">
        <f>IF('Metric ME - Current'!$D$15&lt;2.6872,982.62-123.62*(2.6872-'Metric ME - Current'!$D$15),982.62)</f>
        <v>982.62</v>
      </c>
      <c r="Q112" s="1">
        <f t="shared" si="33"/>
        <v>93271.059999999954</v>
      </c>
      <c r="R112" s="92">
        <f>IF('Metric ME - Current'!$D$15&lt;2.6454,427.03-61.4733*(2.6454-'Metric ME - Current'!$D$15),427.03)</f>
        <v>427.03</v>
      </c>
      <c r="S112" s="1">
        <f t="shared" si="40"/>
        <v>63662.419999999925</v>
      </c>
      <c r="V112" s="92">
        <v>134</v>
      </c>
      <c r="W112" s="92">
        <f>IF('Metric ME - Current'!$E$15&lt;2.6872,982.62-123.62*(2.6872-'Metric ME - Current'!$E$15),982.62)</f>
        <v>982.62</v>
      </c>
      <c r="X112" s="1">
        <f t="shared" si="34"/>
        <v>93271.059999999954</v>
      </c>
      <c r="Y112" s="92">
        <f>IF('Metric ME - Current'!$E$15&lt;2.6454,427.03-61.4733*(2.6454-'Metric ME - Current'!$E$15),427.03)</f>
        <v>427.03</v>
      </c>
      <c r="Z112" s="1">
        <f t="shared" si="41"/>
        <v>63662.419999999925</v>
      </c>
      <c r="AC112" s="92">
        <v>134</v>
      </c>
      <c r="AD112" s="92">
        <f>IF('Metric ME - Current'!$F$15&lt;2.6872,982.62-123.62*(2.6872-'Metric ME - Current'!$F$15),982.62)</f>
        <v>982.62</v>
      </c>
      <c r="AE112" s="1">
        <f t="shared" si="35"/>
        <v>93271.059999999954</v>
      </c>
      <c r="AF112" s="92">
        <f>IF('Metric ME - Current'!$F$15&lt;2.6454,427.03-61.4733*(2.6454-'Metric ME - Current'!$F$15),427.03)</f>
        <v>427.03</v>
      </c>
      <c r="AG112" s="1">
        <f t="shared" si="42"/>
        <v>63662.419999999925</v>
      </c>
      <c r="AJ112" s="92">
        <v>134</v>
      </c>
      <c r="AK112" s="92">
        <f>IF('Metric ME - Current'!$G$15&lt;2.6872,982.62-123.62*(2.6872-'Metric ME - Current'!$G$15),982.62)</f>
        <v>982.62</v>
      </c>
      <c r="AL112" s="1">
        <f t="shared" si="36"/>
        <v>93271.059999999954</v>
      </c>
      <c r="AM112" s="92">
        <f>IF('Metric ME - Current'!$G$15&lt;2.6454,427.03-61.4733*(2.6454-'Metric ME - Current'!$G$15),427.03)</f>
        <v>427.03</v>
      </c>
      <c r="AN112" s="1">
        <f t="shared" si="43"/>
        <v>63662.419999999925</v>
      </c>
      <c r="AQ112" s="92">
        <v>134</v>
      </c>
      <c r="AR112" s="92">
        <f>IF('Metric ME - Current'!$H$15&lt;2.6872,982.62-123.62*(2.6872-'Metric ME - Current'!$H$15),982.62)</f>
        <v>982.62</v>
      </c>
      <c r="AS112" s="1">
        <f t="shared" si="37"/>
        <v>93271.059999999954</v>
      </c>
      <c r="AT112" s="92">
        <f>IF('Metric ME - Current'!$H$15&lt;2.6454,427.03-61.4733*(2.6454-'Metric ME - Current'!$H$15),427.03)</f>
        <v>427.03</v>
      </c>
      <c r="AU112" s="1">
        <f t="shared" si="44"/>
        <v>63662.419999999925</v>
      </c>
      <c r="AX112" s="92">
        <v>134</v>
      </c>
      <c r="AY112" s="92">
        <f>IF('Metric ME - Current'!$I$15&lt;2.6872,982.62-123.62*(2.6872-'Metric ME - Current'!$I$15),982.62)</f>
        <v>982.62</v>
      </c>
      <c r="AZ112" s="1">
        <f t="shared" si="38"/>
        <v>93271.059999999954</v>
      </c>
      <c r="BA112" s="92">
        <f>IF('Imperial ME - Current'!$I$15&lt;2.6454,427.03-61.4733*(2.6454-'Imperial ME - Current'!$I$15),427.03)</f>
        <v>427.03</v>
      </c>
      <c r="BB112" s="1">
        <f t="shared" si="45"/>
        <v>63662.419999999925</v>
      </c>
    </row>
    <row r="113" spans="1:54" x14ac:dyDescent="0.25">
      <c r="A113" s="92">
        <v>135</v>
      </c>
      <c r="B113" s="92">
        <f>IF('Metric ME - Current'!$B$15&lt;2.6872,982.62-123.62*(2.6872-'Metric ME - Current'!$B$15),982.62)</f>
        <v>982.62</v>
      </c>
      <c r="C113" s="1">
        <f t="shared" si="31"/>
        <v>94253.679999999949</v>
      </c>
      <c r="D113" s="92">
        <f>IF('Metric ME - Current'!$B$15&lt;2.6454,427.03-61.4733*(2.6454-'Metric ME - Current'!$B$15),427.03)</f>
        <v>427.03</v>
      </c>
      <c r="E113" s="1">
        <f t="shared" si="30"/>
        <v>64089.449999999924</v>
      </c>
      <c r="H113" s="92">
        <v>135</v>
      </c>
      <c r="I113" s="92">
        <f>IF('Metric ME - Current'!$C$15&lt;2.6872,982.62-123.62*(2.6872-'Metric ME - Current'!$C$15),982.62)</f>
        <v>982.62</v>
      </c>
      <c r="J113" s="1">
        <f t="shared" si="32"/>
        <v>94253.679999999949</v>
      </c>
      <c r="K113" s="92">
        <f>IF('Metric ME - Current'!$C$15&lt;2.6454,427.03-61.4733*(2.6454-'Metric ME - Current'!$C$15),427.03)</f>
        <v>427.03</v>
      </c>
      <c r="L113" s="1">
        <f t="shared" si="39"/>
        <v>64089.449999999924</v>
      </c>
      <c r="O113" s="92">
        <v>135</v>
      </c>
      <c r="P113" s="92">
        <f>IF('Metric ME - Current'!$D$15&lt;2.6872,982.62-123.62*(2.6872-'Metric ME - Current'!$D$15),982.62)</f>
        <v>982.62</v>
      </c>
      <c r="Q113" s="1">
        <f t="shared" si="33"/>
        <v>94253.679999999949</v>
      </c>
      <c r="R113" s="92">
        <f>IF('Metric ME - Current'!$D$15&lt;2.6454,427.03-61.4733*(2.6454-'Metric ME - Current'!$D$15),427.03)</f>
        <v>427.03</v>
      </c>
      <c r="S113" s="1">
        <f t="shared" si="40"/>
        <v>64089.449999999924</v>
      </c>
      <c r="V113" s="92">
        <v>135</v>
      </c>
      <c r="W113" s="92">
        <f>IF('Metric ME - Current'!$E$15&lt;2.6872,982.62-123.62*(2.6872-'Metric ME - Current'!$E$15),982.62)</f>
        <v>982.62</v>
      </c>
      <c r="X113" s="1">
        <f t="shared" si="34"/>
        <v>94253.679999999949</v>
      </c>
      <c r="Y113" s="92">
        <f>IF('Metric ME - Current'!$E$15&lt;2.6454,427.03-61.4733*(2.6454-'Metric ME - Current'!$E$15),427.03)</f>
        <v>427.03</v>
      </c>
      <c r="Z113" s="1">
        <f t="shared" si="41"/>
        <v>64089.449999999924</v>
      </c>
      <c r="AC113" s="92">
        <v>135</v>
      </c>
      <c r="AD113" s="92">
        <f>IF('Metric ME - Current'!$F$15&lt;2.6872,982.62-123.62*(2.6872-'Metric ME - Current'!$F$15),982.62)</f>
        <v>982.62</v>
      </c>
      <c r="AE113" s="1">
        <f t="shared" si="35"/>
        <v>94253.679999999949</v>
      </c>
      <c r="AF113" s="92">
        <f>IF('Metric ME - Current'!$F$15&lt;2.6454,427.03-61.4733*(2.6454-'Metric ME - Current'!$F$15),427.03)</f>
        <v>427.03</v>
      </c>
      <c r="AG113" s="1">
        <f t="shared" si="42"/>
        <v>64089.449999999924</v>
      </c>
      <c r="AJ113" s="92">
        <v>135</v>
      </c>
      <c r="AK113" s="92">
        <f>IF('Metric ME - Current'!$G$15&lt;2.6872,982.62-123.62*(2.6872-'Metric ME - Current'!$G$15),982.62)</f>
        <v>982.62</v>
      </c>
      <c r="AL113" s="1">
        <f t="shared" si="36"/>
        <v>94253.679999999949</v>
      </c>
      <c r="AM113" s="92">
        <f>IF('Metric ME - Current'!$G$15&lt;2.6454,427.03-61.4733*(2.6454-'Metric ME - Current'!$G$15),427.03)</f>
        <v>427.03</v>
      </c>
      <c r="AN113" s="1">
        <f t="shared" si="43"/>
        <v>64089.449999999924</v>
      </c>
      <c r="AQ113" s="92">
        <v>135</v>
      </c>
      <c r="AR113" s="92">
        <f>IF('Metric ME - Current'!$H$15&lt;2.6872,982.62-123.62*(2.6872-'Metric ME - Current'!$H$15),982.62)</f>
        <v>982.62</v>
      </c>
      <c r="AS113" s="1">
        <f t="shared" si="37"/>
        <v>94253.679999999949</v>
      </c>
      <c r="AT113" s="92">
        <f>IF('Metric ME - Current'!$H$15&lt;2.6454,427.03-61.4733*(2.6454-'Metric ME - Current'!$H$15),427.03)</f>
        <v>427.03</v>
      </c>
      <c r="AU113" s="1">
        <f t="shared" si="44"/>
        <v>64089.449999999924</v>
      </c>
      <c r="AX113" s="92">
        <v>135</v>
      </c>
      <c r="AY113" s="92">
        <f>IF('Metric ME - Current'!$I$15&lt;2.6872,982.62-123.62*(2.6872-'Metric ME - Current'!$I$15),982.62)</f>
        <v>982.62</v>
      </c>
      <c r="AZ113" s="1">
        <f t="shared" si="38"/>
        <v>94253.679999999949</v>
      </c>
      <c r="BA113" s="92">
        <f>IF('Imperial ME - Current'!$I$15&lt;2.6454,427.03-61.4733*(2.6454-'Imperial ME - Current'!$I$15),427.03)</f>
        <v>427.03</v>
      </c>
      <c r="BB113" s="1">
        <f t="shared" si="45"/>
        <v>64089.449999999924</v>
      </c>
    </row>
    <row r="114" spans="1:54" x14ac:dyDescent="0.25">
      <c r="A114" s="92">
        <v>136</v>
      </c>
      <c r="B114" s="92">
        <f>IF('Metric ME - Current'!$B$15&lt;2.6872,982.62-123.62*(2.6872-'Metric ME - Current'!$B$15),982.62)</f>
        <v>982.62</v>
      </c>
      <c r="C114" s="1">
        <f t="shared" si="31"/>
        <v>95236.299999999945</v>
      </c>
      <c r="D114" s="92">
        <f>IF('Metric ME - Current'!$B$15&lt;2.6454,427.03-61.4733*(2.6454-'Metric ME - Current'!$B$15),427.03)</f>
        <v>427.03</v>
      </c>
      <c r="E114" s="1">
        <f t="shared" si="30"/>
        <v>64516.479999999923</v>
      </c>
      <c r="H114" s="92">
        <v>136</v>
      </c>
      <c r="I114" s="92">
        <f>IF('Metric ME - Current'!$C$15&lt;2.6872,982.62-123.62*(2.6872-'Metric ME - Current'!$C$15),982.62)</f>
        <v>982.62</v>
      </c>
      <c r="J114" s="1">
        <f t="shared" si="32"/>
        <v>95236.299999999945</v>
      </c>
      <c r="K114" s="92">
        <f>IF('Metric ME - Current'!$C$15&lt;2.6454,427.03-61.4733*(2.6454-'Metric ME - Current'!$C$15),427.03)</f>
        <v>427.03</v>
      </c>
      <c r="L114" s="1">
        <f t="shared" si="39"/>
        <v>64516.479999999923</v>
      </c>
      <c r="O114" s="92">
        <v>136</v>
      </c>
      <c r="P114" s="92">
        <f>IF('Metric ME - Current'!$D$15&lt;2.6872,982.62-123.62*(2.6872-'Metric ME - Current'!$D$15),982.62)</f>
        <v>982.62</v>
      </c>
      <c r="Q114" s="1">
        <f t="shared" si="33"/>
        <v>95236.299999999945</v>
      </c>
      <c r="R114" s="92">
        <f>IF('Metric ME - Current'!$D$15&lt;2.6454,427.03-61.4733*(2.6454-'Metric ME - Current'!$D$15),427.03)</f>
        <v>427.03</v>
      </c>
      <c r="S114" s="1">
        <f t="shared" si="40"/>
        <v>64516.479999999923</v>
      </c>
      <c r="V114" s="92">
        <v>136</v>
      </c>
      <c r="W114" s="92">
        <f>IF('Metric ME - Current'!$E$15&lt;2.6872,982.62-123.62*(2.6872-'Metric ME - Current'!$E$15),982.62)</f>
        <v>982.62</v>
      </c>
      <c r="X114" s="1">
        <f t="shared" si="34"/>
        <v>95236.299999999945</v>
      </c>
      <c r="Y114" s="92">
        <f>IF('Metric ME - Current'!$E$15&lt;2.6454,427.03-61.4733*(2.6454-'Metric ME - Current'!$E$15),427.03)</f>
        <v>427.03</v>
      </c>
      <c r="Z114" s="1">
        <f t="shared" si="41"/>
        <v>64516.479999999923</v>
      </c>
      <c r="AC114" s="92">
        <v>136</v>
      </c>
      <c r="AD114" s="92">
        <f>IF('Metric ME - Current'!$F$15&lt;2.6872,982.62-123.62*(2.6872-'Metric ME - Current'!$F$15),982.62)</f>
        <v>982.62</v>
      </c>
      <c r="AE114" s="1">
        <f t="shared" si="35"/>
        <v>95236.299999999945</v>
      </c>
      <c r="AF114" s="92">
        <f>IF('Metric ME - Current'!$F$15&lt;2.6454,427.03-61.4733*(2.6454-'Metric ME - Current'!$F$15),427.03)</f>
        <v>427.03</v>
      </c>
      <c r="AG114" s="1">
        <f t="shared" si="42"/>
        <v>64516.479999999923</v>
      </c>
      <c r="AJ114" s="92">
        <v>136</v>
      </c>
      <c r="AK114" s="92">
        <f>IF('Metric ME - Current'!$G$15&lt;2.6872,982.62-123.62*(2.6872-'Metric ME - Current'!$G$15),982.62)</f>
        <v>982.62</v>
      </c>
      <c r="AL114" s="1">
        <f t="shared" si="36"/>
        <v>95236.299999999945</v>
      </c>
      <c r="AM114" s="92">
        <f>IF('Metric ME - Current'!$G$15&lt;2.6454,427.03-61.4733*(2.6454-'Metric ME - Current'!$G$15),427.03)</f>
        <v>427.03</v>
      </c>
      <c r="AN114" s="1">
        <f t="shared" si="43"/>
        <v>64516.479999999923</v>
      </c>
      <c r="AQ114" s="92">
        <v>136</v>
      </c>
      <c r="AR114" s="92">
        <f>IF('Metric ME - Current'!$H$15&lt;2.6872,982.62-123.62*(2.6872-'Metric ME - Current'!$H$15),982.62)</f>
        <v>982.62</v>
      </c>
      <c r="AS114" s="1">
        <f t="shared" si="37"/>
        <v>95236.299999999945</v>
      </c>
      <c r="AT114" s="92">
        <f>IF('Metric ME - Current'!$H$15&lt;2.6454,427.03-61.4733*(2.6454-'Metric ME - Current'!$H$15),427.03)</f>
        <v>427.03</v>
      </c>
      <c r="AU114" s="1">
        <f t="shared" si="44"/>
        <v>64516.479999999923</v>
      </c>
      <c r="AX114" s="92">
        <v>136</v>
      </c>
      <c r="AY114" s="92">
        <f>IF('Metric ME - Current'!$I$15&lt;2.6872,982.62-123.62*(2.6872-'Metric ME - Current'!$I$15),982.62)</f>
        <v>982.62</v>
      </c>
      <c r="AZ114" s="1">
        <f t="shared" si="38"/>
        <v>95236.299999999945</v>
      </c>
      <c r="BA114" s="92">
        <f>IF('Imperial ME - Current'!$I$15&lt;2.6454,427.03-61.4733*(2.6454-'Imperial ME - Current'!$I$15),427.03)</f>
        <v>427.03</v>
      </c>
      <c r="BB114" s="1">
        <f t="shared" si="45"/>
        <v>64516.479999999923</v>
      </c>
    </row>
    <row r="115" spans="1:54" x14ac:dyDescent="0.25">
      <c r="A115" s="92">
        <v>137</v>
      </c>
      <c r="B115" s="92">
        <f>IF('Metric ME - Current'!$B$15&lt;2.6872,982.62-123.62*(2.6872-'Metric ME - Current'!$B$15),982.62)</f>
        <v>982.62</v>
      </c>
      <c r="C115" s="1">
        <f t="shared" si="31"/>
        <v>96218.91999999994</v>
      </c>
      <c r="D115" s="92">
        <f>IF('Metric ME - Current'!$B$15&lt;2.6454,427.03-61.4733*(2.6454-'Metric ME - Current'!$B$15),427.03)</f>
        <v>427.03</v>
      </c>
      <c r="E115" s="1">
        <f t="shared" si="30"/>
        <v>64943.509999999922</v>
      </c>
      <c r="H115" s="92">
        <v>137</v>
      </c>
      <c r="I115" s="92">
        <f>IF('Metric ME - Current'!$C$15&lt;2.6872,982.62-123.62*(2.6872-'Metric ME - Current'!$C$15),982.62)</f>
        <v>982.62</v>
      </c>
      <c r="J115" s="1">
        <f t="shared" si="32"/>
        <v>96218.91999999994</v>
      </c>
      <c r="K115" s="92">
        <f>IF('Metric ME - Current'!$C$15&lt;2.6454,427.03-61.4733*(2.6454-'Metric ME - Current'!$C$15),427.03)</f>
        <v>427.03</v>
      </c>
      <c r="L115" s="1">
        <f t="shared" si="39"/>
        <v>64943.509999999922</v>
      </c>
      <c r="O115" s="92">
        <v>137</v>
      </c>
      <c r="P115" s="92">
        <f>IF('Metric ME - Current'!$D$15&lt;2.6872,982.62-123.62*(2.6872-'Metric ME - Current'!$D$15),982.62)</f>
        <v>982.62</v>
      </c>
      <c r="Q115" s="1">
        <f t="shared" si="33"/>
        <v>96218.91999999994</v>
      </c>
      <c r="R115" s="92">
        <f>IF('Metric ME - Current'!$D$15&lt;2.6454,427.03-61.4733*(2.6454-'Metric ME - Current'!$D$15),427.03)</f>
        <v>427.03</v>
      </c>
      <c r="S115" s="1">
        <f t="shared" si="40"/>
        <v>64943.509999999922</v>
      </c>
      <c r="V115" s="92">
        <v>137</v>
      </c>
      <c r="W115" s="92">
        <f>IF('Metric ME - Current'!$E$15&lt;2.6872,982.62-123.62*(2.6872-'Metric ME - Current'!$E$15),982.62)</f>
        <v>982.62</v>
      </c>
      <c r="X115" s="1">
        <f t="shared" si="34"/>
        <v>96218.91999999994</v>
      </c>
      <c r="Y115" s="92">
        <f>IF('Metric ME - Current'!$E$15&lt;2.6454,427.03-61.4733*(2.6454-'Metric ME - Current'!$E$15),427.03)</f>
        <v>427.03</v>
      </c>
      <c r="Z115" s="1">
        <f t="shared" si="41"/>
        <v>64943.509999999922</v>
      </c>
      <c r="AC115" s="92">
        <v>137</v>
      </c>
      <c r="AD115" s="92">
        <f>IF('Metric ME - Current'!$F$15&lt;2.6872,982.62-123.62*(2.6872-'Metric ME - Current'!$F$15),982.62)</f>
        <v>982.62</v>
      </c>
      <c r="AE115" s="1">
        <f t="shared" si="35"/>
        <v>96218.91999999994</v>
      </c>
      <c r="AF115" s="92">
        <f>IF('Metric ME - Current'!$F$15&lt;2.6454,427.03-61.4733*(2.6454-'Metric ME - Current'!$F$15),427.03)</f>
        <v>427.03</v>
      </c>
      <c r="AG115" s="1">
        <f t="shared" si="42"/>
        <v>64943.509999999922</v>
      </c>
      <c r="AJ115" s="92">
        <v>137</v>
      </c>
      <c r="AK115" s="92">
        <f>IF('Metric ME - Current'!$G$15&lt;2.6872,982.62-123.62*(2.6872-'Metric ME - Current'!$G$15),982.62)</f>
        <v>982.62</v>
      </c>
      <c r="AL115" s="1">
        <f t="shared" si="36"/>
        <v>96218.91999999994</v>
      </c>
      <c r="AM115" s="92">
        <f>IF('Metric ME - Current'!$G$15&lt;2.6454,427.03-61.4733*(2.6454-'Metric ME - Current'!$G$15),427.03)</f>
        <v>427.03</v>
      </c>
      <c r="AN115" s="1">
        <f t="shared" si="43"/>
        <v>64943.509999999922</v>
      </c>
      <c r="AQ115" s="92">
        <v>137</v>
      </c>
      <c r="AR115" s="92">
        <f>IF('Metric ME - Current'!$H$15&lt;2.6872,982.62-123.62*(2.6872-'Metric ME - Current'!$H$15),982.62)</f>
        <v>982.62</v>
      </c>
      <c r="AS115" s="1">
        <f t="shared" si="37"/>
        <v>96218.91999999994</v>
      </c>
      <c r="AT115" s="92">
        <f>IF('Metric ME - Current'!$H$15&lt;2.6454,427.03-61.4733*(2.6454-'Metric ME - Current'!$H$15),427.03)</f>
        <v>427.03</v>
      </c>
      <c r="AU115" s="1">
        <f t="shared" si="44"/>
        <v>64943.509999999922</v>
      </c>
      <c r="AX115" s="92">
        <v>137</v>
      </c>
      <c r="AY115" s="92">
        <f>IF('Metric ME - Current'!$I$15&lt;2.6872,982.62-123.62*(2.6872-'Metric ME - Current'!$I$15),982.62)</f>
        <v>982.62</v>
      </c>
      <c r="AZ115" s="1">
        <f t="shared" si="38"/>
        <v>96218.91999999994</v>
      </c>
      <c r="BA115" s="92">
        <f>IF('Imperial ME - Current'!$I$15&lt;2.6454,427.03-61.4733*(2.6454-'Imperial ME - Current'!$I$15),427.03)</f>
        <v>427.03</v>
      </c>
      <c r="BB115" s="1">
        <f t="shared" si="45"/>
        <v>64943.509999999922</v>
      </c>
    </row>
    <row r="116" spans="1:54" x14ac:dyDescent="0.25">
      <c r="A116" s="92">
        <v>138</v>
      </c>
      <c r="B116" s="92">
        <f>IF('Metric ME - Current'!$B$15&lt;2.6872,982.62-123.62*(2.6872-'Metric ME - Current'!$B$15),982.62)</f>
        <v>982.62</v>
      </c>
      <c r="C116" s="1">
        <f t="shared" si="31"/>
        <v>97201.539999999935</v>
      </c>
      <c r="D116" s="92">
        <f>IF('Metric ME - Current'!$B$15&lt;2.6454,427.03-61.4733*(2.6454-'Metric ME - Current'!$B$15),427.03)</f>
        <v>427.03</v>
      </c>
      <c r="E116" s="1">
        <f t="shared" si="30"/>
        <v>65370.539999999921</v>
      </c>
      <c r="H116" s="92">
        <v>138</v>
      </c>
      <c r="I116" s="92">
        <f>IF('Metric ME - Current'!$C$15&lt;2.6872,982.62-123.62*(2.6872-'Metric ME - Current'!$C$15),982.62)</f>
        <v>982.62</v>
      </c>
      <c r="J116" s="1">
        <f t="shared" si="32"/>
        <v>97201.539999999935</v>
      </c>
      <c r="K116" s="92">
        <f>IF('Metric ME - Current'!$C$15&lt;2.6454,427.03-61.4733*(2.6454-'Metric ME - Current'!$C$15),427.03)</f>
        <v>427.03</v>
      </c>
      <c r="L116" s="1">
        <f t="shared" si="39"/>
        <v>65370.539999999921</v>
      </c>
      <c r="O116" s="92">
        <v>138</v>
      </c>
      <c r="P116" s="92">
        <f>IF('Metric ME - Current'!$D$15&lt;2.6872,982.62-123.62*(2.6872-'Metric ME - Current'!$D$15),982.62)</f>
        <v>982.62</v>
      </c>
      <c r="Q116" s="1">
        <f t="shared" si="33"/>
        <v>97201.539999999935</v>
      </c>
      <c r="R116" s="92">
        <f>IF('Metric ME - Current'!$D$15&lt;2.6454,427.03-61.4733*(2.6454-'Metric ME - Current'!$D$15),427.03)</f>
        <v>427.03</v>
      </c>
      <c r="S116" s="1">
        <f t="shared" si="40"/>
        <v>65370.539999999921</v>
      </c>
      <c r="V116" s="92">
        <v>138</v>
      </c>
      <c r="W116" s="92">
        <f>IF('Metric ME - Current'!$E$15&lt;2.6872,982.62-123.62*(2.6872-'Metric ME - Current'!$E$15),982.62)</f>
        <v>982.62</v>
      </c>
      <c r="X116" s="1">
        <f t="shared" si="34"/>
        <v>97201.539999999935</v>
      </c>
      <c r="Y116" s="92">
        <f>IF('Metric ME - Current'!$E$15&lt;2.6454,427.03-61.4733*(2.6454-'Metric ME - Current'!$E$15),427.03)</f>
        <v>427.03</v>
      </c>
      <c r="Z116" s="1">
        <f t="shared" si="41"/>
        <v>65370.539999999921</v>
      </c>
      <c r="AC116" s="92">
        <v>138</v>
      </c>
      <c r="AD116" s="92">
        <f>IF('Metric ME - Current'!$F$15&lt;2.6872,982.62-123.62*(2.6872-'Metric ME - Current'!$F$15),982.62)</f>
        <v>982.62</v>
      </c>
      <c r="AE116" s="1">
        <f t="shared" si="35"/>
        <v>97201.539999999935</v>
      </c>
      <c r="AF116" s="92">
        <f>IF('Metric ME - Current'!$F$15&lt;2.6454,427.03-61.4733*(2.6454-'Metric ME - Current'!$F$15),427.03)</f>
        <v>427.03</v>
      </c>
      <c r="AG116" s="1">
        <f t="shared" si="42"/>
        <v>65370.539999999921</v>
      </c>
      <c r="AJ116" s="92">
        <v>138</v>
      </c>
      <c r="AK116" s="92">
        <f>IF('Metric ME - Current'!$G$15&lt;2.6872,982.62-123.62*(2.6872-'Metric ME - Current'!$G$15),982.62)</f>
        <v>982.62</v>
      </c>
      <c r="AL116" s="1">
        <f t="shared" si="36"/>
        <v>97201.539999999935</v>
      </c>
      <c r="AM116" s="92">
        <f>IF('Metric ME - Current'!$G$15&lt;2.6454,427.03-61.4733*(2.6454-'Metric ME - Current'!$G$15),427.03)</f>
        <v>427.03</v>
      </c>
      <c r="AN116" s="1">
        <f t="shared" si="43"/>
        <v>65370.539999999921</v>
      </c>
      <c r="AQ116" s="92">
        <v>138</v>
      </c>
      <c r="AR116" s="92">
        <f>IF('Metric ME - Current'!$H$15&lt;2.6872,982.62-123.62*(2.6872-'Metric ME - Current'!$H$15),982.62)</f>
        <v>982.62</v>
      </c>
      <c r="AS116" s="1">
        <f t="shared" si="37"/>
        <v>97201.539999999935</v>
      </c>
      <c r="AT116" s="92">
        <f>IF('Metric ME - Current'!$H$15&lt;2.6454,427.03-61.4733*(2.6454-'Metric ME - Current'!$H$15),427.03)</f>
        <v>427.03</v>
      </c>
      <c r="AU116" s="1">
        <f t="shared" si="44"/>
        <v>65370.539999999921</v>
      </c>
      <c r="AX116" s="92">
        <v>138</v>
      </c>
      <c r="AY116" s="92">
        <f>IF('Metric ME - Current'!$I$15&lt;2.6872,982.62-123.62*(2.6872-'Metric ME - Current'!$I$15),982.62)</f>
        <v>982.62</v>
      </c>
      <c r="AZ116" s="1">
        <f t="shared" si="38"/>
        <v>97201.539999999935</v>
      </c>
      <c r="BA116" s="92">
        <f>IF('Imperial ME - Current'!$I$15&lt;2.6454,427.03-61.4733*(2.6454-'Imperial ME - Current'!$I$15),427.03)</f>
        <v>427.03</v>
      </c>
      <c r="BB116" s="1">
        <f t="shared" si="45"/>
        <v>65370.539999999921</v>
      </c>
    </row>
    <row r="117" spans="1:54" x14ac:dyDescent="0.25">
      <c r="A117" s="92">
        <v>139</v>
      </c>
      <c r="B117" s="92">
        <f>IF('Metric ME - Current'!$B$15&lt;2.6872,982.62-123.62*(2.6872-'Metric ME - Current'!$B$15),982.62)</f>
        <v>982.62</v>
      </c>
      <c r="C117" s="1">
        <f t="shared" si="31"/>
        <v>98184.159999999931</v>
      </c>
      <c r="D117" s="92">
        <f>IF('Metric ME - Current'!$B$15&lt;2.6454,427.03-61.4733*(2.6454-'Metric ME - Current'!$B$15),427.03)</f>
        <v>427.03</v>
      </c>
      <c r="E117" s="1">
        <f t="shared" si="30"/>
        <v>65797.56999999992</v>
      </c>
      <c r="H117" s="92">
        <v>139</v>
      </c>
      <c r="I117" s="92">
        <f>IF('Metric ME - Current'!$C$15&lt;2.6872,982.62-123.62*(2.6872-'Metric ME - Current'!$C$15),982.62)</f>
        <v>982.62</v>
      </c>
      <c r="J117" s="1">
        <f t="shared" si="32"/>
        <v>98184.159999999931</v>
      </c>
      <c r="K117" s="92">
        <f>IF('Metric ME - Current'!$C$15&lt;2.6454,427.03-61.4733*(2.6454-'Metric ME - Current'!$C$15),427.03)</f>
        <v>427.03</v>
      </c>
      <c r="L117" s="1">
        <f t="shared" si="39"/>
        <v>65797.56999999992</v>
      </c>
      <c r="O117" s="92">
        <v>139</v>
      </c>
      <c r="P117" s="92">
        <f>IF('Metric ME - Current'!$D$15&lt;2.6872,982.62-123.62*(2.6872-'Metric ME - Current'!$D$15),982.62)</f>
        <v>982.62</v>
      </c>
      <c r="Q117" s="1">
        <f t="shared" si="33"/>
        <v>98184.159999999931</v>
      </c>
      <c r="R117" s="92">
        <f>IF('Metric ME - Current'!$D$15&lt;2.6454,427.03-61.4733*(2.6454-'Metric ME - Current'!$D$15),427.03)</f>
        <v>427.03</v>
      </c>
      <c r="S117" s="1">
        <f t="shared" si="40"/>
        <v>65797.56999999992</v>
      </c>
      <c r="V117" s="92">
        <v>139</v>
      </c>
      <c r="W117" s="92">
        <f>IF('Metric ME - Current'!$E$15&lt;2.6872,982.62-123.62*(2.6872-'Metric ME - Current'!$E$15),982.62)</f>
        <v>982.62</v>
      </c>
      <c r="X117" s="1">
        <f t="shared" si="34"/>
        <v>98184.159999999931</v>
      </c>
      <c r="Y117" s="92">
        <f>IF('Metric ME - Current'!$E$15&lt;2.6454,427.03-61.4733*(2.6454-'Metric ME - Current'!$E$15),427.03)</f>
        <v>427.03</v>
      </c>
      <c r="Z117" s="1">
        <f t="shared" si="41"/>
        <v>65797.56999999992</v>
      </c>
      <c r="AC117" s="92">
        <v>139</v>
      </c>
      <c r="AD117" s="92">
        <f>IF('Metric ME - Current'!$F$15&lt;2.6872,982.62-123.62*(2.6872-'Metric ME - Current'!$F$15),982.62)</f>
        <v>982.62</v>
      </c>
      <c r="AE117" s="1">
        <f t="shared" si="35"/>
        <v>98184.159999999931</v>
      </c>
      <c r="AF117" s="92">
        <f>IF('Metric ME - Current'!$F$15&lt;2.6454,427.03-61.4733*(2.6454-'Metric ME - Current'!$F$15),427.03)</f>
        <v>427.03</v>
      </c>
      <c r="AG117" s="1">
        <f t="shared" si="42"/>
        <v>65797.56999999992</v>
      </c>
      <c r="AJ117" s="92">
        <v>139</v>
      </c>
      <c r="AK117" s="92">
        <f>IF('Metric ME - Current'!$G$15&lt;2.6872,982.62-123.62*(2.6872-'Metric ME - Current'!$G$15),982.62)</f>
        <v>982.62</v>
      </c>
      <c r="AL117" s="1">
        <f t="shared" si="36"/>
        <v>98184.159999999931</v>
      </c>
      <c r="AM117" s="92">
        <f>IF('Metric ME - Current'!$G$15&lt;2.6454,427.03-61.4733*(2.6454-'Metric ME - Current'!$G$15),427.03)</f>
        <v>427.03</v>
      </c>
      <c r="AN117" s="1">
        <f t="shared" si="43"/>
        <v>65797.56999999992</v>
      </c>
      <c r="AQ117" s="92">
        <v>139</v>
      </c>
      <c r="AR117" s="92">
        <f>IF('Metric ME - Current'!$H$15&lt;2.6872,982.62-123.62*(2.6872-'Metric ME - Current'!$H$15),982.62)</f>
        <v>982.62</v>
      </c>
      <c r="AS117" s="1">
        <f t="shared" si="37"/>
        <v>98184.159999999931</v>
      </c>
      <c r="AT117" s="92">
        <f>IF('Metric ME - Current'!$H$15&lt;2.6454,427.03-61.4733*(2.6454-'Metric ME - Current'!$H$15),427.03)</f>
        <v>427.03</v>
      </c>
      <c r="AU117" s="1">
        <f t="shared" si="44"/>
        <v>65797.56999999992</v>
      </c>
      <c r="AX117" s="92">
        <v>139</v>
      </c>
      <c r="AY117" s="92">
        <f>IF('Metric ME - Current'!$I$15&lt;2.6872,982.62-123.62*(2.6872-'Metric ME - Current'!$I$15),982.62)</f>
        <v>982.62</v>
      </c>
      <c r="AZ117" s="1">
        <f t="shared" si="38"/>
        <v>98184.159999999931</v>
      </c>
      <c r="BA117" s="92">
        <f>IF('Imperial ME - Current'!$I$15&lt;2.6454,427.03-61.4733*(2.6454-'Imperial ME - Current'!$I$15),427.03)</f>
        <v>427.03</v>
      </c>
      <c r="BB117" s="1">
        <f t="shared" si="45"/>
        <v>65797.56999999992</v>
      </c>
    </row>
    <row r="118" spans="1:54" x14ac:dyDescent="0.25">
      <c r="A118" s="92">
        <v>140</v>
      </c>
      <c r="B118" s="92">
        <f>IF('Metric ME - Current'!$B$15&lt;2.6872,982.62-123.62*(2.6872-'Metric ME - Current'!$B$15),982.62)</f>
        <v>982.62</v>
      </c>
      <c r="C118" s="1">
        <f t="shared" si="31"/>
        <v>99166.779999999926</v>
      </c>
      <c r="D118" s="92">
        <f>IF('Metric ME - Current'!$B$15&lt;2.6454,427.03-61.4733*(2.6454-'Metric ME - Current'!$B$15),427.03)</f>
        <v>427.03</v>
      </c>
      <c r="E118" s="1">
        <f t="shared" si="30"/>
        <v>66224.599999999919</v>
      </c>
      <c r="H118" s="92">
        <v>140</v>
      </c>
      <c r="I118" s="92">
        <f>IF('Metric ME - Current'!$C$15&lt;2.6872,982.62-123.62*(2.6872-'Metric ME - Current'!$C$15),982.62)</f>
        <v>982.62</v>
      </c>
      <c r="J118" s="1">
        <f t="shared" si="32"/>
        <v>99166.779999999926</v>
      </c>
      <c r="K118" s="92">
        <f>IF('Metric ME - Current'!$C$15&lt;2.6454,427.03-61.4733*(2.6454-'Metric ME - Current'!$C$15),427.03)</f>
        <v>427.03</v>
      </c>
      <c r="L118" s="1">
        <f t="shared" si="39"/>
        <v>66224.599999999919</v>
      </c>
      <c r="O118" s="92">
        <v>140</v>
      </c>
      <c r="P118" s="92">
        <f>IF('Metric ME - Current'!$D$15&lt;2.6872,982.62-123.62*(2.6872-'Metric ME - Current'!$D$15),982.62)</f>
        <v>982.62</v>
      </c>
      <c r="Q118" s="1">
        <f t="shared" si="33"/>
        <v>99166.779999999926</v>
      </c>
      <c r="R118" s="92">
        <f>IF('Metric ME - Current'!$D$15&lt;2.6454,427.03-61.4733*(2.6454-'Metric ME - Current'!$D$15),427.03)</f>
        <v>427.03</v>
      </c>
      <c r="S118" s="1">
        <f t="shared" si="40"/>
        <v>66224.599999999919</v>
      </c>
      <c r="V118" s="92">
        <v>140</v>
      </c>
      <c r="W118" s="92">
        <f>IF('Metric ME - Current'!$E$15&lt;2.6872,982.62-123.62*(2.6872-'Metric ME - Current'!$E$15),982.62)</f>
        <v>982.62</v>
      </c>
      <c r="X118" s="1">
        <f t="shared" si="34"/>
        <v>99166.779999999926</v>
      </c>
      <c r="Y118" s="92">
        <f>IF('Metric ME - Current'!$E$15&lt;2.6454,427.03-61.4733*(2.6454-'Metric ME - Current'!$E$15),427.03)</f>
        <v>427.03</v>
      </c>
      <c r="Z118" s="1">
        <f t="shared" si="41"/>
        <v>66224.599999999919</v>
      </c>
      <c r="AC118" s="92">
        <v>140</v>
      </c>
      <c r="AD118" s="92">
        <f>IF('Metric ME - Current'!$F$15&lt;2.6872,982.62-123.62*(2.6872-'Metric ME - Current'!$F$15),982.62)</f>
        <v>982.62</v>
      </c>
      <c r="AE118" s="1">
        <f t="shared" si="35"/>
        <v>99166.779999999926</v>
      </c>
      <c r="AF118" s="92">
        <f>IF('Metric ME - Current'!$F$15&lt;2.6454,427.03-61.4733*(2.6454-'Metric ME - Current'!$F$15),427.03)</f>
        <v>427.03</v>
      </c>
      <c r="AG118" s="1">
        <f t="shared" si="42"/>
        <v>66224.599999999919</v>
      </c>
      <c r="AJ118" s="92">
        <v>140</v>
      </c>
      <c r="AK118" s="92">
        <f>IF('Metric ME - Current'!$G$15&lt;2.6872,982.62-123.62*(2.6872-'Metric ME - Current'!$G$15),982.62)</f>
        <v>982.62</v>
      </c>
      <c r="AL118" s="1">
        <f t="shared" si="36"/>
        <v>99166.779999999926</v>
      </c>
      <c r="AM118" s="92">
        <f>IF('Metric ME - Current'!$G$15&lt;2.6454,427.03-61.4733*(2.6454-'Metric ME - Current'!$G$15),427.03)</f>
        <v>427.03</v>
      </c>
      <c r="AN118" s="1">
        <f t="shared" si="43"/>
        <v>66224.599999999919</v>
      </c>
      <c r="AQ118" s="92">
        <v>140</v>
      </c>
      <c r="AR118" s="92">
        <f>IF('Metric ME - Current'!$H$15&lt;2.6872,982.62-123.62*(2.6872-'Metric ME - Current'!$H$15),982.62)</f>
        <v>982.62</v>
      </c>
      <c r="AS118" s="1">
        <f t="shared" si="37"/>
        <v>99166.779999999926</v>
      </c>
      <c r="AT118" s="92">
        <f>IF('Metric ME - Current'!$H$15&lt;2.6454,427.03-61.4733*(2.6454-'Metric ME - Current'!$H$15),427.03)</f>
        <v>427.03</v>
      </c>
      <c r="AU118" s="1">
        <f t="shared" si="44"/>
        <v>66224.599999999919</v>
      </c>
      <c r="AX118" s="92">
        <v>140</v>
      </c>
      <c r="AY118" s="92">
        <f>IF('Metric ME - Current'!$I$15&lt;2.6872,982.62-123.62*(2.6872-'Metric ME - Current'!$I$15),982.62)</f>
        <v>982.62</v>
      </c>
      <c r="AZ118" s="1">
        <f t="shared" si="38"/>
        <v>99166.779999999926</v>
      </c>
      <c r="BA118" s="92">
        <f>IF('Imperial ME - Current'!$I$15&lt;2.6454,427.03-61.4733*(2.6454-'Imperial ME - Current'!$I$15),427.03)</f>
        <v>427.03</v>
      </c>
      <c r="BB118" s="1">
        <f t="shared" si="45"/>
        <v>66224.599999999919</v>
      </c>
    </row>
    <row r="119" spans="1:54" x14ac:dyDescent="0.25">
      <c r="A119" s="92">
        <v>141</v>
      </c>
      <c r="B119" s="92">
        <f>IF('Metric ME - Current'!$B$15&lt;2.6872,982.62-123.62*(2.6872-'Metric ME - Current'!$B$15),982.62)</f>
        <v>982.62</v>
      </c>
      <c r="C119" s="1">
        <f t="shared" si="31"/>
        <v>100149.39999999992</v>
      </c>
      <c r="D119" s="92">
        <f>IF('Metric ME - Current'!$B$15&lt;2.6454,427.03-61.4733*(2.6454-'Metric ME - Current'!$B$15),427.03)</f>
        <v>427.03</v>
      </c>
      <c r="E119" s="1">
        <f t="shared" si="30"/>
        <v>66651.629999999917</v>
      </c>
      <c r="H119" s="92">
        <v>141</v>
      </c>
      <c r="I119" s="92">
        <f>IF('Metric ME - Current'!$C$15&lt;2.6872,982.62-123.62*(2.6872-'Metric ME - Current'!$C$15),982.62)</f>
        <v>982.62</v>
      </c>
      <c r="J119" s="1">
        <f t="shared" si="32"/>
        <v>100149.39999999992</v>
      </c>
      <c r="K119" s="92">
        <f>IF('Metric ME - Current'!$C$15&lt;2.6454,427.03-61.4733*(2.6454-'Metric ME - Current'!$C$15),427.03)</f>
        <v>427.03</v>
      </c>
      <c r="L119" s="1">
        <f t="shared" si="39"/>
        <v>66651.629999999917</v>
      </c>
      <c r="O119" s="92">
        <v>141</v>
      </c>
      <c r="P119" s="92">
        <f>IF('Metric ME - Current'!$D$15&lt;2.6872,982.62-123.62*(2.6872-'Metric ME - Current'!$D$15),982.62)</f>
        <v>982.62</v>
      </c>
      <c r="Q119" s="1">
        <f t="shared" si="33"/>
        <v>100149.39999999992</v>
      </c>
      <c r="R119" s="92">
        <f>IF('Metric ME - Current'!$D$15&lt;2.6454,427.03-61.4733*(2.6454-'Metric ME - Current'!$D$15),427.03)</f>
        <v>427.03</v>
      </c>
      <c r="S119" s="1">
        <f t="shared" si="40"/>
        <v>66651.629999999917</v>
      </c>
      <c r="V119" s="92">
        <v>141</v>
      </c>
      <c r="W119" s="92">
        <f>IF('Metric ME - Current'!$E$15&lt;2.6872,982.62-123.62*(2.6872-'Metric ME - Current'!$E$15),982.62)</f>
        <v>982.62</v>
      </c>
      <c r="X119" s="1">
        <f t="shared" si="34"/>
        <v>100149.39999999992</v>
      </c>
      <c r="Y119" s="92">
        <f>IF('Metric ME - Current'!$E$15&lt;2.6454,427.03-61.4733*(2.6454-'Metric ME - Current'!$E$15),427.03)</f>
        <v>427.03</v>
      </c>
      <c r="Z119" s="1">
        <f t="shared" si="41"/>
        <v>66651.629999999917</v>
      </c>
      <c r="AC119" s="92">
        <v>141</v>
      </c>
      <c r="AD119" s="92">
        <f>IF('Metric ME - Current'!$F$15&lt;2.6872,982.62-123.62*(2.6872-'Metric ME - Current'!$F$15),982.62)</f>
        <v>982.62</v>
      </c>
      <c r="AE119" s="1">
        <f t="shared" si="35"/>
        <v>100149.39999999992</v>
      </c>
      <c r="AF119" s="92">
        <f>IF('Metric ME - Current'!$F$15&lt;2.6454,427.03-61.4733*(2.6454-'Metric ME - Current'!$F$15),427.03)</f>
        <v>427.03</v>
      </c>
      <c r="AG119" s="1">
        <f t="shared" si="42"/>
        <v>66651.629999999917</v>
      </c>
      <c r="AJ119" s="92">
        <v>141</v>
      </c>
      <c r="AK119" s="92">
        <f>IF('Metric ME - Current'!$G$15&lt;2.6872,982.62-123.62*(2.6872-'Metric ME - Current'!$G$15),982.62)</f>
        <v>982.62</v>
      </c>
      <c r="AL119" s="1">
        <f t="shared" si="36"/>
        <v>100149.39999999992</v>
      </c>
      <c r="AM119" s="92">
        <f>IF('Metric ME - Current'!$G$15&lt;2.6454,427.03-61.4733*(2.6454-'Metric ME - Current'!$G$15),427.03)</f>
        <v>427.03</v>
      </c>
      <c r="AN119" s="1">
        <f t="shared" si="43"/>
        <v>66651.629999999917</v>
      </c>
      <c r="AQ119" s="92">
        <v>141</v>
      </c>
      <c r="AR119" s="92">
        <f>IF('Metric ME - Current'!$H$15&lt;2.6872,982.62-123.62*(2.6872-'Metric ME - Current'!$H$15),982.62)</f>
        <v>982.62</v>
      </c>
      <c r="AS119" s="1">
        <f t="shared" si="37"/>
        <v>100149.39999999992</v>
      </c>
      <c r="AT119" s="92">
        <f>IF('Metric ME - Current'!$H$15&lt;2.6454,427.03-61.4733*(2.6454-'Metric ME - Current'!$H$15),427.03)</f>
        <v>427.03</v>
      </c>
      <c r="AU119" s="1">
        <f t="shared" si="44"/>
        <v>66651.629999999917</v>
      </c>
      <c r="AX119" s="92">
        <v>141</v>
      </c>
      <c r="AY119" s="92">
        <f>IF('Metric ME - Current'!$I$15&lt;2.6872,982.62-123.62*(2.6872-'Metric ME - Current'!$I$15),982.62)</f>
        <v>982.62</v>
      </c>
      <c r="AZ119" s="1">
        <f t="shared" si="38"/>
        <v>100149.39999999992</v>
      </c>
      <c r="BA119" s="92">
        <f>IF('Imperial ME - Current'!$I$15&lt;2.6454,427.03-61.4733*(2.6454-'Imperial ME - Current'!$I$15),427.03)</f>
        <v>427.03</v>
      </c>
      <c r="BB119" s="1">
        <f t="shared" si="45"/>
        <v>66651.629999999917</v>
      </c>
    </row>
    <row r="120" spans="1:54" x14ac:dyDescent="0.25">
      <c r="A120" s="92">
        <v>142</v>
      </c>
      <c r="B120" s="92">
        <f>IF('Metric ME - Current'!$B$15&lt;2.6872,982.62-123.62*(2.6872-'Metric ME - Current'!$B$15),982.62)</f>
        <v>982.62</v>
      </c>
      <c r="C120" s="1">
        <f t="shared" si="31"/>
        <v>101132.01999999992</v>
      </c>
      <c r="D120" s="92">
        <f>IF('Metric ME - Current'!$B$15&lt;2.6454,427.03-61.4733*(2.6454-'Metric ME - Current'!$B$15),427.03)</f>
        <v>427.03</v>
      </c>
      <c r="E120" s="1">
        <f t="shared" si="30"/>
        <v>67078.659999999916</v>
      </c>
      <c r="H120" s="92">
        <v>142</v>
      </c>
      <c r="I120" s="92">
        <f>IF('Metric ME - Current'!$C$15&lt;2.6872,982.62-123.62*(2.6872-'Metric ME - Current'!$C$15),982.62)</f>
        <v>982.62</v>
      </c>
      <c r="J120" s="1">
        <f t="shared" si="32"/>
        <v>101132.01999999992</v>
      </c>
      <c r="K120" s="92">
        <f>IF('Metric ME - Current'!$C$15&lt;2.6454,427.03-61.4733*(2.6454-'Metric ME - Current'!$C$15),427.03)</f>
        <v>427.03</v>
      </c>
      <c r="L120" s="1">
        <f t="shared" si="39"/>
        <v>67078.659999999916</v>
      </c>
      <c r="O120" s="92">
        <v>142</v>
      </c>
      <c r="P120" s="92">
        <f>IF('Metric ME - Current'!$D$15&lt;2.6872,982.62-123.62*(2.6872-'Metric ME - Current'!$D$15),982.62)</f>
        <v>982.62</v>
      </c>
      <c r="Q120" s="1">
        <f t="shared" si="33"/>
        <v>101132.01999999992</v>
      </c>
      <c r="R120" s="92">
        <f>IF('Metric ME - Current'!$D$15&lt;2.6454,427.03-61.4733*(2.6454-'Metric ME - Current'!$D$15),427.03)</f>
        <v>427.03</v>
      </c>
      <c r="S120" s="1">
        <f t="shared" si="40"/>
        <v>67078.659999999916</v>
      </c>
      <c r="V120" s="92">
        <v>142</v>
      </c>
      <c r="W120" s="92">
        <f>IF('Metric ME - Current'!$E$15&lt;2.6872,982.62-123.62*(2.6872-'Metric ME - Current'!$E$15),982.62)</f>
        <v>982.62</v>
      </c>
      <c r="X120" s="1">
        <f t="shared" si="34"/>
        <v>101132.01999999992</v>
      </c>
      <c r="Y120" s="92">
        <f>IF('Metric ME - Current'!$E$15&lt;2.6454,427.03-61.4733*(2.6454-'Metric ME - Current'!$E$15),427.03)</f>
        <v>427.03</v>
      </c>
      <c r="Z120" s="1">
        <f t="shared" si="41"/>
        <v>67078.659999999916</v>
      </c>
      <c r="AC120" s="92">
        <v>142</v>
      </c>
      <c r="AD120" s="92">
        <f>IF('Metric ME - Current'!$F$15&lt;2.6872,982.62-123.62*(2.6872-'Metric ME - Current'!$F$15),982.62)</f>
        <v>982.62</v>
      </c>
      <c r="AE120" s="1">
        <f t="shared" si="35"/>
        <v>101132.01999999992</v>
      </c>
      <c r="AF120" s="92">
        <f>IF('Metric ME - Current'!$F$15&lt;2.6454,427.03-61.4733*(2.6454-'Metric ME - Current'!$F$15),427.03)</f>
        <v>427.03</v>
      </c>
      <c r="AG120" s="1">
        <f t="shared" si="42"/>
        <v>67078.659999999916</v>
      </c>
      <c r="AJ120" s="92">
        <v>142</v>
      </c>
      <c r="AK120" s="92">
        <f>IF('Metric ME - Current'!$G$15&lt;2.6872,982.62-123.62*(2.6872-'Metric ME - Current'!$G$15),982.62)</f>
        <v>982.62</v>
      </c>
      <c r="AL120" s="1">
        <f t="shared" si="36"/>
        <v>101132.01999999992</v>
      </c>
      <c r="AM120" s="92">
        <f>IF('Metric ME - Current'!$G$15&lt;2.6454,427.03-61.4733*(2.6454-'Metric ME - Current'!$G$15),427.03)</f>
        <v>427.03</v>
      </c>
      <c r="AN120" s="1">
        <f t="shared" si="43"/>
        <v>67078.659999999916</v>
      </c>
      <c r="AQ120" s="92">
        <v>142</v>
      </c>
      <c r="AR120" s="92">
        <f>IF('Metric ME - Current'!$H$15&lt;2.6872,982.62-123.62*(2.6872-'Metric ME - Current'!$H$15),982.62)</f>
        <v>982.62</v>
      </c>
      <c r="AS120" s="1">
        <f t="shared" si="37"/>
        <v>101132.01999999992</v>
      </c>
      <c r="AT120" s="92">
        <f>IF('Metric ME - Current'!$H$15&lt;2.6454,427.03-61.4733*(2.6454-'Metric ME - Current'!$H$15),427.03)</f>
        <v>427.03</v>
      </c>
      <c r="AU120" s="1">
        <f t="shared" si="44"/>
        <v>67078.659999999916</v>
      </c>
      <c r="AX120" s="92">
        <v>142</v>
      </c>
      <c r="AY120" s="92">
        <f>IF('Metric ME - Current'!$I$15&lt;2.6872,982.62-123.62*(2.6872-'Metric ME - Current'!$I$15),982.62)</f>
        <v>982.62</v>
      </c>
      <c r="AZ120" s="1">
        <f t="shared" si="38"/>
        <v>101132.01999999992</v>
      </c>
      <c r="BA120" s="92">
        <f>IF('Imperial ME - Current'!$I$15&lt;2.6454,427.03-61.4733*(2.6454-'Imperial ME - Current'!$I$15),427.03)</f>
        <v>427.03</v>
      </c>
      <c r="BB120" s="1">
        <f t="shared" si="45"/>
        <v>67078.659999999916</v>
      </c>
    </row>
    <row r="121" spans="1:54" x14ac:dyDescent="0.25">
      <c r="A121" s="92">
        <v>143</v>
      </c>
      <c r="B121" s="92">
        <f>IF('Metric ME - Current'!$B$15&lt;2.6872,982.62-123.62*(2.6872-'Metric ME - Current'!$B$15),982.62)</f>
        <v>982.62</v>
      </c>
      <c r="C121" s="1">
        <f t="shared" si="31"/>
        <v>102114.63999999991</v>
      </c>
      <c r="D121" s="92">
        <f>IF('Metric ME - Current'!$B$15&lt;2.6454,427.03-61.4733*(2.6454-'Metric ME - Current'!$B$15),427.03)</f>
        <v>427.03</v>
      </c>
      <c r="E121" s="1">
        <f t="shared" si="30"/>
        <v>67505.689999999915</v>
      </c>
      <c r="H121" s="92">
        <v>143</v>
      </c>
      <c r="I121" s="92">
        <f>IF('Metric ME - Current'!$C$15&lt;2.6872,982.62-123.62*(2.6872-'Metric ME - Current'!$C$15),982.62)</f>
        <v>982.62</v>
      </c>
      <c r="J121" s="1">
        <f t="shared" si="32"/>
        <v>102114.63999999991</v>
      </c>
      <c r="K121" s="92">
        <f>IF('Metric ME - Current'!$C$15&lt;2.6454,427.03-61.4733*(2.6454-'Metric ME - Current'!$C$15),427.03)</f>
        <v>427.03</v>
      </c>
      <c r="L121" s="1">
        <f t="shared" si="39"/>
        <v>67505.689999999915</v>
      </c>
      <c r="O121" s="92">
        <v>143</v>
      </c>
      <c r="P121" s="92">
        <f>IF('Metric ME - Current'!$D$15&lt;2.6872,982.62-123.62*(2.6872-'Metric ME - Current'!$D$15),982.62)</f>
        <v>982.62</v>
      </c>
      <c r="Q121" s="1">
        <f t="shared" si="33"/>
        <v>102114.63999999991</v>
      </c>
      <c r="R121" s="92">
        <f>IF('Metric ME - Current'!$D$15&lt;2.6454,427.03-61.4733*(2.6454-'Metric ME - Current'!$D$15),427.03)</f>
        <v>427.03</v>
      </c>
      <c r="S121" s="1">
        <f t="shared" si="40"/>
        <v>67505.689999999915</v>
      </c>
      <c r="V121" s="92">
        <v>143</v>
      </c>
      <c r="W121" s="92">
        <f>IF('Metric ME - Current'!$E$15&lt;2.6872,982.62-123.62*(2.6872-'Metric ME - Current'!$E$15),982.62)</f>
        <v>982.62</v>
      </c>
      <c r="X121" s="1">
        <f t="shared" si="34"/>
        <v>102114.63999999991</v>
      </c>
      <c r="Y121" s="92">
        <f>IF('Metric ME - Current'!$E$15&lt;2.6454,427.03-61.4733*(2.6454-'Metric ME - Current'!$E$15),427.03)</f>
        <v>427.03</v>
      </c>
      <c r="Z121" s="1">
        <f t="shared" si="41"/>
        <v>67505.689999999915</v>
      </c>
      <c r="AC121" s="92">
        <v>143</v>
      </c>
      <c r="AD121" s="92">
        <f>IF('Metric ME - Current'!$F$15&lt;2.6872,982.62-123.62*(2.6872-'Metric ME - Current'!$F$15),982.62)</f>
        <v>982.62</v>
      </c>
      <c r="AE121" s="1">
        <f t="shared" si="35"/>
        <v>102114.63999999991</v>
      </c>
      <c r="AF121" s="92">
        <f>IF('Metric ME - Current'!$F$15&lt;2.6454,427.03-61.4733*(2.6454-'Metric ME - Current'!$F$15),427.03)</f>
        <v>427.03</v>
      </c>
      <c r="AG121" s="1">
        <f t="shared" si="42"/>
        <v>67505.689999999915</v>
      </c>
      <c r="AJ121" s="92">
        <v>143</v>
      </c>
      <c r="AK121" s="92">
        <f>IF('Metric ME - Current'!$G$15&lt;2.6872,982.62-123.62*(2.6872-'Metric ME - Current'!$G$15),982.62)</f>
        <v>982.62</v>
      </c>
      <c r="AL121" s="1">
        <f t="shared" si="36"/>
        <v>102114.63999999991</v>
      </c>
      <c r="AM121" s="92">
        <f>IF('Metric ME - Current'!$G$15&lt;2.6454,427.03-61.4733*(2.6454-'Metric ME - Current'!$G$15),427.03)</f>
        <v>427.03</v>
      </c>
      <c r="AN121" s="1">
        <f t="shared" si="43"/>
        <v>67505.689999999915</v>
      </c>
      <c r="AQ121" s="92">
        <v>143</v>
      </c>
      <c r="AR121" s="92">
        <f>IF('Metric ME - Current'!$H$15&lt;2.6872,982.62-123.62*(2.6872-'Metric ME - Current'!$H$15),982.62)</f>
        <v>982.62</v>
      </c>
      <c r="AS121" s="1">
        <f t="shared" si="37"/>
        <v>102114.63999999991</v>
      </c>
      <c r="AT121" s="92">
        <f>IF('Metric ME - Current'!$H$15&lt;2.6454,427.03-61.4733*(2.6454-'Metric ME - Current'!$H$15),427.03)</f>
        <v>427.03</v>
      </c>
      <c r="AU121" s="1">
        <f t="shared" si="44"/>
        <v>67505.689999999915</v>
      </c>
      <c r="AX121" s="92">
        <v>143</v>
      </c>
      <c r="AY121" s="92">
        <f>IF('Metric ME - Current'!$I$15&lt;2.6872,982.62-123.62*(2.6872-'Metric ME - Current'!$I$15),982.62)</f>
        <v>982.62</v>
      </c>
      <c r="AZ121" s="1">
        <f t="shared" si="38"/>
        <v>102114.63999999991</v>
      </c>
      <c r="BA121" s="92">
        <f>IF('Imperial ME - Current'!$I$15&lt;2.6454,427.03-61.4733*(2.6454-'Imperial ME - Current'!$I$15),427.03)</f>
        <v>427.03</v>
      </c>
      <c r="BB121" s="1">
        <f t="shared" si="45"/>
        <v>67505.689999999915</v>
      </c>
    </row>
    <row r="122" spans="1:54" x14ac:dyDescent="0.25">
      <c r="A122" s="92">
        <v>144</v>
      </c>
      <c r="B122" s="92">
        <f>IF('Metric ME - Current'!$B$15&lt;2.6872,982.62-123.62*(2.6872-'Metric ME - Current'!$B$15),982.62)</f>
        <v>982.62</v>
      </c>
      <c r="C122" s="1">
        <f t="shared" si="31"/>
        <v>103097.25999999991</v>
      </c>
      <c r="D122" s="92">
        <f>IF('Metric ME - Current'!$B$15&lt;2.6454,427.03-61.4733*(2.6454-'Metric ME - Current'!$B$15),427.03)</f>
        <v>427.03</v>
      </c>
      <c r="E122" s="1">
        <f t="shared" si="30"/>
        <v>67932.719999999914</v>
      </c>
      <c r="H122" s="92">
        <v>144</v>
      </c>
      <c r="I122" s="92">
        <f>IF('Metric ME - Current'!$C$15&lt;2.6872,982.62-123.62*(2.6872-'Metric ME - Current'!$C$15),982.62)</f>
        <v>982.62</v>
      </c>
      <c r="J122" s="1">
        <f t="shared" si="32"/>
        <v>103097.25999999991</v>
      </c>
      <c r="K122" s="92">
        <f>IF('Metric ME - Current'!$C$15&lt;2.6454,427.03-61.4733*(2.6454-'Metric ME - Current'!$C$15),427.03)</f>
        <v>427.03</v>
      </c>
      <c r="L122" s="1">
        <f t="shared" si="39"/>
        <v>67932.719999999914</v>
      </c>
      <c r="O122" s="92">
        <v>144</v>
      </c>
      <c r="P122" s="92">
        <f>IF('Metric ME - Current'!$D$15&lt;2.6872,982.62-123.62*(2.6872-'Metric ME - Current'!$D$15),982.62)</f>
        <v>982.62</v>
      </c>
      <c r="Q122" s="1">
        <f t="shared" si="33"/>
        <v>103097.25999999991</v>
      </c>
      <c r="R122" s="92">
        <f>IF('Metric ME - Current'!$D$15&lt;2.6454,427.03-61.4733*(2.6454-'Metric ME - Current'!$D$15),427.03)</f>
        <v>427.03</v>
      </c>
      <c r="S122" s="1">
        <f t="shared" si="40"/>
        <v>67932.719999999914</v>
      </c>
      <c r="V122" s="92">
        <v>144</v>
      </c>
      <c r="W122" s="92">
        <f>IF('Metric ME - Current'!$E$15&lt;2.6872,982.62-123.62*(2.6872-'Metric ME - Current'!$E$15),982.62)</f>
        <v>982.62</v>
      </c>
      <c r="X122" s="1">
        <f t="shared" si="34"/>
        <v>103097.25999999991</v>
      </c>
      <c r="Y122" s="92">
        <f>IF('Metric ME - Current'!$E$15&lt;2.6454,427.03-61.4733*(2.6454-'Metric ME - Current'!$E$15),427.03)</f>
        <v>427.03</v>
      </c>
      <c r="Z122" s="1">
        <f t="shared" si="41"/>
        <v>67932.719999999914</v>
      </c>
      <c r="AC122" s="92">
        <v>144</v>
      </c>
      <c r="AD122" s="92">
        <f>IF('Metric ME - Current'!$F$15&lt;2.6872,982.62-123.62*(2.6872-'Metric ME - Current'!$F$15),982.62)</f>
        <v>982.62</v>
      </c>
      <c r="AE122" s="1">
        <f t="shared" si="35"/>
        <v>103097.25999999991</v>
      </c>
      <c r="AF122" s="92">
        <f>IF('Metric ME - Current'!$F$15&lt;2.6454,427.03-61.4733*(2.6454-'Metric ME - Current'!$F$15),427.03)</f>
        <v>427.03</v>
      </c>
      <c r="AG122" s="1">
        <f t="shared" si="42"/>
        <v>67932.719999999914</v>
      </c>
      <c r="AJ122" s="92">
        <v>144</v>
      </c>
      <c r="AK122" s="92">
        <f>IF('Metric ME - Current'!$G$15&lt;2.6872,982.62-123.62*(2.6872-'Metric ME - Current'!$G$15),982.62)</f>
        <v>982.62</v>
      </c>
      <c r="AL122" s="1">
        <f t="shared" si="36"/>
        <v>103097.25999999991</v>
      </c>
      <c r="AM122" s="92">
        <f>IF('Metric ME - Current'!$G$15&lt;2.6454,427.03-61.4733*(2.6454-'Metric ME - Current'!$G$15),427.03)</f>
        <v>427.03</v>
      </c>
      <c r="AN122" s="1">
        <f t="shared" si="43"/>
        <v>67932.719999999914</v>
      </c>
      <c r="AQ122" s="92">
        <v>144</v>
      </c>
      <c r="AR122" s="92">
        <f>IF('Metric ME - Current'!$H$15&lt;2.6872,982.62-123.62*(2.6872-'Metric ME - Current'!$H$15),982.62)</f>
        <v>982.62</v>
      </c>
      <c r="AS122" s="1">
        <f t="shared" si="37"/>
        <v>103097.25999999991</v>
      </c>
      <c r="AT122" s="92">
        <f>IF('Metric ME - Current'!$H$15&lt;2.6454,427.03-61.4733*(2.6454-'Metric ME - Current'!$H$15),427.03)</f>
        <v>427.03</v>
      </c>
      <c r="AU122" s="1">
        <f t="shared" si="44"/>
        <v>67932.719999999914</v>
      </c>
      <c r="AX122" s="92">
        <v>144</v>
      </c>
      <c r="AY122" s="92">
        <f>IF('Metric ME - Current'!$I$15&lt;2.6872,982.62-123.62*(2.6872-'Metric ME - Current'!$I$15),982.62)</f>
        <v>982.62</v>
      </c>
      <c r="AZ122" s="1">
        <f t="shared" si="38"/>
        <v>103097.25999999991</v>
      </c>
      <c r="BA122" s="92">
        <f>IF('Imperial ME - Current'!$I$15&lt;2.6454,427.03-61.4733*(2.6454-'Imperial ME - Current'!$I$15),427.03)</f>
        <v>427.03</v>
      </c>
      <c r="BB122" s="1">
        <f t="shared" si="45"/>
        <v>67932.719999999914</v>
      </c>
    </row>
    <row r="123" spans="1:54" x14ac:dyDescent="0.25">
      <c r="A123" s="92">
        <v>145</v>
      </c>
      <c r="B123" s="92">
        <f>IF('Metric ME - Current'!$B$15&lt;2.6872,982.62-123.62*(2.6872-'Metric ME - Current'!$B$15),982.62)</f>
        <v>982.62</v>
      </c>
      <c r="C123" s="1">
        <f t="shared" si="31"/>
        <v>104079.8799999999</v>
      </c>
      <c r="D123" s="92">
        <f>IF('Metric ME - Current'!$B$15&lt;2.6454,427.03-61.4733*(2.6454-'Metric ME - Current'!$B$15),427.03)</f>
        <v>427.03</v>
      </c>
      <c r="E123" s="1">
        <f t="shared" si="30"/>
        <v>68359.749999999913</v>
      </c>
      <c r="H123" s="92">
        <v>145</v>
      </c>
      <c r="I123" s="92">
        <f>IF('Metric ME - Current'!$C$15&lt;2.6872,982.62-123.62*(2.6872-'Metric ME - Current'!$C$15),982.62)</f>
        <v>982.62</v>
      </c>
      <c r="J123" s="1">
        <f t="shared" si="32"/>
        <v>104079.8799999999</v>
      </c>
      <c r="K123" s="92">
        <f>IF('Metric ME - Current'!$C$15&lt;2.6454,427.03-61.4733*(2.6454-'Metric ME - Current'!$C$15),427.03)</f>
        <v>427.03</v>
      </c>
      <c r="L123" s="1">
        <f t="shared" si="39"/>
        <v>68359.749999999913</v>
      </c>
      <c r="O123" s="92">
        <v>145</v>
      </c>
      <c r="P123" s="92">
        <f>IF('Metric ME - Current'!$D$15&lt;2.6872,982.62-123.62*(2.6872-'Metric ME - Current'!$D$15),982.62)</f>
        <v>982.62</v>
      </c>
      <c r="Q123" s="1">
        <f t="shared" si="33"/>
        <v>104079.8799999999</v>
      </c>
      <c r="R123" s="92">
        <f>IF('Metric ME - Current'!$D$15&lt;2.6454,427.03-61.4733*(2.6454-'Metric ME - Current'!$D$15),427.03)</f>
        <v>427.03</v>
      </c>
      <c r="S123" s="1">
        <f t="shared" si="40"/>
        <v>68359.749999999913</v>
      </c>
      <c r="V123" s="92">
        <v>145</v>
      </c>
      <c r="W123" s="92">
        <f>IF('Metric ME - Current'!$E$15&lt;2.6872,982.62-123.62*(2.6872-'Metric ME - Current'!$E$15),982.62)</f>
        <v>982.62</v>
      </c>
      <c r="X123" s="1">
        <f t="shared" si="34"/>
        <v>104079.8799999999</v>
      </c>
      <c r="Y123" s="92">
        <f>IF('Metric ME - Current'!$E$15&lt;2.6454,427.03-61.4733*(2.6454-'Metric ME - Current'!$E$15),427.03)</f>
        <v>427.03</v>
      </c>
      <c r="Z123" s="1">
        <f t="shared" si="41"/>
        <v>68359.749999999913</v>
      </c>
      <c r="AC123" s="92">
        <v>145</v>
      </c>
      <c r="AD123" s="92">
        <f>IF('Metric ME - Current'!$F$15&lt;2.6872,982.62-123.62*(2.6872-'Metric ME - Current'!$F$15),982.62)</f>
        <v>982.62</v>
      </c>
      <c r="AE123" s="1">
        <f t="shared" si="35"/>
        <v>104079.8799999999</v>
      </c>
      <c r="AF123" s="92">
        <f>IF('Metric ME - Current'!$F$15&lt;2.6454,427.03-61.4733*(2.6454-'Metric ME - Current'!$F$15),427.03)</f>
        <v>427.03</v>
      </c>
      <c r="AG123" s="1">
        <f t="shared" si="42"/>
        <v>68359.749999999913</v>
      </c>
      <c r="AJ123" s="92">
        <v>145</v>
      </c>
      <c r="AK123" s="92">
        <f>IF('Metric ME - Current'!$G$15&lt;2.6872,982.62-123.62*(2.6872-'Metric ME - Current'!$G$15),982.62)</f>
        <v>982.62</v>
      </c>
      <c r="AL123" s="1">
        <f t="shared" si="36"/>
        <v>104079.8799999999</v>
      </c>
      <c r="AM123" s="92">
        <f>IF('Metric ME - Current'!$G$15&lt;2.6454,427.03-61.4733*(2.6454-'Metric ME - Current'!$G$15),427.03)</f>
        <v>427.03</v>
      </c>
      <c r="AN123" s="1">
        <f t="shared" si="43"/>
        <v>68359.749999999913</v>
      </c>
      <c r="AQ123" s="92">
        <v>145</v>
      </c>
      <c r="AR123" s="92">
        <f>IF('Metric ME - Current'!$H$15&lt;2.6872,982.62-123.62*(2.6872-'Metric ME - Current'!$H$15),982.62)</f>
        <v>982.62</v>
      </c>
      <c r="AS123" s="1">
        <f t="shared" si="37"/>
        <v>104079.8799999999</v>
      </c>
      <c r="AT123" s="92">
        <f>IF('Metric ME - Current'!$H$15&lt;2.6454,427.03-61.4733*(2.6454-'Metric ME - Current'!$H$15),427.03)</f>
        <v>427.03</v>
      </c>
      <c r="AU123" s="1">
        <f t="shared" si="44"/>
        <v>68359.749999999913</v>
      </c>
      <c r="AX123" s="92">
        <v>145</v>
      </c>
      <c r="AY123" s="92">
        <f>IF('Metric ME - Current'!$I$15&lt;2.6872,982.62-123.62*(2.6872-'Metric ME - Current'!$I$15),982.62)</f>
        <v>982.62</v>
      </c>
      <c r="AZ123" s="1">
        <f t="shared" si="38"/>
        <v>104079.8799999999</v>
      </c>
      <c r="BA123" s="92">
        <f>IF('Imperial ME - Current'!$I$15&lt;2.6454,427.03-61.4733*(2.6454-'Imperial ME - Current'!$I$15),427.03)</f>
        <v>427.03</v>
      </c>
      <c r="BB123" s="1">
        <f t="shared" si="45"/>
        <v>68359.749999999913</v>
      </c>
    </row>
    <row r="124" spans="1:54" x14ac:dyDescent="0.25">
      <c r="A124" s="92">
        <v>146</v>
      </c>
      <c r="B124" s="92">
        <f>IF('Metric ME - Current'!$B$15&lt;2.6872,982.62-123.62*(2.6872-'Metric ME - Current'!$B$15),982.62)</f>
        <v>982.62</v>
      </c>
      <c r="C124" s="1">
        <f t="shared" si="31"/>
        <v>105062.4999999999</v>
      </c>
      <c r="D124" s="92">
        <f>IF('Metric ME - Current'!$B$15&lt;2.6454,427.03-61.4733*(2.6454-'Metric ME - Current'!$B$15),427.03)</f>
        <v>427.03</v>
      </c>
      <c r="E124" s="1">
        <f t="shared" si="30"/>
        <v>68786.779999999912</v>
      </c>
      <c r="H124" s="92">
        <v>146</v>
      </c>
      <c r="I124" s="92">
        <f>IF('Metric ME - Current'!$C$15&lt;2.6872,982.62-123.62*(2.6872-'Metric ME - Current'!$C$15),982.62)</f>
        <v>982.62</v>
      </c>
      <c r="J124" s="1">
        <f t="shared" si="32"/>
        <v>105062.4999999999</v>
      </c>
      <c r="K124" s="92">
        <f>IF('Metric ME - Current'!$C$15&lt;2.6454,427.03-61.4733*(2.6454-'Metric ME - Current'!$C$15),427.03)</f>
        <v>427.03</v>
      </c>
      <c r="L124" s="1">
        <f t="shared" si="39"/>
        <v>68786.779999999912</v>
      </c>
      <c r="O124" s="92">
        <v>146</v>
      </c>
      <c r="P124" s="92">
        <f>IF('Metric ME - Current'!$D$15&lt;2.6872,982.62-123.62*(2.6872-'Metric ME - Current'!$D$15),982.62)</f>
        <v>982.62</v>
      </c>
      <c r="Q124" s="1">
        <f t="shared" si="33"/>
        <v>105062.4999999999</v>
      </c>
      <c r="R124" s="92">
        <f>IF('Metric ME - Current'!$D$15&lt;2.6454,427.03-61.4733*(2.6454-'Metric ME - Current'!$D$15),427.03)</f>
        <v>427.03</v>
      </c>
      <c r="S124" s="1">
        <f t="shared" si="40"/>
        <v>68786.779999999912</v>
      </c>
      <c r="V124" s="92">
        <v>146</v>
      </c>
      <c r="W124" s="92">
        <f>IF('Metric ME - Current'!$E$15&lt;2.6872,982.62-123.62*(2.6872-'Metric ME - Current'!$E$15),982.62)</f>
        <v>982.62</v>
      </c>
      <c r="X124" s="1">
        <f t="shared" si="34"/>
        <v>105062.4999999999</v>
      </c>
      <c r="Y124" s="92">
        <f>IF('Metric ME - Current'!$E$15&lt;2.6454,427.03-61.4733*(2.6454-'Metric ME - Current'!$E$15),427.03)</f>
        <v>427.03</v>
      </c>
      <c r="Z124" s="1">
        <f t="shared" si="41"/>
        <v>68786.779999999912</v>
      </c>
      <c r="AC124" s="92">
        <v>146</v>
      </c>
      <c r="AD124" s="92">
        <f>IF('Metric ME - Current'!$F$15&lt;2.6872,982.62-123.62*(2.6872-'Metric ME - Current'!$F$15),982.62)</f>
        <v>982.62</v>
      </c>
      <c r="AE124" s="1">
        <f t="shared" si="35"/>
        <v>105062.4999999999</v>
      </c>
      <c r="AF124" s="92">
        <f>IF('Metric ME - Current'!$F$15&lt;2.6454,427.03-61.4733*(2.6454-'Metric ME - Current'!$F$15),427.03)</f>
        <v>427.03</v>
      </c>
      <c r="AG124" s="1">
        <f t="shared" si="42"/>
        <v>68786.779999999912</v>
      </c>
      <c r="AJ124" s="92">
        <v>146</v>
      </c>
      <c r="AK124" s="92">
        <f>IF('Metric ME - Current'!$G$15&lt;2.6872,982.62-123.62*(2.6872-'Metric ME - Current'!$G$15),982.62)</f>
        <v>982.62</v>
      </c>
      <c r="AL124" s="1">
        <f t="shared" si="36"/>
        <v>105062.4999999999</v>
      </c>
      <c r="AM124" s="92">
        <f>IF('Metric ME - Current'!$G$15&lt;2.6454,427.03-61.4733*(2.6454-'Metric ME - Current'!$G$15),427.03)</f>
        <v>427.03</v>
      </c>
      <c r="AN124" s="1">
        <f t="shared" si="43"/>
        <v>68786.779999999912</v>
      </c>
      <c r="AQ124" s="92">
        <v>146</v>
      </c>
      <c r="AR124" s="92">
        <f>IF('Metric ME - Current'!$H$15&lt;2.6872,982.62-123.62*(2.6872-'Metric ME - Current'!$H$15),982.62)</f>
        <v>982.62</v>
      </c>
      <c r="AS124" s="1">
        <f t="shared" si="37"/>
        <v>105062.4999999999</v>
      </c>
      <c r="AT124" s="92">
        <f>IF('Metric ME - Current'!$H$15&lt;2.6454,427.03-61.4733*(2.6454-'Metric ME - Current'!$H$15),427.03)</f>
        <v>427.03</v>
      </c>
      <c r="AU124" s="1">
        <f t="shared" si="44"/>
        <v>68786.779999999912</v>
      </c>
      <c r="AX124" s="92">
        <v>146</v>
      </c>
      <c r="AY124" s="92">
        <f>IF('Metric ME - Current'!$I$15&lt;2.6872,982.62-123.62*(2.6872-'Metric ME - Current'!$I$15),982.62)</f>
        <v>982.62</v>
      </c>
      <c r="AZ124" s="1">
        <f t="shared" si="38"/>
        <v>105062.4999999999</v>
      </c>
      <c r="BA124" s="92">
        <f>IF('Imperial ME - Current'!$I$15&lt;2.6454,427.03-61.4733*(2.6454-'Imperial ME - Current'!$I$15),427.03)</f>
        <v>427.03</v>
      </c>
      <c r="BB124" s="1">
        <f t="shared" si="45"/>
        <v>68786.779999999912</v>
      </c>
    </row>
    <row r="125" spans="1:54" x14ac:dyDescent="0.25">
      <c r="A125" s="92">
        <v>147</v>
      </c>
      <c r="B125" s="92">
        <f>IF('Metric ME - Current'!$B$15&lt;2.6872,982.62-123.62*(2.6872-'Metric ME - Current'!$B$15),982.62)</f>
        <v>982.62</v>
      </c>
      <c r="C125" s="1">
        <f t="shared" si="31"/>
        <v>106045.11999999989</v>
      </c>
      <c r="D125" s="92">
        <f>IF('Metric ME - Current'!$B$15&lt;2.6454,427.03-61.4733*(2.6454-'Metric ME - Current'!$B$15),427.03)</f>
        <v>427.03</v>
      </c>
      <c r="E125" s="1">
        <f t="shared" si="30"/>
        <v>69213.80999999991</v>
      </c>
      <c r="H125" s="92">
        <v>147</v>
      </c>
      <c r="I125" s="92">
        <f>IF('Metric ME - Current'!$C$15&lt;2.6872,982.62-123.62*(2.6872-'Metric ME - Current'!$C$15),982.62)</f>
        <v>982.62</v>
      </c>
      <c r="J125" s="1">
        <f t="shared" si="32"/>
        <v>106045.11999999989</v>
      </c>
      <c r="K125" s="92">
        <f>IF('Metric ME - Current'!$C$15&lt;2.6454,427.03-61.4733*(2.6454-'Metric ME - Current'!$C$15),427.03)</f>
        <v>427.03</v>
      </c>
      <c r="L125" s="1">
        <f t="shared" si="39"/>
        <v>69213.80999999991</v>
      </c>
      <c r="O125" s="92">
        <v>147</v>
      </c>
      <c r="P125" s="92">
        <f>IF('Metric ME - Current'!$D$15&lt;2.6872,982.62-123.62*(2.6872-'Metric ME - Current'!$D$15),982.62)</f>
        <v>982.62</v>
      </c>
      <c r="Q125" s="1">
        <f t="shared" si="33"/>
        <v>106045.11999999989</v>
      </c>
      <c r="R125" s="92">
        <f>IF('Metric ME - Current'!$D$15&lt;2.6454,427.03-61.4733*(2.6454-'Metric ME - Current'!$D$15),427.03)</f>
        <v>427.03</v>
      </c>
      <c r="S125" s="1">
        <f t="shared" si="40"/>
        <v>69213.80999999991</v>
      </c>
      <c r="V125" s="92">
        <v>147</v>
      </c>
      <c r="W125" s="92">
        <f>IF('Metric ME - Current'!$E$15&lt;2.6872,982.62-123.62*(2.6872-'Metric ME - Current'!$E$15),982.62)</f>
        <v>982.62</v>
      </c>
      <c r="X125" s="1">
        <f t="shared" si="34"/>
        <v>106045.11999999989</v>
      </c>
      <c r="Y125" s="92">
        <f>IF('Metric ME - Current'!$E$15&lt;2.6454,427.03-61.4733*(2.6454-'Metric ME - Current'!$E$15),427.03)</f>
        <v>427.03</v>
      </c>
      <c r="Z125" s="1">
        <f t="shared" si="41"/>
        <v>69213.80999999991</v>
      </c>
      <c r="AC125" s="92">
        <v>147</v>
      </c>
      <c r="AD125" s="92">
        <f>IF('Metric ME - Current'!$F$15&lt;2.6872,982.62-123.62*(2.6872-'Metric ME - Current'!$F$15),982.62)</f>
        <v>982.62</v>
      </c>
      <c r="AE125" s="1">
        <f t="shared" si="35"/>
        <v>106045.11999999989</v>
      </c>
      <c r="AF125" s="92">
        <f>IF('Metric ME - Current'!$F$15&lt;2.6454,427.03-61.4733*(2.6454-'Metric ME - Current'!$F$15),427.03)</f>
        <v>427.03</v>
      </c>
      <c r="AG125" s="1">
        <f t="shared" si="42"/>
        <v>69213.80999999991</v>
      </c>
      <c r="AJ125" s="92">
        <v>147</v>
      </c>
      <c r="AK125" s="92">
        <f>IF('Metric ME - Current'!$G$15&lt;2.6872,982.62-123.62*(2.6872-'Metric ME - Current'!$G$15),982.62)</f>
        <v>982.62</v>
      </c>
      <c r="AL125" s="1">
        <f t="shared" si="36"/>
        <v>106045.11999999989</v>
      </c>
      <c r="AM125" s="92">
        <f>IF('Metric ME - Current'!$G$15&lt;2.6454,427.03-61.4733*(2.6454-'Metric ME - Current'!$G$15),427.03)</f>
        <v>427.03</v>
      </c>
      <c r="AN125" s="1">
        <f t="shared" si="43"/>
        <v>69213.80999999991</v>
      </c>
      <c r="AQ125" s="92">
        <v>147</v>
      </c>
      <c r="AR125" s="92">
        <f>IF('Metric ME - Current'!$H$15&lt;2.6872,982.62-123.62*(2.6872-'Metric ME - Current'!$H$15),982.62)</f>
        <v>982.62</v>
      </c>
      <c r="AS125" s="1">
        <f t="shared" si="37"/>
        <v>106045.11999999989</v>
      </c>
      <c r="AT125" s="92">
        <f>IF('Metric ME - Current'!$H$15&lt;2.6454,427.03-61.4733*(2.6454-'Metric ME - Current'!$H$15),427.03)</f>
        <v>427.03</v>
      </c>
      <c r="AU125" s="1">
        <f t="shared" si="44"/>
        <v>69213.80999999991</v>
      </c>
      <c r="AX125" s="92">
        <v>147</v>
      </c>
      <c r="AY125" s="92">
        <f>IF('Metric ME - Current'!$I$15&lt;2.6872,982.62-123.62*(2.6872-'Metric ME - Current'!$I$15),982.62)</f>
        <v>982.62</v>
      </c>
      <c r="AZ125" s="1">
        <f t="shared" si="38"/>
        <v>106045.11999999989</v>
      </c>
      <c r="BA125" s="92">
        <f>IF('Imperial ME - Current'!$I$15&lt;2.6454,427.03-61.4733*(2.6454-'Imperial ME - Current'!$I$15),427.03)</f>
        <v>427.03</v>
      </c>
      <c r="BB125" s="1">
        <f t="shared" si="45"/>
        <v>69213.80999999991</v>
      </c>
    </row>
    <row r="126" spans="1:54" x14ac:dyDescent="0.25">
      <c r="A126" s="92">
        <v>148</v>
      </c>
      <c r="B126" s="92">
        <f>IF('Metric ME - Current'!$B$15&lt;2.6872,982.62-123.62*(2.6872-'Metric ME - Current'!$B$15),982.62)</f>
        <v>982.62</v>
      </c>
      <c r="C126" s="1">
        <f t="shared" si="31"/>
        <v>107027.73999999989</v>
      </c>
      <c r="D126" s="92">
        <f>IF('Metric ME - Current'!$B$15&lt;2.6454,427.03-61.4733*(2.6454-'Metric ME - Current'!$B$15),427.03)</f>
        <v>427.03</v>
      </c>
      <c r="E126" s="1">
        <f t="shared" si="30"/>
        <v>69640.839999999909</v>
      </c>
      <c r="H126" s="92">
        <v>148</v>
      </c>
      <c r="I126" s="92">
        <f>IF('Metric ME - Current'!$C$15&lt;2.6872,982.62-123.62*(2.6872-'Metric ME - Current'!$C$15),982.62)</f>
        <v>982.62</v>
      </c>
      <c r="J126" s="1">
        <f t="shared" si="32"/>
        <v>107027.73999999989</v>
      </c>
      <c r="K126" s="92">
        <f>IF('Metric ME - Current'!$C$15&lt;2.6454,427.03-61.4733*(2.6454-'Metric ME - Current'!$C$15),427.03)</f>
        <v>427.03</v>
      </c>
      <c r="L126" s="1">
        <f t="shared" si="39"/>
        <v>69640.839999999909</v>
      </c>
      <c r="O126" s="92">
        <v>148</v>
      </c>
      <c r="P126" s="92">
        <f>IF('Metric ME - Current'!$D$15&lt;2.6872,982.62-123.62*(2.6872-'Metric ME - Current'!$D$15),982.62)</f>
        <v>982.62</v>
      </c>
      <c r="Q126" s="1">
        <f t="shared" si="33"/>
        <v>107027.73999999989</v>
      </c>
      <c r="R126" s="92">
        <f>IF('Metric ME - Current'!$D$15&lt;2.6454,427.03-61.4733*(2.6454-'Metric ME - Current'!$D$15),427.03)</f>
        <v>427.03</v>
      </c>
      <c r="S126" s="1">
        <f t="shared" si="40"/>
        <v>69640.839999999909</v>
      </c>
      <c r="V126" s="92">
        <v>148</v>
      </c>
      <c r="W126" s="92">
        <f>IF('Metric ME - Current'!$E$15&lt;2.6872,982.62-123.62*(2.6872-'Metric ME - Current'!$E$15),982.62)</f>
        <v>982.62</v>
      </c>
      <c r="X126" s="1">
        <f t="shared" si="34"/>
        <v>107027.73999999989</v>
      </c>
      <c r="Y126" s="92">
        <f>IF('Metric ME - Current'!$E$15&lt;2.6454,427.03-61.4733*(2.6454-'Metric ME - Current'!$E$15),427.03)</f>
        <v>427.03</v>
      </c>
      <c r="Z126" s="1">
        <f t="shared" si="41"/>
        <v>69640.839999999909</v>
      </c>
      <c r="AC126" s="92">
        <v>148</v>
      </c>
      <c r="AD126" s="92">
        <f>IF('Metric ME - Current'!$F$15&lt;2.6872,982.62-123.62*(2.6872-'Metric ME - Current'!$F$15),982.62)</f>
        <v>982.62</v>
      </c>
      <c r="AE126" s="1">
        <f t="shared" si="35"/>
        <v>107027.73999999989</v>
      </c>
      <c r="AF126" s="92">
        <f>IF('Metric ME - Current'!$F$15&lt;2.6454,427.03-61.4733*(2.6454-'Metric ME - Current'!$F$15),427.03)</f>
        <v>427.03</v>
      </c>
      <c r="AG126" s="1">
        <f t="shared" si="42"/>
        <v>69640.839999999909</v>
      </c>
      <c r="AJ126" s="92">
        <v>148</v>
      </c>
      <c r="AK126" s="92">
        <f>IF('Metric ME - Current'!$G$15&lt;2.6872,982.62-123.62*(2.6872-'Metric ME - Current'!$G$15),982.62)</f>
        <v>982.62</v>
      </c>
      <c r="AL126" s="1">
        <f t="shared" si="36"/>
        <v>107027.73999999989</v>
      </c>
      <c r="AM126" s="92">
        <f>IF('Metric ME - Current'!$G$15&lt;2.6454,427.03-61.4733*(2.6454-'Metric ME - Current'!$G$15),427.03)</f>
        <v>427.03</v>
      </c>
      <c r="AN126" s="1">
        <f t="shared" si="43"/>
        <v>69640.839999999909</v>
      </c>
      <c r="AQ126" s="92">
        <v>148</v>
      </c>
      <c r="AR126" s="92">
        <f>IF('Metric ME - Current'!$H$15&lt;2.6872,982.62-123.62*(2.6872-'Metric ME - Current'!$H$15),982.62)</f>
        <v>982.62</v>
      </c>
      <c r="AS126" s="1">
        <f t="shared" si="37"/>
        <v>107027.73999999989</v>
      </c>
      <c r="AT126" s="92">
        <f>IF('Metric ME - Current'!$H$15&lt;2.6454,427.03-61.4733*(2.6454-'Metric ME - Current'!$H$15),427.03)</f>
        <v>427.03</v>
      </c>
      <c r="AU126" s="1">
        <f t="shared" si="44"/>
        <v>69640.839999999909</v>
      </c>
      <c r="AX126" s="92">
        <v>148</v>
      </c>
      <c r="AY126" s="92">
        <f>IF('Metric ME - Current'!$I$15&lt;2.6872,982.62-123.62*(2.6872-'Metric ME - Current'!$I$15),982.62)</f>
        <v>982.62</v>
      </c>
      <c r="AZ126" s="1">
        <f t="shared" si="38"/>
        <v>107027.73999999989</v>
      </c>
      <c r="BA126" s="92">
        <f>IF('Imperial ME - Current'!$I$15&lt;2.6454,427.03-61.4733*(2.6454-'Imperial ME - Current'!$I$15),427.03)</f>
        <v>427.03</v>
      </c>
      <c r="BB126" s="1">
        <f t="shared" si="45"/>
        <v>69640.839999999909</v>
      </c>
    </row>
    <row r="127" spans="1:54" x14ac:dyDescent="0.25">
      <c r="A127" s="92">
        <v>149</v>
      </c>
      <c r="B127" s="92">
        <f>IF('Metric ME - Current'!$B$15&lt;2.6872,982.62-123.62*(2.6872-'Metric ME - Current'!$B$15),982.62)</f>
        <v>982.62</v>
      </c>
      <c r="C127" s="1">
        <f t="shared" si="31"/>
        <v>108010.35999999988</v>
      </c>
      <c r="D127" s="92">
        <f>IF('Metric ME - Current'!$B$15&lt;2.6454,427.03-61.4733*(2.6454-'Metric ME - Current'!$B$15),427.03)</f>
        <v>427.03</v>
      </c>
      <c r="E127" s="1">
        <f t="shared" si="30"/>
        <v>70067.869999999908</v>
      </c>
      <c r="H127" s="92">
        <v>149</v>
      </c>
      <c r="I127" s="92">
        <f>IF('Metric ME - Current'!$C$15&lt;2.6872,982.62-123.62*(2.6872-'Metric ME - Current'!$C$15),982.62)</f>
        <v>982.62</v>
      </c>
      <c r="J127" s="1">
        <f t="shared" si="32"/>
        <v>108010.35999999988</v>
      </c>
      <c r="K127" s="92">
        <f>IF('Metric ME - Current'!$C$15&lt;2.6454,427.03-61.4733*(2.6454-'Metric ME - Current'!$C$15),427.03)</f>
        <v>427.03</v>
      </c>
      <c r="L127" s="1">
        <f t="shared" si="39"/>
        <v>70067.869999999908</v>
      </c>
      <c r="O127" s="92">
        <v>149</v>
      </c>
      <c r="P127" s="92">
        <f>IF('Metric ME - Current'!$D$15&lt;2.6872,982.62-123.62*(2.6872-'Metric ME - Current'!$D$15),982.62)</f>
        <v>982.62</v>
      </c>
      <c r="Q127" s="1">
        <f t="shared" si="33"/>
        <v>108010.35999999988</v>
      </c>
      <c r="R127" s="92">
        <f>IF('Metric ME - Current'!$D$15&lt;2.6454,427.03-61.4733*(2.6454-'Metric ME - Current'!$D$15),427.03)</f>
        <v>427.03</v>
      </c>
      <c r="S127" s="1">
        <f t="shared" si="40"/>
        <v>70067.869999999908</v>
      </c>
      <c r="V127" s="92">
        <v>149</v>
      </c>
      <c r="W127" s="92">
        <f>IF('Metric ME - Current'!$E$15&lt;2.6872,982.62-123.62*(2.6872-'Metric ME - Current'!$E$15),982.62)</f>
        <v>982.62</v>
      </c>
      <c r="X127" s="1">
        <f t="shared" si="34"/>
        <v>108010.35999999988</v>
      </c>
      <c r="Y127" s="92">
        <f>IF('Metric ME - Current'!$E$15&lt;2.6454,427.03-61.4733*(2.6454-'Metric ME - Current'!$E$15),427.03)</f>
        <v>427.03</v>
      </c>
      <c r="Z127" s="1">
        <f t="shared" si="41"/>
        <v>70067.869999999908</v>
      </c>
      <c r="AC127" s="92">
        <v>149</v>
      </c>
      <c r="AD127" s="92">
        <f>IF('Metric ME - Current'!$F$15&lt;2.6872,982.62-123.62*(2.6872-'Metric ME - Current'!$F$15),982.62)</f>
        <v>982.62</v>
      </c>
      <c r="AE127" s="1">
        <f t="shared" si="35"/>
        <v>108010.35999999988</v>
      </c>
      <c r="AF127" s="92">
        <f>IF('Metric ME - Current'!$F$15&lt;2.6454,427.03-61.4733*(2.6454-'Metric ME - Current'!$F$15),427.03)</f>
        <v>427.03</v>
      </c>
      <c r="AG127" s="1">
        <f t="shared" si="42"/>
        <v>70067.869999999908</v>
      </c>
      <c r="AJ127" s="92">
        <v>149</v>
      </c>
      <c r="AK127" s="92">
        <f>IF('Metric ME - Current'!$G$15&lt;2.6872,982.62-123.62*(2.6872-'Metric ME - Current'!$G$15),982.62)</f>
        <v>982.62</v>
      </c>
      <c r="AL127" s="1">
        <f t="shared" si="36"/>
        <v>108010.35999999988</v>
      </c>
      <c r="AM127" s="92">
        <f>IF('Metric ME - Current'!$G$15&lt;2.6454,427.03-61.4733*(2.6454-'Metric ME - Current'!$G$15),427.03)</f>
        <v>427.03</v>
      </c>
      <c r="AN127" s="1">
        <f t="shared" si="43"/>
        <v>70067.869999999908</v>
      </c>
      <c r="AQ127" s="92">
        <v>149</v>
      </c>
      <c r="AR127" s="92">
        <f>IF('Metric ME - Current'!$H$15&lt;2.6872,982.62-123.62*(2.6872-'Metric ME - Current'!$H$15),982.62)</f>
        <v>982.62</v>
      </c>
      <c r="AS127" s="1">
        <f t="shared" si="37"/>
        <v>108010.35999999988</v>
      </c>
      <c r="AT127" s="92">
        <f>IF('Metric ME - Current'!$H$15&lt;2.6454,427.03-61.4733*(2.6454-'Metric ME - Current'!$H$15),427.03)</f>
        <v>427.03</v>
      </c>
      <c r="AU127" s="1">
        <f t="shared" si="44"/>
        <v>70067.869999999908</v>
      </c>
      <c r="AX127" s="92">
        <v>149</v>
      </c>
      <c r="AY127" s="92">
        <f>IF('Metric ME - Current'!$I$15&lt;2.6872,982.62-123.62*(2.6872-'Metric ME - Current'!$I$15),982.62)</f>
        <v>982.62</v>
      </c>
      <c r="AZ127" s="1">
        <f t="shared" si="38"/>
        <v>108010.35999999988</v>
      </c>
      <c r="BA127" s="92">
        <f>IF('Imperial ME - Current'!$I$15&lt;2.6454,427.03-61.4733*(2.6454-'Imperial ME - Current'!$I$15),427.03)</f>
        <v>427.03</v>
      </c>
      <c r="BB127" s="1">
        <f t="shared" si="45"/>
        <v>70067.869999999908</v>
      </c>
    </row>
    <row r="128" spans="1:54" x14ac:dyDescent="0.25">
      <c r="A128" s="92">
        <v>150</v>
      </c>
      <c r="B128" s="92">
        <f>IF('Metric ME - Current'!$B$15&lt;2.6872,982.62-123.62*(2.6872-'Metric ME - Current'!$B$15),982.62)</f>
        <v>982.62</v>
      </c>
      <c r="C128" s="1">
        <f t="shared" si="31"/>
        <v>108992.97999999988</v>
      </c>
      <c r="D128" s="92">
        <f>IF('Metric ME - Current'!$B$15&lt;2.6454,427.03-61.4733*(2.6454-'Metric ME - Current'!$B$15),427.03)</f>
        <v>427.03</v>
      </c>
      <c r="E128" s="1">
        <f t="shared" si="30"/>
        <v>70494.899999999907</v>
      </c>
      <c r="H128" s="92">
        <v>150</v>
      </c>
      <c r="I128" s="92">
        <f>IF('Metric ME - Current'!$C$15&lt;2.6872,982.62-123.62*(2.6872-'Metric ME - Current'!$C$15),982.62)</f>
        <v>982.62</v>
      </c>
      <c r="J128" s="1">
        <f t="shared" si="32"/>
        <v>108992.97999999988</v>
      </c>
      <c r="K128" s="92">
        <f>IF('Metric ME - Current'!$C$15&lt;2.6454,427.03-61.4733*(2.6454-'Metric ME - Current'!$C$15),427.03)</f>
        <v>427.03</v>
      </c>
      <c r="L128" s="1">
        <f t="shared" si="39"/>
        <v>70494.899999999907</v>
      </c>
      <c r="O128" s="92">
        <v>150</v>
      </c>
      <c r="P128" s="92">
        <f>IF('Metric ME - Current'!$D$15&lt;2.6872,982.62-123.62*(2.6872-'Metric ME - Current'!$D$15),982.62)</f>
        <v>982.62</v>
      </c>
      <c r="Q128" s="1">
        <f t="shared" si="33"/>
        <v>108992.97999999988</v>
      </c>
      <c r="R128" s="92">
        <f>IF('Metric ME - Current'!$D$15&lt;2.6454,427.03-61.4733*(2.6454-'Metric ME - Current'!$D$15),427.03)</f>
        <v>427.03</v>
      </c>
      <c r="S128" s="1">
        <f t="shared" si="40"/>
        <v>70494.899999999907</v>
      </c>
      <c r="V128" s="92">
        <v>150</v>
      </c>
      <c r="W128" s="92">
        <f>IF('Metric ME - Current'!$E$15&lt;2.6872,982.62-123.62*(2.6872-'Metric ME - Current'!$E$15),982.62)</f>
        <v>982.62</v>
      </c>
      <c r="X128" s="1">
        <f t="shared" si="34"/>
        <v>108992.97999999988</v>
      </c>
      <c r="Y128" s="92">
        <f>IF('Metric ME - Current'!$E$15&lt;2.6454,427.03-61.4733*(2.6454-'Metric ME - Current'!$E$15),427.03)</f>
        <v>427.03</v>
      </c>
      <c r="Z128" s="1">
        <f t="shared" si="41"/>
        <v>70494.899999999907</v>
      </c>
      <c r="AC128" s="92">
        <v>150</v>
      </c>
      <c r="AD128" s="92">
        <f>IF('Metric ME - Current'!$F$15&lt;2.6872,982.62-123.62*(2.6872-'Metric ME - Current'!$F$15),982.62)</f>
        <v>982.62</v>
      </c>
      <c r="AE128" s="1">
        <f t="shared" si="35"/>
        <v>108992.97999999988</v>
      </c>
      <c r="AF128" s="92">
        <f>IF('Metric ME - Current'!$F$15&lt;2.6454,427.03-61.4733*(2.6454-'Metric ME - Current'!$F$15),427.03)</f>
        <v>427.03</v>
      </c>
      <c r="AG128" s="1">
        <f t="shared" si="42"/>
        <v>70494.899999999907</v>
      </c>
      <c r="AJ128" s="92">
        <v>150</v>
      </c>
      <c r="AK128" s="92">
        <f>IF('Metric ME - Current'!$G$15&lt;2.6872,982.62-123.62*(2.6872-'Metric ME - Current'!$G$15),982.62)</f>
        <v>982.62</v>
      </c>
      <c r="AL128" s="1">
        <f t="shared" si="36"/>
        <v>108992.97999999988</v>
      </c>
      <c r="AM128" s="92">
        <f>IF('Metric ME - Current'!$G$15&lt;2.6454,427.03-61.4733*(2.6454-'Metric ME - Current'!$G$15),427.03)</f>
        <v>427.03</v>
      </c>
      <c r="AN128" s="1">
        <f t="shared" si="43"/>
        <v>70494.899999999907</v>
      </c>
      <c r="AQ128" s="92">
        <v>150</v>
      </c>
      <c r="AR128" s="92">
        <f>IF('Metric ME - Current'!$H$15&lt;2.6872,982.62-123.62*(2.6872-'Metric ME - Current'!$H$15),982.62)</f>
        <v>982.62</v>
      </c>
      <c r="AS128" s="1">
        <f t="shared" si="37"/>
        <v>108992.97999999988</v>
      </c>
      <c r="AT128" s="92">
        <f>IF('Metric ME - Current'!$H$15&lt;2.6454,427.03-61.4733*(2.6454-'Metric ME - Current'!$H$15),427.03)</f>
        <v>427.03</v>
      </c>
      <c r="AU128" s="1">
        <f t="shared" si="44"/>
        <v>70494.899999999907</v>
      </c>
      <c r="AX128" s="92">
        <v>150</v>
      </c>
      <c r="AY128" s="92">
        <f>IF('Metric ME - Current'!$I$15&lt;2.6872,982.62-123.62*(2.6872-'Metric ME - Current'!$I$15),982.62)</f>
        <v>982.62</v>
      </c>
      <c r="AZ128" s="1">
        <f t="shared" si="38"/>
        <v>108992.97999999988</v>
      </c>
      <c r="BA128" s="92">
        <f>IF('Imperial ME - Current'!$I$15&lt;2.6454,427.03-61.4733*(2.6454-'Imperial ME - Current'!$I$15),427.03)</f>
        <v>427.03</v>
      </c>
      <c r="BB128" s="1">
        <f t="shared" si="45"/>
        <v>70494.899999999907</v>
      </c>
    </row>
    <row r="129" spans="1:54" x14ac:dyDescent="0.25">
      <c r="A129" s="92">
        <v>151</v>
      </c>
      <c r="B129" s="92">
        <f>IF('Metric ME - Current'!$B$15&lt;2.6872,982.62-123.62*(2.6872-'Metric ME - Current'!$B$15),982.62)</f>
        <v>982.62</v>
      </c>
      <c r="C129" s="1">
        <f t="shared" si="31"/>
        <v>109975.59999999987</v>
      </c>
      <c r="D129" s="92">
        <f>IF('Metric ME - Current'!$B$15&lt;2.6454,427.03-61.4733*(2.6454-'Metric ME - Current'!$B$15),427.03)</f>
        <v>427.03</v>
      </c>
      <c r="E129" s="1">
        <f t="shared" si="30"/>
        <v>70921.929999999906</v>
      </c>
      <c r="H129" s="92">
        <v>151</v>
      </c>
      <c r="I129" s="92">
        <f>IF('Metric ME - Current'!$C$15&lt;2.6872,982.62-123.62*(2.6872-'Metric ME - Current'!$C$15),982.62)</f>
        <v>982.62</v>
      </c>
      <c r="J129" s="1">
        <f t="shared" si="32"/>
        <v>109975.59999999987</v>
      </c>
      <c r="K129" s="92">
        <f>IF('Metric ME - Current'!$C$15&lt;2.6454,427.03-61.4733*(2.6454-'Metric ME - Current'!$C$15),427.03)</f>
        <v>427.03</v>
      </c>
      <c r="L129" s="1">
        <f t="shared" si="39"/>
        <v>70921.929999999906</v>
      </c>
      <c r="O129" s="92">
        <v>151</v>
      </c>
      <c r="P129" s="92">
        <f>IF('Metric ME - Current'!$D$15&lt;2.6872,982.62-123.62*(2.6872-'Metric ME - Current'!$D$15),982.62)</f>
        <v>982.62</v>
      </c>
      <c r="Q129" s="1">
        <f t="shared" si="33"/>
        <v>109975.59999999987</v>
      </c>
      <c r="R129" s="92">
        <f>IF('Metric ME - Current'!$D$15&lt;2.6454,427.03-61.4733*(2.6454-'Metric ME - Current'!$D$15),427.03)</f>
        <v>427.03</v>
      </c>
      <c r="S129" s="1">
        <f t="shared" si="40"/>
        <v>70921.929999999906</v>
      </c>
      <c r="V129" s="92">
        <v>151</v>
      </c>
      <c r="W129" s="92">
        <f>IF('Metric ME - Current'!$E$15&lt;2.6872,982.62-123.62*(2.6872-'Metric ME - Current'!$E$15),982.62)</f>
        <v>982.62</v>
      </c>
      <c r="X129" s="1">
        <f t="shared" si="34"/>
        <v>109975.59999999987</v>
      </c>
      <c r="Y129" s="92">
        <f>IF('Metric ME - Current'!$E$15&lt;2.6454,427.03-61.4733*(2.6454-'Metric ME - Current'!$E$15),427.03)</f>
        <v>427.03</v>
      </c>
      <c r="Z129" s="1">
        <f t="shared" si="41"/>
        <v>70921.929999999906</v>
      </c>
      <c r="AC129" s="92">
        <v>151</v>
      </c>
      <c r="AD129" s="92">
        <f>IF('Metric ME - Current'!$F$15&lt;2.6872,982.62-123.62*(2.6872-'Metric ME - Current'!$F$15),982.62)</f>
        <v>982.62</v>
      </c>
      <c r="AE129" s="1">
        <f t="shared" si="35"/>
        <v>109975.59999999987</v>
      </c>
      <c r="AF129" s="92">
        <f>IF('Metric ME - Current'!$F$15&lt;2.6454,427.03-61.4733*(2.6454-'Metric ME - Current'!$F$15),427.03)</f>
        <v>427.03</v>
      </c>
      <c r="AG129" s="1">
        <f t="shared" si="42"/>
        <v>70921.929999999906</v>
      </c>
      <c r="AJ129" s="92">
        <v>151</v>
      </c>
      <c r="AK129" s="92">
        <f>IF('Metric ME - Current'!$G$15&lt;2.6872,982.62-123.62*(2.6872-'Metric ME - Current'!$G$15),982.62)</f>
        <v>982.62</v>
      </c>
      <c r="AL129" s="1">
        <f t="shared" si="36"/>
        <v>109975.59999999987</v>
      </c>
      <c r="AM129" s="92">
        <f>IF('Metric ME - Current'!$G$15&lt;2.6454,427.03-61.4733*(2.6454-'Metric ME - Current'!$G$15),427.03)</f>
        <v>427.03</v>
      </c>
      <c r="AN129" s="1">
        <f t="shared" si="43"/>
        <v>70921.929999999906</v>
      </c>
      <c r="AQ129" s="92">
        <v>151</v>
      </c>
      <c r="AR129" s="92">
        <f>IF('Metric ME - Current'!$H$15&lt;2.6872,982.62-123.62*(2.6872-'Metric ME - Current'!$H$15),982.62)</f>
        <v>982.62</v>
      </c>
      <c r="AS129" s="1">
        <f t="shared" si="37"/>
        <v>109975.59999999987</v>
      </c>
      <c r="AT129" s="92">
        <f>IF('Metric ME - Current'!$H$15&lt;2.6454,427.03-61.4733*(2.6454-'Metric ME - Current'!$H$15),427.03)</f>
        <v>427.03</v>
      </c>
      <c r="AU129" s="1">
        <f t="shared" si="44"/>
        <v>70921.929999999906</v>
      </c>
      <c r="AX129" s="92">
        <v>151</v>
      </c>
      <c r="AY129" s="92">
        <f>IF('Metric ME - Current'!$I$15&lt;2.6872,982.62-123.62*(2.6872-'Metric ME - Current'!$I$15),982.62)</f>
        <v>982.62</v>
      </c>
      <c r="AZ129" s="1">
        <f t="shared" si="38"/>
        <v>109975.59999999987</v>
      </c>
      <c r="BA129" s="92">
        <f>IF('Imperial ME - Current'!$I$15&lt;2.6454,427.03-61.4733*(2.6454-'Imperial ME - Current'!$I$15),427.03)</f>
        <v>427.03</v>
      </c>
      <c r="BB129" s="1">
        <f t="shared" si="45"/>
        <v>70921.929999999906</v>
      </c>
    </row>
    <row r="130" spans="1:54" x14ac:dyDescent="0.25">
      <c r="A130" s="92">
        <v>152</v>
      </c>
      <c r="B130" s="92">
        <f>IF('Metric ME - Current'!$B$15&lt;2.6872,982.62-123.62*(2.6872-'Metric ME - Current'!$B$15),982.62)</f>
        <v>982.62</v>
      </c>
      <c r="C130" s="1">
        <f t="shared" si="31"/>
        <v>110958.21999999987</v>
      </c>
      <c r="D130" s="92">
        <f>IF('Metric ME - Current'!$B$15&lt;2.6454,427.03-61.4733*(2.6454-'Metric ME - Current'!$B$15),427.03)</f>
        <v>427.03</v>
      </c>
      <c r="E130" s="1">
        <f t="shared" si="30"/>
        <v>71348.959999999905</v>
      </c>
      <c r="H130" s="92">
        <v>152</v>
      </c>
      <c r="I130" s="92">
        <f>IF('Metric ME - Current'!$C$15&lt;2.6872,982.62-123.62*(2.6872-'Metric ME - Current'!$C$15),982.62)</f>
        <v>982.62</v>
      </c>
      <c r="J130" s="1">
        <f t="shared" si="32"/>
        <v>110958.21999999987</v>
      </c>
      <c r="K130" s="92">
        <f>IF('Metric ME - Current'!$C$15&lt;2.6454,427.03-61.4733*(2.6454-'Metric ME - Current'!$C$15),427.03)</f>
        <v>427.03</v>
      </c>
      <c r="L130" s="1">
        <f t="shared" si="39"/>
        <v>71348.959999999905</v>
      </c>
      <c r="O130" s="92">
        <v>152</v>
      </c>
      <c r="P130" s="92">
        <f>IF('Metric ME - Current'!$D$15&lt;2.6872,982.62-123.62*(2.6872-'Metric ME - Current'!$D$15),982.62)</f>
        <v>982.62</v>
      </c>
      <c r="Q130" s="1">
        <f t="shared" si="33"/>
        <v>110958.21999999987</v>
      </c>
      <c r="R130" s="92">
        <f>IF('Metric ME - Current'!$D$15&lt;2.6454,427.03-61.4733*(2.6454-'Metric ME - Current'!$D$15),427.03)</f>
        <v>427.03</v>
      </c>
      <c r="S130" s="1">
        <f t="shared" si="40"/>
        <v>71348.959999999905</v>
      </c>
      <c r="V130" s="92">
        <v>152</v>
      </c>
      <c r="W130" s="92">
        <f>IF('Metric ME - Current'!$E$15&lt;2.6872,982.62-123.62*(2.6872-'Metric ME - Current'!$E$15),982.62)</f>
        <v>982.62</v>
      </c>
      <c r="X130" s="1">
        <f t="shared" si="34"/>
        <v>110958.21999999987</v>
      </c>
      <c r="Y130" s="92">
        <f>IF('Metric ME - Current'!$E$15&lt;2.6454,427.03-61.4733*(2.6454-'Metric ME - Current'!$E$15),427.03)</f>
        <v>427.03</v>
      </c>
      <c r="Z130" s="1">
        <f t="shared" si="41"/>
        <v>71348.959999999905</v>
      </c>
      <c r="AC130" s="92">
        <v>152</v>
      </c>
      <c r="AD130" s="92">
        <f>IF('Metric ME - Current'!$F$15&lt;2.6872,982.62-123.62*(2.6872-'Metric ME - Current'!$F$15),982.62)</f>
        <v>982.62</v>
      </c>
      <c r="AE130" s="1">
        <f t="shared" si="35"/>
        <v>110958.21999999987</v>
      </c>
      <c r="AF130" s="92">
        <f>IF('Metric ME - Current'!$F$15&lt;2.6454,427.03-61.4733*(2.6454-'Metric ME - Current'!$F$15),427.03)</f>
        <v>427.03</v>
      </c>
      <c r="AG130" s="1">
        <f t="shared" si="42"/>
        <v>71348.959999999905</v>
      </c>
      <c r="AJ130" s="92">
        <v>152</v>
      </c>
      <c r="AK130" s="92">
        <f>IF('Metric ME - Current'!$G$15&lt;2.6872,982.62-123.62*(2.6872-'Metric ME - Current'!$G$15),982.62)</f>
        <v>982.62</v>
      </c>
      <c r="AL130" s="1">
        <f t="shared" si="36"/>
        <v>110958.21999999987</v>
      </c>
      <c r="AM130" s="92">
        <f>IF('Metric ME - Current'!$G$15&lt;2.6454,427.03-61.4733*(2.6454-'Metric ME - Current'!$G$15),427.03)</f>
        <v>427.03</v>
      </c>
      <c r="AN130" s="1">
        <f t="shared" si="43"/>
        <v>71348.959999999905</v>
      </c>
      <c r="AQ130" s="92">
        <v>152</v>
      </c>
      <c r="AR130" s="92">
        <f>IF('Metric ME - Current'!$H$15&lt;2.6872,982.62-123.62*(2.6872-'Metric ME - Current'!$H$15),982.62)</f>
        <v>982.62</v>
      </c>
      <c r="AS130" s="1">
        <f t="shared" si="37"/>
        <v>110958.21999999987</v>
      </c>
      <c r="AT130" s="92">
        <f>IF('Metric ME - Current'!$H$15&lt;2.6454,427.03-61.4733*(2.6454-'Metric ME - Current'!$H$15),427.03)</f>
        <v>427.03</v>
      </c>
      <c r="AU130" s="1">
        <f t="shared" si="44"/>
        <v>71348.959999999905</v>
      </c>
      <c r="AX130" s="92">
        <v>152</v>
      </c>
      <c r="AY130" s="92">
        <f>IF('Metric ME - Current'!$I$15&lt;2.6872,982.62-123.62*(2.6872-'Metric ME - Current'!$I$15),982.62)</f>
        <v>982.62</v>
      </c>
      <c r="AZ130" s="1">
        <f t="shared" si="38"/>
        <v>110958.21999999987</v>
      </c>
      <c r="BA130" s="92">
        <f>IF('Imperial ME - Current'!$I$15&lt;2.6454,427.03-61.4733*(2.6454-'Imperial ME - Current'!$I$15),427.03)</f>
        <v>427.03</v>
      </c>
      <c r="BB130" s="1">
        <f t="shared" si="45"/>
        <v>71348.959999999905</v>
      </c>
    </row>
    <row r="131" spans="1:54" x14ac:dyDescent="0.25">
      <c r="A131" s="92">
        <v>153</v>
      </c>
      <c r="B131" s="92">
        <f>IF('Metric ME - Current'!$B$15&lt;2.6872,982.62-123.62*(2.6872-'Metric ME - Current'!$B$15),982.62)</f>
        <v>982.62</v>
      </c>
      <c r="C131" s="1">
        <f t="shared" si="31"/>
        <v>111940.83999999987</v>
      </c>
      <c r="D131" s="92">
        <f>IF('Metric ME - Current'!$B$15&lt;2.6454,427.03-61.4733*(2.6454-'Metric ME - Current'!$B$15),427.03)</f>
        <v>427.03</v>
      </c>
      <c r="E131" s="1">
        <f t="shared" si="30"/>
        <v>71775.989999999903</v>
      </c>
      <c r="H131" s="92">
        <v>153</v>
      </c>
      <c r="I131" s="92">
        <f>IF('Metric ME - Current'!$C$15&lt;2.6872,982.62-123.62*(2.6872-'Metric ME - Current'!$C$15),982.62)</f>
        <v>982.62</v>
      </c>
      <c r="J131" s="1">
        <f t="shared" si="32"/>
        <v>111940.83999999987</v>
      </c>
      <c r="K131" s="92">
        <f>IF('Metric ME - Current'!$C$15&lt;2.6454,427.03-61.4733*(2.6454-'Metric ME - Current'!$C$15),427.03)</f>
        <v>427.03</v>
      </c>
      <c r="L131" s="1">
        <f t="shared" si="39"/>
        <v>71775.989999999903</v>
      </c>
      <c r="O131" s="92">
        <v>153</v>
      </c>
      <c r="P131" s="92">
        <f>IF('Metric ME - Current'!$D$15&lt;2.6872,982.62-123.62*(2.6872-'Metric ME - Current'!$D$15),982.62)</f>
        <v>982.62</v>
      </c>
      <c r="Q131" s="1">
        <f t="shared" si="33"/>
        <v>111940.83999999987</v>
      </c>
      <c r="R131" s="92">
        <f>IF('Metric ME - Current'!$D$15&lt;2.6454,427.03-61.4733*(2.6454-'Metric ME - Current'!$D$15),427.03)</f>
        <v>427.03</v>
      </c>
      <c r="S131" s="1">
        <f t="shared" si="40"/>
        <v>71775.989999999903</v>
      </c>
      <c r="V131" s="92">
        <v>153</v>
      </c>
      <c r="W131" s="92">
        <f>IF('Metric ME - Current'!$E$15&lt;2.6872,982.62-123.62*(2.6872-'Metric ME - Current'!$E$15),982.62)</f>
        <v>982.62</v>
      </c>
      <c r="X131" s="1">
        <f t="shared" si="34"/>
        <v>111940.83999999987</v>
      </c>
      <c r="Y131" s="92">
        <f>IF('Metric ME - Current'!$E$15&lt;2.6454,427.03-61.4733*(2.6454-'Metric ME - Current'!$E$15),427.03)</f>
        <v>427.03</v>
      </c>
      <c r="Z131" s="1">
        <f t="shared" si="41"/>
        <v>71775.989999999903</v>
      </c>
      <c r="AC131" s="92">
        <v>153</v>
      </c>
      <c r="AD131" s="92">
        <f>IF('Metric ME - Current'!$F$15&lt;2.6872,982.62-123.62*(2.6872-'Metric ME - Current'!$F$15),982.62)</f>
        <v>982.62</v>
      </c>
      <c r="AE131" s="1">
        <f t="shared" si="35"/>
        <v>111940.83999999987</v>
      </c>
      <c r="AF131" s="92">
        <f>IF('Metric ME - Current'!$F$15&lt;2.6454,427.03-61.4733*(2.6454-'Metric ME - Current'!$F$15),427.03)</f>
        <v>427.03</v>
      </c>
      <c r="AG131" s="1">
        <f t="shared" si="42"/>
        <v>71775.989999999903</v>
      </c>
      <c r="AJ131" s="92">
        <v>153</v>
      </c>
      <c r="AK131" s="92">
        <f>IF('Metric ME - Current'!$G$15&lt;2.6872,982.62-123.62*(2.6872-'Metric ME - Current'!$G$15),982.62)</f>
        <v>982.62</v>
      </c>
      <c r="AL131" s="1">
        <f t="shared" si="36"/>
        <v>111940.83999999987</v>
      </c>
      <c r="AM131" s="92">
        <f>IF('Metric ME - Current'!$G$15&lt;2.6454,427.03-61.4733*(2.6454-'Metric ME - Current'!$G$15),427.03)</f>
        <v>427.03</v>
      </c>
      <c r="AN131" s="1">
        <f t="shared" si="43"/>
        <v>71775.989999999903</v>
      </c>
      <c r="AQ131" s="92">
        <v>153</v>
      </c>
      <c r="AR131" s="92">
        <f>IF('Metric ME - Current'!$H$15&lt;2.6872,982.62-123.62*(2.6872-'Metric ME - Current'!$H$15),982.62)</f>
        <v>982.62</v>
      </c>
      <c r="AS131" s="1">
        <f t="shared" si="37"/>
        <v>111940.83999999987</v>
      </c>
      <c r="AT131" s="92">
        <f>IF('Metric ME - Current'!$H$15&lt;2.6454,427.03-61.4733*(2.6454-'Metric ME - Current'!$H$15),427.03)</f>
        <v>427.03</v>
      </c>
      <c r="AU131" s="1">
        <f t="shared" si="44"/>
        <v>71775.989999999903</v>
      </c>
      <c r="AX131" s="92">
        <v>153</v>
      </c>
      <c r="AY131" s="92">
        <f>IF('Metric ME - Current'!$I$15&lt;2.6872,982.62-123.62*(2.6872-'Metric ME - Current'!$I$15),982.62)</f>
        <v>982.62</v>
      </c>
      <c r="AZ131" s="1">
        <f t="shared" si="38"/>
        <v>111940.83999999987</v>
      </c>
      <c r="BA131" s="92">
        <f>IF('Imperial ME - Current'!$I$15&lt;2.6454,427.03-61.4733*(2.6454-'Imperial ME - Current'!$I$15),427.03)</f>
        <v>427.03</v>
      </c>
      <c r="BB131" s="1">
        <f t="shared" si="45"/>
        <v>71775.989999999903</v>
      </c>
    </row>
    <row r="132" spans="1:54" x14ac:dyDescent="0.25">
      <c r="A132" s="92">
        <v>154</v>
      </c>
      <c r="B132" s="92">
        <f>IF('Metric ME - Current'!$B$15&lt;2.6872,982.62-123.62*(2.6872-'Metric ME - Current'!$B$15),982.62)</f>
        <v>982.62</v>
      </c>
      <c r="C132" s="1">
        <f t="shared" si="31"/>
        <v>112923.45999999986</v>
      </c>
      <c r="D132" s="92">
        <f>IF('Metric ME - Current'!$B$15&lt;2.6454,427.03-61.4733*(2.6454-'Metric ME - Current'!$B$15),427.03)</f>
        <v>427.03</v>
      </c>
      <c r="E132" s="1">
        <f t="shared" si="30"/>
        <v>72203.019999999902</v>
      </c>
      <c r="H132" s="92">
        <v>154</v>
      </c>
      <c r="I132" s="92">
        <f>IF('Metric ME - Current'!$C$15&lt;2.6872,982.62-123.62*(2.6872-'Metric ME - Current'!$C$15),982.62)</f>
        <v>982.62</v>
      </c>
      <c r="J132" s="1">
        <f t="shared" si="32"/>
        <v>112923.45999999986</v>
      </c>
      <c r="K132" s="92">
        <f>IF('Metric ME - Current'!$C$15&lt;2.6454,427.03-61.4733*(2.6454-'Metric ME - Current'!$C$15),427.03)</f>
        <v>427.03</v>
      </c>
      <c r="L132" s="1">
        <f t="shared" si="39"/>
        <v>72203.019999999902</v>
      </c>
      <c r="O132" s="92">
        <v>154</v>
      </c>
      <c r="P132" s="92">
        <f>IF('Metric ME - Current'!$D$15&lt;2.6872,982.62-123.62*(2.6872-'Metric ME - Current'!$D$15),982.62)</f>
        <v>982.62</v>
      </c>
      <c r="Q132" s="1">
        <f t="shared" si="33"/>
        <v>112923.45999999986</v>
      </c>
      <c r="R132" s="92">
        <f>IF('Metric ME - Current'!$D$15&lt;2.6454,427.03-61.4733*(2.6454-'Metric ME - Current'!$D$15),427.03)</f>
        <v>427.03</v>
      </c>
      <c r="S132" s="1">
        <f t="shared" si="40"/>
        <v>72203.019999999902</v>
      </c>
      <c r="V132" s="92">
        <v>154</v>
      </c>
      <c r="W132" s="92">
        <f>IF('Metric ME - Current'!$E$15&lt;2.6872,982.62-123.62*(2.6872-'Metric ME - Current'!$E$15),982.62)</f>
        <v>982.62</v>
      </c>
      <c r="X132" s="1">
        <f t="shared" si="34"/>
        <v>112923.45999999986</v>
      </c>
      <c r="Y132" s="92">
        <f>IF('Metric ME - Current'!$E$15&lt;2.6454,427.03-61.4733*(2.6454-'Metric ME - Current'!$E$15),427.03)</f>
        <v>427.03</v>
      </c>
      <c r="Z132" s="1">
        <f t="shared" si="41"/>
        <v>72203.019999999902</v>
      </c>
      <c r="AC132" s="92">
        <v>154</v>
      </c>
      <c r="AD132" s="92">
        <f>IF('Metric ME - Current'!$F$15&lt;2.6872,982.62-123.62*(2.6872-'Metric ME - Current'!$F$15),982.62)</f>
        <v>982.62</v>
      </c>
      <c r="AE132" s="1">
        <f t="shared" si="35"/>
        <v>112923.45999999986</v>
      </c>
      <c r="AF132" s="92">
        <f>IF('Metric ME - Current'!$F$15&lt;2.6454,427.03-61.4733*(2.6454-'Metric ME - Current'!$F$15),427.03)</f>
        <v>427.03</v>
      </c>
      <c r="AG132" s="1">
        <f t="shared" si="42"/>
        <v>72203.019999999902</v>
      </c>
      <c r="AJ132" s="92">
        <v>154</v>
      </c>
      <c r="AK132" s="92">
        <f>IF('Metric ME - Current'!$G$15&lt;2.6872,982.62-123.62*(2.6872-'Metric ME - Current'!$G$15),982.62)</f>
        <v>982.62</v>
      </c>
      <c r="AL132" s="1">
        <f t="shared" si="36"/>
        <v>112923.45999999986</v>
      </c>
      <c r="AM132" s="92">
        <f>IF('Metric ME - Current'!$G$15&lt;2.6454,427.03-61.4733*(2.6454-'Metric ME - Current'!$G$15),427.03)</f>
        <v>427.03</v>
      </c>
      <c r="AN132" s="1">
        <f t="shared" si="43"/>
        <v>72203.019999999902</v>
      </c>
      <c r="AQ132" s="92">
        <v>154</v>
      </c>
      <c r="AR132" s="92">
        <f>IF('Metric ME - Current'!$H$15&lt;2.6872,982.62-123.62*(2.6872-'Metric ME - Current'!$H$15),982.62)</f>
        <v>982.62</v>
      </c>
      <c r="AS132" s="1">
        <f t="shared" si="37"/>
        <v>112923.45999999986</v>
      </c>
      <c r="AT132" s="92">
        <f>IF('Metric ME - Current'!$H$15&lt;2.6454,427.03-61.4733*(2.6454-'Metric ME - Current'!$H$15),427.03)</f>
        <v>427.03</v>
      </c>
      <c r="AU132" s="1">
        <f t="shared" si="44"/>
        <v>72203.019999999902</v>
      </c>
      <c r="AX132" s="92">
        <v>154</v>
      </c>
      <c r="AY132" s="92">
        <f>IF('Metric ME - Current'!$I$15&lt;2.6872,982.62-123.62*(2.6872-'Metric ME - Current'!$I$15),982.62)</f>
        <v>982.62</v>
      </c>
      <c r="AZ132" s="1">
        <f t="shared" si="38"/>
        <v>112923.45999999986</v>
      </c>
      <c r="BA132" s="92">
        <f>IF('Imperial ME - Current'!$I$15&lt;2.6454,427.03-61.4733*(2.6454-'Imperial ME - Current'!$I$15),427.03)</f>
        <v>427.03</v>
      </c>
      <c r="BB132" s="1">
        <f t="shared" si="45"/>
        <v>72203.019999999902</v>
      </c>
    </row>
    <row r="133" spans="1:54" x14ac:dyDescent="0.25">
      <c r="A133" s="92">
        <v>155</v>
      </c>
      <c r="B133" s="92">
        <f>IF('Metric ME - Current'!$B$15&lt;2.6872,982.62-123.62*(2.6872-'Metric ME - Current'!$B$15),982.62)</f>
        <v>982.62</v>
      </c>
      <c r="C133" s="1">
        <f t="shared" si="31"/>
        <v>113906.07999999986</v>
      </c>
      <c r="D133" s="92">
        <f>IF('Metric ME - Current'!$B$15&lt;2.6454,427.03-61.4733*(2.6454-'Metric ME - Current'!$B$15),427.03)</f>
        <v>427.03</v>
      </c>
      <c r="E133" s="1">
        <f t="shared" si="30"/>
        <v>72630.049999999901</v>
      </c>
      <c r="H133" s="92">
        <v>155</v>
      </c>
      <c r="I133" s="92">
        <f>IF('Metric ME - Current'!$C$15&lt;2.6872,982.62-123.62*(2.6872-'Metric ME - Current'!$C$15),982.62)</f>
        <v>982.62</v>
      </c>
      <c r="J133" s="1">
        <f t="shared" si="32"/>
        <v>113906.07999999986</v>
      </c>
      <c r="K133" s="92">
        <f>IF('Metric ME - Current'!$C$15&lt;2.6454,427.03-61.4733*(2.6454-'Metric ME - Current'!$C$15),427.03)</f>
        <v>427.03</v>
      </c>
      <c r="L133" s="1">
        <f t="shared" si="39"/>
        <v>72630.049999999901</v>
      </c>
      <c r="O133" s="92">
        <v>155</v>
      </c>
      <c r="P133" s="92">
        <f>IF('Metric ME - Current'!$D$15&lt;2.6872,982.62-123.62*(2.6872-'Metric ME - Current'!$D$15),982.62)</f>
        <v>982.62</v>
      </c>
      <c r="Q133" s="1">
        <f t="shared" si="33"/>
        <v>113906.07999999986</v>
      </c>
      <c r="R133" s="92">
        <f>IF('Metric ME - Current'!$D$15&lt;2.6454,427.03-61.4733*(2.6454-'Metric ME - Current'!$D$15),427.03)</f>
        <v>427.03</v>
      </c>
      <c r="S133" s="1">
        <f t="shared" si="40"/>
        <v>72630.049999999901</v>
      </c>
      <c r="V133" s="92">
        <v>155</v>
      </c>
      <c r="W133" s="92">
        <f>IF('Metric ME - Current'!$E$15&lt;2.6872,982.62-123.62*(2.6872-'Metric ME - Current'!$E$15),982.62)</f>
        <v>982.62</v>
      </c>
      <c r="X133" s="1">
        <f t="shared" si="34"/>
        <v>113906.07999999986</v>
      </c>
      <c r="Y133" s="92">
        <f>IF('Metric ME - Current'!$E$15&lt;2.6454,427.03-61.4733*(2.6454-'Metric ME - Current'!$E$15),427.03)</f>
        <v>427.03</v>
      </c>
      <c r="Z133" s="1">
        <f t="shared" si="41"/>
        <v>72630.049999999901</v>
      </c>
      <c r="AC133" s="92">
        <v>155</v>
      </c>
      <c r="AD133" s="92">
        <f>IF('Metric ME - Current'!$F$15&lt;2.6872,982.62-123.62*(2.6872-'Metric ME - Current'!$F$15),982.62)</f>
        <v>982.62</v>
      </c>
      <c r="AE133" s="1">
        <f t="shared" si="35"/>
        <v>113906.07999999986</v>
      </c>
      <c r="AF133" s="92">
        <f>IF('Metric ME - Current'!$F$15&lt;2.6454,427.03-61.4733*(2.6454-'Metric ME - Current'!$F$15),427.03)</f>
        <v>427.03</v>
      </c>
      <c r="AG133" s="1">
        <f t="shared" si="42"/>
        <v>72630.049999999901</v>
      </c>
      <c r="AJ133" s="92">
        <v>155</v>
      </c>
      <c r="AK133" s="92">
        <f>IF('Metric ME - Current'!$G$15&lt;2.6872,982.62-123.62*(2.6872-'Metric ME - Current'!$G$15),982.62)</f>
        <v>982.62</v>
      </c>
      <c r="AL133" s="1">
        <f t="shared" si="36"/>
        <v>113906.07999999986</v>
      </c>
      <c r="AM133" s="92">
        <f>IF('Metric ME - Current'!$G$15&lt;2.6454,427.03-61.4733*(2.6454-'Metric ME - Current'!$G$15),427.03)</f>
        <v>427.03</v>
      </c>
      <c r="AN133" s="1">
        <f t="shared" si="43"/>
        <v>72630.049999999901</v>
      </c>
      <c r="AQ133" s="92">
        <v>155</v>
      </c>
      <c r="AR133" s="92">
        <f>IF('Metric ME - Current'!$H$15&lt;2.6872,982.62-123.62*(2.6872-'Metric ME - Current'!$H$15),982.62)</f>
        <v>982.62</v>
      </c>
      <c r="AS133" s="1">
        <f t="shared" si="37"/>
        <v>113906.07999999986</v>
      </c>
      <c r="AT133" s="92">
        <f>IF('Metric ME - Current'!$H$15&lt;2.6454,427.03-61.4733*(2.6454-'Metric ME - Current'!$H$15),427.03)</f>
        <v>427.03</v>
      </c>
      <c r="AU133" s="1">
        <f t="shared" si="44"/>
        <v>72630.049999999901</v>
      </c>
      <c r="AX133" s="92">
        <v>155</v>
      </c>
      <c r="AY133" s="92">
        <f>IF('Metric ME - Current'!$I$15&lt;2.6872,982.62-123.62*(2.6872-'Metric ME - Current'!$I$15),982.62)</f>
        <v>982.62</v>
      </c>
      <c r="AZ133" s="1">
        <f t="shared" si="38"/>
        <v>113906.07999999986</v>
      </c>
      <c r="BA133" s="92">
        <f>IF('Imperial ME - Current'!$I$15&lt;2.6454,427.03-61.4733*(2.6454-'Imperial ME - Current'!$I$15),427.03)</f>
        <v>427.03</v>
      </c>
      <c r="BB133" s="1">
        <f t="shared" si="45"/>
        <v>72630.049999999901</v>
      </c>
    </row>
    <row r="134" spans="1:54" x14ac:dyDescent="0.25">
      <c r="A134" s="92">
        <v>156</v>
      </c>
      <c r="B134" s="92">
        <f>IF('Metric ME - Current'!$B$15&lt;2.6872,982.62-123.62*(2.6872-'Metric ME - Current'!$B$15),982.62)</f>
        <v>982.62</v>
      </c>
      <c r="C134" s="1">
        <f t="shared" si="31"/>
        <v>114888.69999999985</v>
      </c>
      <c r="D134" s="92">
        <f>IF('Metric ME - Current'!$B$15&lt;2.6454,427.03-61.4733*(2.6454-'Metric ME - Current'!$B$15),427.03)</f>
        <v>427.03</v>
      </c>
      <c r="E134" s="1">
        <f t="shared" si="30"/>
        <v>73057.0799999999</v>
      </c>
      <c r="H134" s="92">
        <v>156</v>
      </c>
      <c r="I134" s="92">
        <f>IF('Metric ME - Current'!$C$15&lt;2.6872,982.62-123.62*(2.6872-'Metric ME - Current'!$C$15),982.62)</f>
        <v>982.62</v>
      </c>
      <c r="J134" s="1">
        <f t="shared" si="32"/>
        <v>114888.69999999985</v>
      </c>
      <c r="K134" s="92">
        <f>IF('Metric ME - Current'!$C$15&lt;2.6454,427.03-61.4733*(2.6454-'Metric ME - Current'!$C$15),427.03)</f>
        <v>427.03</v>
      </c>
      <c r="L134" s="1">
        <f t="shared" si="39"/>
        <v>73057.0799999999</v>
      </c>
      <c r="O134" s="92">
        <v>156</v>
      </c>
      <c r="P134" s="92">
        <f>IF('Metric ME - Current'!$D$15&lt;2.6872,982.62-123.62*(2.6872-'Metric ME - Current'!$D$15),982.62)</f>
        <v>982.62</v>
      </c>
      <c r="Q134" s="1">
        <f t="shared" si="33"/>
        <v>114888.69999999985</v>
      </c>
      <c r="R134" s="92">
        <f>IF('Metric ME - Current'!$D$15&lt;2.6454,427.03-61.4733*(2.6454-'Metric ME - Current'!$D$15),427.03)</f>
        <v>427.03</v>
      </c>
      <c r="S134" s="1">
        <f t="shared" si="40"/>
        <v>73057.0799999999</v>
      </c>
      <c r="V134" s="92">
        <v>156</v>
      </c>
      <c r="W134" s="92">
        <f>IF('Metric ME - Current'!$E$15&lt;2.6872,982.62-123.62*(2.6872-'Metric ME - Current'!$E$15),982.62)</f>
        <v>982.62</v>
      </c>
      <c r="X134" s="1">
        <f t="shared" si="34"/>
        <v>114888.69999999985</v>
      </c>
      <c r="Y134" s="92">
        <f>IF('Metric ME - Current'!$E$15&lt;2.6454,427.03-61.4733*(2.6454-'Metric ME - Current'!$E$15),427.03)</f>
        <v>427.03</v>
      </c>
      <c r="Z134" s="1">
        <f t="shared" si="41"/>
        <v>73057.0799999999</v>
      </c>
      <c r="AC134" s="92">
        <v>156</v>
      </c>
      <c r="AD134" s="92">
        <f>IF('Metric ME - Current'!$F$15&lt;2.6872,982.62-123.62*(2.6872-'Metric ME - Current'!$F$15),982.62)</f>
        <v>982.62</v>
      </c>
      <c r="AE134" s="1">
        <f t="shared" si="35"/>
        <v>114888.69999999985</v>
      </c>
      <c r="AF134" s="92">
        <f>IF('Metric ME - Current'!$F$15&lt;2.6454,427.03-61.4733*(2.6454-'Metric ME - Current'!$F$15),427.03)</f>
        <v>427.03</v>
      </c>
      <c r="AG134" s="1">
        <f t="shared" si="42"/>
        <v>73057.0799999999</v>
      </c>
      <c r="AJ134" s="92">
        <v>156</v>
      </c>
      <c r="AK134" s="92">
        <f>IF('Metric ME - Current'!$G$15&lt;2.6872,982.62-123.62*(2.6872-'Metric ME - Current'!$G$15),982.62)</f>
        <v>982.62</v>
      </c>
      <c r="AL134" s="1">
        <f t="shared" si="36"/>
        <v>114888.69999999985</v>
      </c>
      <c r="AM134" s="92">
        <f>IF('Metric ME - Current'!$G$15&lt;2.6454,427.03-61.4733*(2.6454-'Metric ME - Current'!$G$15),427.03)</f>
        <v>427.03</v>
      </c>
      <c r="AN134" s="1">
        <f t="shared" si="43"/>
        <v>73057.0799999999</v>
      </c>
      <c r="AQ134" s="92">
        <v>156</v>
      </c>
      <c r="AR134" s="92">
        <f>IF('Metric ME - Current'!$H$15&lt;2.6872,982.62-123.62*(2.6872-'Metric ME - Current'!$H$15),982.62)</f>
        <v>982.62</v>
      </c>
      <c r="AS134" s="1">
        <f t="shared" si="37"/>
        <v>114888.69999999985</v>
      </c>
      <c r="AT134" s="92">
        <f>IF('Metric ME - Current'!$H$15&lt;2.6454,427.03-61.4733*(2.6454-'Metric ME - Current'!$H$15),427.03)</f>
        <v>427.03</v>
      </c>
      <c r="AU134" s="1">
        <f t="shared" si="44"/>
        <v>73057.0799999999</v>
      </c>
      <c r="AX134" s="92">
        <v>156</v>
      </c>
      <c r="AY134" s="92">
        <f>IF('Metric ME - Current'!$I$15&lt;2.6872,982.62-123.62*(2.6872-'Metric ME - Current'!$I$15),982.62)</f>
        <v>982.62</v>
      </c>
      <c r="AZ134" s="1">
        <f t="shared" si="38"/>
        <v>114888.69999999985</v>
      </c>
      <c r="BA134" s="92">
        <f>IF('Imperial ME - Current'!$I$15&lt;2.6454,427.03-61.4733*(2.6454-'Imperial ME - Current'!$I$15),427.03)</f>
        <v>427.03</v>
      </c>
      <c r="BB134" s="1">
        <f t="shared" si="45"/>
        <v>73057.0799999999</v>
      </c>
    </row>
    <row r="135" spans="1:54" x14ac:dyDescent="0.25">
      <c r="A135" s="92">
        <v>157</v>
      </c>
      <c r="B135" s="92">
        <f>IF('Metric ME - Current'!$B$15&lt;2.6872,982.62-123.62*(2.6872-'Metric ME - Current'!$B$15),982.62)</f>
        <v>982.62</v>
      </c>
      <c r="C135" s="1">
        <f t="shared" si="31"/>
        <v>115871.31999999985</v>
      </c>
      <c r="D135" s="92">
        <f>IF('Metric ME - Current'!$B$15&lt;2.6454,427.03-61.4733*(2.6454-'Metric ME - Current'!$B$15),427.03)</f>
        <v>427.03</v>
      </c>
      <c r="E135" s="1">
        <f t="shared" ref="E135:E198" si="46">D135+E134</f>
        <v>73484.109999999899</v>
      </c>
      <c r="H135" s="92">
        <v>157</v>
      </c>
      <c r="I135" s="92">
        <f>IF('Metric ME - Current'!$C$15&lt;2.6872,982.62-123.62*(2.6872-'Metric ME - Current'!$C$15),982.62)</f>
        <v>982.62</v>
      </c>
      <c r="J135" s="1">
        <f t="shared" si="32"/>
        <v>115871.31999999985</v>
      </c>
      <c r="K135" s="92">
        <f>IF('Metric ME - Current'!$C$15&lt;2.6454,427.03-61.4733*(2.6454-'Metric ME - Current'!$C$15),427.03)</f>
        <v>427.03</v>
      </c>
      <c r="L135" s="1">
        <f t="shared" si="39"/>
        <v>73484.109999999899</v>
      </c>
      <c r="O135" s="92">
        <v>157</v>
      </c>
      <c r="P135" s="92">
        <f>IF('Metric ME - Current'!$D$15&lt;2.6872,982.62-123.62*(2.6872-'Metric ME - Current'!$D$15),982.62)</f>
        <v>982.62</v>
      </c>
      <c r="Q135" s="1">
        <f t="shared" si="33"/>
        <v>115871.31999999985</v>
      </c>
      <c r="R135" s="92">
        <f>IF('Metric ME - Current'!$D$15&lt;2.6454,427.03-61.4733*(2.6454-'Metric ME - Current'!$D$15),427.03)</f>
        <v>427.03</v>
      </c>
      <c r="S135" s="1">
        <f t="shared" si="40"/>
        <v>73484.109999999899</v>
      </c>
      <c r="V135" s="92">
        <v>157</v>
      </c>
      <c r="W135" s="92">
        <f>IF('Metric ME - Current'!$E$15&lt;2.6872,982.62-123.62*(2.6872-'Metric ME - Current'!$E$15),982.62)</f>
        <v>982.62</v>
      </c>
      <c r="X135" s="1">
        <f t="shared" si="34"/>
        <v>115871.31999999985</v>
      </c>
      <c r="Y135" s="92">
        <f>IF('Metric ME - Current'!$E$15&lt;2.6454,427.03-61.4733*(2.6454-'Metric ME - Current'!$E$15),427.03)</f>
        <v>427.03</v>
      </c>
      <c r="Z135" s="1">
        <f t="shared" si="41"/>
        <v>73484.109999999899</v>
      </c>
      <c r="AC135" s="92">
        <v>157</v>
      </c>
      <c r="AD135" s="92">
        <f>IF('Metric ME - Current'!$F$15&lt;2.6872,982.62-123.62*(2.6872-'Metric ME - Current'!$F$15),982.62)</f>
        <v>982.62</v>
      </c>
      <c r="AE135" s="1">
        <f t="shared" si="35"/>
        <v>115871.31999999985</v>
      </c>
      <c r="AF135" s="92">
        <f>IF('Metric ME - Current'!$F$15&lt;2.6454,427.03-61.4733*(2.6454-'Metric ME - Current'!$F$15),427.03)</f>
        <v>427.03</v>
      </c>
      <c r="AG135" s="1">
        <f t="shared" si="42"/>
        <v>73484.109999999899</v>
      </c>
      <c r="AJ135" s="92">
        <v>157</v>
      </c>
      <c r="AK135" s="92">
        <f>IF('Metric ME - Current'!$G$15&lt;2.6872,982.62-123.62*(2.6872-'Metric ME - Current'!$G$15),982.62)</f>
        <v>982.62</v>
      </c>
      <c r="AL135" s="1">
        <f t="shared" si="36"/>
        <v>115871.31999999985</v>
      </c>
      <c r="AM135" s="92">
        <f>IF('Metric ME - Current'!$G$15&lt;2.6454,427.03-61.4733*(2.6454-'Metric ME - Current'!$G$15),427.03)</f>
        <v>427.03</v>
      </c>
      <c r="AN135" s="1">
        <f t="shared" si="43"/>
        <v>73484.109999999899</v>
      </c>
      <c r="AQ135" s="92">
        <v>157</v>
      </c>
      <c r="AR135" s="92">
        <f>IF('Metric ME - Current'!$H$15&lt;2.6872,982.62-123.62*(2.6872-'Metric ME - Current'!$H$15),982.62)</f>
        <v>982.62</v>
      </c>
      <c r="AS135" s="1">
        <f t="shared" si="37"/>
        <v>115871.31999999985</v>
      </c>
      <c r="AT135" s="92">
        <f>IF('Metric ME - Current'!$H$15&lt;2.6454,427.03-61.4733*(2.6454-'Metric ME - Current'!$H$15),427.03)</f>
        <v>427.03</v>
      </c>
      <c r="AU135" s="1">
        <f t="shared" si="44"/>
        <v>73484.109999999899</v>
      </c>
      <c r="AX135" s="92">
        <v>157</v>
      </c>
      <c r="AY135" s="92">
        <f>IF('Metric ME - Current'!$I$15&lt;2.6872,982.62-123.62*(2.6872-'Metric ME - Current'!$I$15),982.62)</f>
        <v>982.62</v>
      </c>
      <c r="AZ135" s="1">
        <f t="shared" si="38"/>
        <v>115871.31999999985</v>
      </c>
      <c r="BA135" s="92">
        <f>IF('Imperial ME - Current'!$I$15&lt;2.6454,427.03-61.4733*(2.6454-'Imperial ME - Current'!$I$15),427.03)</f>
        <v>427.03</v>
      </c>
      <c r="BB135" s="1">
        <f t="shared" si="45"/>
        <v>73484.109999999899</v>
      </c>
    </row>
    <row r="136" spans="1:54" x14ac:dyDescent="0.25">
      <c r="A136" s="92">
        <v>158</v>
      </c>
      <c r="B136" s="92">
        <f>IF('Metric ME - Current'!$B$15&lt;2.6872,982.62-123.62*(2.6872-'Metric ME - Current'!$B$15),982.62)</f>
        <v>982.62</v>
      </c>
      <c r="C136" s="1">
        <f t="shared" ref="C136:C199" si="47">B136+C135</f>
        <v>116853.93999999984</v>
      </c>
      <c r="D136" s="92">
        <f>IF('Metric ME - Current'!$B$15&lt;2.6454,427.03-61.4733*(2.6454-'Metric ME - Current'!$B$15),427.03)</f>
        <v>427.03</v>
      </c>
      <c r="E136" s="1">
        <f t="shared" si="46"/>
        <v>73911.139999999898</v>
      </c>
      <c r="H136" s="92">
        <v>158</v>
      </c>
      <c r="I136" s="92">
        <f>IF('Metric ME - Current'!$C$15&lt;2.6872,982.62-123.62*(2.6872-'Metric ME - Current'!$C$15),982.62)</f>
        <v>982.62</v>
      </c>
      <c r="J136" s="1">
        <f t="shared" ref="J136:J199" si="48">I136+J135</f>
        <v>116853.93999999984</v>
      </c>
      <c r="K136" s="92">
        <f>IF('Metric ME - Current'!$C$15&lt;2.6454,427.03-61.4733*(2.6454-'Metric ME - Current'!$C$15),427.03)</f>
        <v>427.03</v>
      </c>
      <c r="L136" s="1">
        <f t="shared" si="39"/>
        <v>73911.139999999898</v>
      </c>
      <c r="O136" s="92">
        <v>158</v>
      </c>
      <c r="P136" s="92">
        <f>IF('Metric ME - Current'!$D$15&lt;2.6872,982.62-123.62*(2.6872-'Metric ME - Current'!$D$15),982.62)</f>
        <v>982.62</v>
      </c>
      <c r="Q136" s="1">
        <f t="shared" ref="Q136:Q199" si="49">P136+Q135</f>
        <v>116853.93999999984</v>
      </c>
      <c r="R136" s="92">
        <f>IF('Metric ME - Current'!$D$15&lt;2.6454,427.03-61.4733*(2.6454-'Metric ME - Current'!$D$15),427.03)</f>
        <v>427.03</v>
      </c>
      <c r="S136" s="1">
        <f t="shared" si="40"/>
        <v>73911.139999999898</v>
      </c>
      <c r="V136" s="92">
        <v>158</v>
      </c>
      <c r="W136" s="92">
        <f>IF('Metric ME - Current'!$E$15&lt;2.6872,982.62-123.62*(2.6872-'Metric ME - Current'!$E$15),982.62)</f>
        <v>982.62</v>
      </c>
      <c r="X136" s="1">
        <f t="shared" ref="X136:X199" si="50">W136+X135</f>
        <v>116853.93999999984</v>
      </c>
      <c r="Y136" s="92">
        <f>IF('Metric ME - Current'!$E$15&lt;2.6454,427.03-61.4733*(2.6454-'Metric ME - Current'!$E$15),427.03)</f>
        <v>427.03</v>
      </c>
      <c r="Z136" s="1">
        <f t="shared" si="41"/>
        <v>73911.139999999898</v>
      </c>
      <c r="AC136" s="92">
        <v>158</v>
      </c>
      <c r="AD136" s="92">
        <f>IF('Metric ME - Current'!$F$15&lt;2.6872,982.62-123.62*(2.6872-'Metric ME - Current'!$F$15),982.62)</f>
        <v>982.62</v>
      </c>
      <c r="AE136" s="1">
        <f t="shared" ref="AE136:AE199" si="51">AD136+AE135</f>
        <v>116853.93999999984</v>
      </c>
      <c r="AF136" s="92">
        <f>IF('Metric ME - Current'!$F$15&lt;2.6454,427.03-61.4733*(2.6454-'Metric ME - Current'!$F$15),427.03)</f>
        <v>427.03</v>
      </c>
      <c r="AG136" s="1">
        <f t="shared" si="42"/>
        <v>73911.139999999898</v>
      </c>
      <c r="AJ136" s="92">
        <v>158</v>
      </c>
      <c r="AK136" s="92">
        <f>IF('Metric ME - Current'!$G$15&lt;2.6872,982.62-123.62*(2.6872-'Metric ME - Current'!$G$15),982.62)</f>
        <v>982.62</v>
      </c>
      <c r="AL136" s="1">
        <f t="shared" ref="AL136:AL199" si="52">AK136+AL135</f>
        <v>116853.93999999984</v>
      </c>
      <c r="AM136" s="92">
        <f>IF('Metric ME - Current'!$G$15&lt;2.6454,427.03-61.4733*(2.6454-'Metric ME - Current'!$G$15),427.03)</f>
        <v>427.03</v>
      </c>
      <c r="AN136" s="1">
        <f t="shared" si="43"/>
        <v>73911.139999999898</v>
      </c>
      <c r="AQ136" s="92">
        <v>158</v>
      </c>
      <c r="AR136" s="92">
        <f>IF('Metric ME - Current'!$H$15&lt;2.6872,982.62-123.62*(2.6872-'Metric ME - Current'!$H$15),982.62)</f>
        <v>982.62</v>
      </c>
      <c r="AS136" s="1">
        <f t="shared" ref="AS136:AS199" si="53">AR136+AS135</f>
        <v>116853.93999999984</v>
      </c>
      <c r="AT136" s="92">
        <f>IF('Metric ME - Current'!$H$15&lt;2.6454,427.03-61.4733*(2.6454-'Metric ME - Current'!$H$15),427.03)</f>
        <v>427.03</v>
      </c>
      <c r="AU136" s="1">
        <f t="shared" si="44"/>
        <v>73911.139999999898</v>
      </c>
      <c r="AX136" s="92">
        <v>158</v>
      </c>
      <c r="AY136" s="92">
        <f>IF('Metric ME - Current'!$I$15&lt;2.6872,982.62-123.62*(2.6872-'Metric ME - Current'!$I$15),982.62)</f>
        <v>982.62</v>
      </c>
      <c r="AZ136" s="1">
        <f t="shared" ref="AZ136:AZ199" si="54">AY136+AZ135</f>
        <v>116853.93999999984</v>
      </c>
      <c r="BA136" s="92">
        <f>IF('Imperial ME - Current'!$I$15&lt;2.6454,427.03-61.4733*(2.6454-'Imperial ME - Current'!$I$15),427.03)</f>
        <v>427.03</v>
      </c>
      <c r="BB136" s="1">
        <f t="shared" si="45"/>
        <v>73911.139999999898</v>
      </c>
    </row>
    <row r="137" spans="1:54" x14ac:dyDescent="0.25">
      <c r="A137" s="92">
        <v>159</v>
      </c>
      <c r="B137" s="92">
        <f>IF('Metric ME - Current'!$B$15&lt;2.6872,982.62-123.62*(2.6872-'Metric ME - Current'!$B$15),982.62)</f>
        <v>982.62</v>
      </c>
      <c r="C137" s="1">
        <f t="shared" si="47"/>
        <v>117836.55999999984</v>
      </c>
      <c r="D137" s="92">
        <f>IF('Metric ME - Current'!$B$15&lt;2.6454,427.03-61.4733*(2.6454-'Metric ME - Current'!$B$15),427.03)</f>
        <v>427.03</v>
      </c>
      <c r="E137" s="1">
        <f t="shared" si="46"/>
        <v>74338.169999999896</v>
      </c>
      <c r="H137" s="92">
        <v>159</v>
      </c>
      <c r="I137" s="92">
        <f>IF('Metric ME - Current'!$C$15&lt;2.6872,982.62-123.62*(2.6872-'Metric ME - Current'!$C$15),982.62)</f>
        <v>982.62</v>
      </c>
      <c r="J137" s="1">
        <f t="shared" si="48"/>
        <v>117836.55999999984</v>
      </c>
      <c r="K137" s="92">
        <f>IF('Metric ME - Current'!$C$15&lt;2.6454,427.03-61.4733*(2.6454-'Metric ME - Current'!$C$15),427.03)</f>
        <v>427.03</v>
      </c>
      <c r="L137" s="1">
        <f t="shared" si="39"/>
        <v>74338.169999999896</v>
      </c>
      <c r="O137" s="92">
        <v>159</v>
      </c>
      <c r="P137" s="92">
        <f>IF('Metric ME - Current'!$D$15&lt;2.6872,982.62-123.62*(2.6872-'Metric ME - Current'!$D$15),982.62)</f>
        <v>982.62</v>
      </c>
      <c r="Q137" s="1">
        <f t="shared" si="49"/>
        <v>117836.55999999984</v>
      </c>
      <c r="R137" s="92">
        <f>IF('Metric ME - Current'!$D$15&lt;2.6454,427.03-61.4733*(2.6454-'Metric ME - Current'!$D$15),427.03)</f>
        <v>427.03</v>
      </c>
      <c r="S137" s="1">
        <f t="shared" si="40"/>
        <v>74338.169999999896</v>
      </c>
      <c r="V137" s="92">
        <v>159</v>
      </c>
      <c r="W137" s="92">
        <f>IF('Metric ME - Current'!$E$15&lt;2.6872,982.62-123.62*(2.6872-'Metric ME - Current'!$E$15),982.62)</f>
        <v>982.62</v>
      </c>
      <c r="X137" s="1">
        <f t="shared" si="50"/>
        <v>117836.55999999984</v>
      </c>
      <c r="Y137" s="92">
        <f>IF('Metric ME - Current'!$E$15&lt;2.6454,427.03-61.4733*(2.6454-'Metric ME - Current'!$E$15),427.03)</f>
        <v>427.03</v>
      </c>
      <c r="Z137" s="1">
        <f t="shared" si="41"/>
        <v>74338.169999999896</v>
      </c>
      <c r="AC137" s="92">
        <v>159</v>
      </c>
      <c r="AD137" s="92">
        <f>IF('Metric ME - Current'!$F$15&lt;2.6872,982.62-123.62*(2.6872-'Metric ME - Current'!$F$15),982.62)</f>
        <v>982.62</v>
      </c>
      <c r="AE137" s="1">
        <f t="shared" si="51"/>
        <v>117836.55999999984</v>
      </c>
      <c r="AF137" s="92">
        <f>IF('Metric ME - Current'!$F$15&lt;2.6454,427.03-61.4733*(2.6454-'Metric ME - Current'!$F$15),427.03)</f>
        <v>427.03</v>
      </c>
      <c r="AG137" s="1">
        <f t="shared" si="42"/>
        <v>74338.169999999896</v>
      </c>
      <c r="AJ137" s="92">
        <v>159</v>
      </c>
      <c r="AK137" s="92">
        <f>IF('Metric ME - Current'!$G$15&lt;2.6872,982.62-123.62*(2.6872-'Metric ME - Current'!$G$15),982.62)</f>
        <v>982.62</v>
      </c>
      <c r="AL137" s="1">
        <f t="shared" si="52"/>
        <v>117836.55999999984</v>
      </c>
      <c r="AM137" s="92">
        <f>IF('Metric ME - Current'!$G$15&lt;2.6454,427.03-61.4733*(2.6454-'Metric ME - Current'!$G$15),427.03)</f>
        <v>427.03</v>
      </c>
      <c r="AN137" s="1">
        <f t="shared" si="43"/>
        <v>74338.169999999896</v>
      </c>
      <c r="AQ137" s="92">
        <v>159</v>
      </c>
      <c r="AR137" s="92">
        <f>IF('Metric ME - Current'!$H$15&lt;2.6872,982.62-123.62*(2.6872-'Metric ME - Current'!$H$15),982.62)</f>
        <v>982.62</v>
      </c>
      <c r="AS137" s="1">
        <f t="shared" si="53"/>
        <v>117836.55999999984</v>
      </c>
      <c r="AT137" s="92">
        <f>IF('Metric ME - Current'!$H$15&lt;2.6454,427.03-61.4733*(2.6454-'Metric ME - Current'!$H$15),427.03)</f>
        <v>427.03</v>
      </c>
      <c r="AU137" s="1">
        <f t="shared" si="44"/>
        <v>74338.169999999896</v>
      </c>
      <c r="AX137" s="92">
        <v>159</v>
      </c>
      <c r="AY137" s="92">
        <f>IF('Metric ME - Current'!$I$15&lt;2.6872,982.62-123.62*(2.6872-'Metric ME - Current'!$I$15),982.62)</f>
        <v>982.62</v>
      </c>
      <c r="AZ137" s="1">
        <f t="shared" si="54"/>
        <v>117836.55999999984</v>
      </c>
      <c r="BA137" s="92">
        <f>IF('Imperial ME - Current'!$I$15&lt;2.6454,427.03-61.4733*(2.6454-'Imperial ME - Current'!$I$15),427.03)</f>
        <v>427.03</v>
      </c>
      <c r="BB137" s="1">
        <f t="shared" si="45"/>
        <v>74338.169999999896</v>
      </c>
    </row>
    <row r="138" spans="1:54" x14ac:dyDescent="0.25">
      <c r="A138" s="92">
        <v>160</v>
      </c>
      <c r="B138" s="92">
        <f>IF('Metric ME - Current'!$B$15&lt;2.6872,982.62-123.62*(2.6872-'Metric ME - Current'!$B$15),982.62)</f>
        <v>982.62</v>
      </c>
      <c r="C138" s="1">
        <f t="shared" si="47"/>
        <v>118819.17999999983</v>
      </c>
      <c r="D138" s="92">
        <f>IF('Metric ME - Current'!$B$15&lt;2.6454,427.03-61.4733*(2.6454-'Metric ME - Current'!$B$15),427.03)</f>
        <v>427.03</v>
      </c>
      <c r="E138" s="1">
        <f t="shared" si="46"/>
        <v>74765.199999999895</v>
      </c>
      <c r="H138" s="92">
        <v>160</v>
      </c>
      <c r="I138" s="92">
        <f>IF('Metric ME - Current'!$C$15&lt;2.6872,982.62-123.62*(2.6872-'Metric ME - Current'!$C$15),982.62)</f>
        <v>982.62</v>
      </c>
      <c r="J138" s="1">
        <f t="shared" si="48"/>
        <v>118819.17999999983</v>
      </c>
      <c r="K138" s="92">
        <f>IF('Metric ME - Current'!$C$15&lt;2.6454,427.03-61.4733*(2.6454-'Metric ME - Current'!$C$15),427.03)</f>
        <v>427.03</v>
      </c>
      <c r="L138" s="1">
        <f t="shared" si="39"/>
        <v>74765.199999999895</v>
      </c>
      <c r="O138" s="92">
        <v>160</v>
      </c>
      <c r="P138" s="92">
        <f>IF('Metric ME - Current'!$D$15&lt;2.6872,982.62-123.62*(2.6872-'Metric ME - Current'!$D$15),982.62)</f>
        <v>982.62</v>
      </c>
      <c r="Q138" s="1">
        <f t="shared" si="49"/>
        <v>118819.17999999983</v>
      </c>
      <c r="R138" s="92">
        <f>IF('Metric ME - Current'!$D$15&lt;2.6454,427.03-61.4733*(2.6454-'Metric ME - Current'!$D$15),427.03)</f>
        <v>427.03</v>
      </c>
      <c r="S138" s="1">
        <f t="shared" si="40"/>
        <v>74765.199999999895</v>
      </c>
      <c r="V138" s="92">
        <v>160</v>
      </c>
      <c r="W138" s="92">
        <f>IF('Metric ME - Current'!$E$15&lt;2.6872,982.62-123.62*(2.6872-'Metric ME - Current'!$E$15),982.62)</f>
        <v>982.62</v>
      </c>
      <c r="X138" s="1">
        <f t="shared" si="50"/>
        <v>118819.17999999983</v>
      </c>
      <c r="Y138" s="92">
        <f>IF('Metric ME - Current'!$E$15&lt;2.6454,427.03-61.4733*(2.6454-'Metric ME - Current'!$E$15),427.03)</f>
        <v>427.03</v>
      </c>
      <c r="Z138" s="1">
        <f t="shared" si="41"/>
        <v>74765.199999999895</v>
      </c>
      <c r="AC138" s="92">
        <v>160</v>
      </c>
      <c r="AD138" s="92">
        <f>IF('Metric ME - Current'!$F$15&lt;2.6872,982.62-123.62*(2.6872-'Metric ME - Current'!$F$15),982.62)</f>
        <v>982.62</v>
      </c>
      <c r="AE138" s="1">
        <f t="shared" si="51"/>
        <v>118819.17999999983</v>
      </c>
      <c r="AF138" s="92">
        <f>IF('Metric ME - Current'!$F$15&lt;2.6454,427.03-61.4733*(2.6454-'Metric ME - Current'!$F$15),427.03)</f>
        <v>427.03</v>
      </c>
      <c r="AG138" s="1">
        <f t="shared" si="42"/>
        <v>74765.199999999895</v>
      </c>
      <c r="AJ138" s="92">
        <v>160</v>
      </c>
      <c r="AK138" s="92">
        <f>IF('Metric ME - Current'!$G$15&lt;2.6872,982.62-123.62*(2.6872-'Metric ME - Current'!$G$15),982.62)</f>
        <v>982.62</v>
      </c>
      <c r="AL138" s="1">
        <f t="shared" si="52"/>
        <v>118819.17999999983</v>
      </c>
      <c r="AM138" s="92">
        <f>IF('Metric ME - Current'!$G$15&lt;2.6454,427.03-61.4733*(2.6454-'Metric ME - Current'!$G$15),427.03)</f>
        <v>427.03</v>
      </c>
      <c r="AN138" s="1">
        <f t="shared" si="43"/>
        <v>74765.199999999895</v>
      </c>
      <c r="AQ138" s="92">
        <v>160</v>
      </c>
      <c r="AR138" s="92">
        <f>IF('Metric ME - Current'!$H$15&lt;2.6872,982.62-123.62*(2.6872-'Metric ME - Current'!$H$15),982.62)</f>
        <v>982.62</v>
      </c>
      <c r="AS138" s="1">
        <f t="shared" si="53"/>
        <v>118819.17999999983</v>
      </c>
      <c r="AT138" s="92">
        <f>IF('Metric ME - Current'!$H$15&lt;2.6454,427.03-61.4733*(2.6454-'Metric ME - Current'!$H$15),427.03)</f>
        <v>427.03</v>
      </c>
      <c r="AU138" s="1">
        <f t="shared" si="44"/>
        <v>74765.199999999895</v>
      </c>
      <c r="AX138" s="92">
        <v>160</v>
      </c>
      <c r="AY138" s="92">
        <f>IF('Metric ME - Current'!$I$15&lt;2.6872,982.62-123.62*(2.6872-'Metric ME - Current'!$I$15),982.62)</f>
        <v>982.62</v>
      </c>
      <c r="AZ138" s="1">
        <f t="shared" si="54"/>
        <v>118819.17999999983</v>
      </c>
      <c r="BA138" s="92">
        <f>IF('Imperial ME - Current'!$I$15&lt;2.6454,427.03-61.4733*(2.6454-'Imperial ME - Current'!$I$15),427.03)</f>
        <v>427.03</v>
      </c>
      <c r="BB138" s="1">
        <f t="shared" si="45"/>
        <v>74765.199999999895</v>
      </c>
    </row>
    <row r="139" spans="1:54" x14ac:dyDescent="0.25">
      <c r="A139" s="92">
        <v>161</v>
      </c>
      <c r="B139" s="92">
        <f>IF('Metric ME - Current'!$B$15&lt;2.6872,982.62-123.62*(2.6872-'Metric ME - Current'!$B$15),982.62)</f>
        <v>982.62</v>
      </c>
      <c r="C139" s="1">
        <f t="shared" si="47"/>
        <v>119801.79999999983</v>
      </c>
      <c r="D139" s="92">
        <f>IF('Metric ME - Current'!$B$15&lt;2.6454,427.03-61.4733*(2.6454-'Metric ME - Current'!$B$15),427.03)</f>
        <v>427.03</v>
      </c>
      <c r="E139" s="1">
        <f t="shared" si="46"/>
        <v>75192.229999999894</v>
      </c>
      <c r="H139" s="92">
        <v>161</v>
      </c>
      <c r="I139" s="92">
        <f>IF('Metric ME - Current'!$C$15&lt;2.6872,982.62-123.62*(2.6872-'Metric ME - Current'!$C$15),982.62)</f>
        <v>982.62</v>
      </c>
      <c r="J139" s="1">
        <f t="shared" si="48"/>
        <v>119801.79999999983</v>
      </c>
      <c r="K139" s="92">
        <f>IF('Metric ME - Current'!$C$15&lt;2.6454,427.03-61.4733*(2.6454-'Metric ME - Current'!$C$15),427.03)</f>
        <v>427.03</v>
      </c>
      <c r="L139" s="1">
        <f t="shared" si="39"/>
        <v>75192.229999999894</v>
      </c>
      <c r="O139" s="92">
        <v>161</v>
      </c>
      <c r="P139" s="92">
        <f>IF('Metric ME - Current'!$D$15&lt;2.6872,982.62-123.62*(2.6872-'Metric ME - Current'!$D$15),982.62)</f>
        <v>982.62</v>
      </c>
      <c r="Q139" s="1">
        <f t="shared" si="49"/>
        <v>119801.79999999983</v>
      </c>
      <c r="R139" s="92">
        <f>IF('Metric ME - Current'!$D$15&lt;2.6454,427.03-61.4733*(2.6454-'Metric ME - Current'!$D$15),427.03)</f>
        <v>427.03</v>
      </c>
      <c r="S139" s="1">
        <f t="shared" si="40"/>
        <v>75192.229999999894</v>
      </c>
      <c r="V139" s="92">
        <v>161</v>
      </c>
      <c r="W139" s="92">
        <f>IF('Metric ME - Current'!$E$15&lt;2.6872,982.62-123.62*(2.6872-'Metric ME - Current'!$E$15),982.62)</f>
        <v>982.62</v>
      </c>
      <c r="X139" s="1">
        <f t="shared" si="50"/>
        <v>119801.79999999983</v>
      </c>
      <c r="Y139" s="92">
        <f>IF('Metric ME - Current'!$E$15&lt;2.6454,427.03-61.4733*(2.6454-'Metric ME - Current'!$E$15),427.03)</f>
        <v>427.03</v>
      </c>
      <c r="Z139" s="1">
        <f t="shared" si="41"/>
        <v>75192.229999999894</v>
      </c>
      <c r="AC139" s="92">
        <v>161</v>
      </c>
      <c r="AD139" s="92">
        <f>IF('Metric ME - Current'!$F$15&lt;2.6872,982.62-123.62*(2.6872-'Metric ME - Current'!$F$15),982.62)</f>
        <v>982.62</v>
      </c>
      <c r="AE139" s="1">
        <f t="shared" si="51"/>
        <v>119801.79999999983</v>
      </c>
      <c r="AF139" s="92">
        <f>IF('Metric ME - Current'!$F$15&lt;2.6454,427.03-61.4733*(2.6454-'Metric ME - Current'!$F$15),427.03)</f>
        <v>427.03</v>
      </c>
      <c r="AG139" s="1">
        <f t="shared" si="42"/>
        <v>75192.229999999894</v>
      </c>
      <c r="AJ139" s="92">
        <v>161</v>
      </c>
      <c r="AK139" s="92">
        <f>IF('Metric ME - Current'!$G$15&lt;2.6872,982.62-123.62*(2.6872-'Metric ME - Current'!$G$15),982.62)</f>
        <v>982.62</v>
      </c>
      <c r="AL139" s="1">
        <f t="shared" si="52"/>
        <v>119801.79999999983</v>
      </c>
      <c r="AM139" s="92">
        <f>IF('Metric ME - Current'!$G$15&lt;2.6454,427.03-61.4733*(2.6454-'Metric ME - Current'!$G$15),427.03)</f>
        <v>427.03</v>
      </c>
      <c r="AN139" s="1">
        <f t="shared" si="43"/>
        <v>75192.229999999894</v>
      </c>
      <c r="AQ139" s="92">
        <v>161</v>
      </c>
      <c r="AR139" s="92">
        <f>IF('Metric ME - Current'!$H$15&lt;2.6872,982.62-123.62*(2.6872-'Metric ME - Current'!$H$15),982.62)</f>
        <v>982.62</v>
      </c>
      <c r="AS139" s="1">
        <f t="shared" si="53"/>
        <v>119801.79999999983</v>
      </c>
      <c r="AT139" s="92">
        <f>IF('Metric ME - Current'!$H$15&lt;2.6454,427.03-61.4733*(2.6454-'Metric ME - Current'!$H$15),427.03)</f>
        <v>427.03</v>
      </c>
      <c r="AU139" s="1">
        <f t="shared" si="44"/>
        <v>75192.229999999894</v>
      </c>
      <c r="AX139" s="92">
        <v>161</v>
      </c>
      <c r="AY139" s="92">
        <f>IF('Metric ME - Current'!$I$15&lt;2.6872,982.62-123.62*(2.6872-'Metric ME - Current'!$I$15),982.62)</f>
        <v>982.62</v>
      </c>
      <c r="AZ139" s="1">
        <f t="shared" si="54"/>
        <v>119801.79999999983</v>
      </c>
      <c r="BA139" s="92">
        <f>IF('Imperial ME - Current'!$I$15&lt;2.6454,427.03-61.4733*(2.6454-'Imperial ME - Current'!$I$15),427.03)</f>
        <v>427.03</v>
      </c>
      <c r="BB139" s="1">
        <f t="shared" si="45"/>
        <v>75192.229999999894</v>
      </c>
    </row>
    <row r="140" spans="1:54" x14ac:dyDescent="0.25">
      <c r="A140" s="92">
        <v>162</v>
      </c>
      <c r="B140" s="92">
        <f>IF('Metric ME - Current'!$B$15&lt;2.6872,982.62-123.62*(2.6872-'Metric ME - Current'!$B$15),982.62)</f>
        <v>982.62</v>
      </c>
      <c r="C140" s="1">
        <f t="shared" si="47"/>
        <v>120784.41999999982</v>
      </c>
      <c r="D140" s="92">
        <f>IF('Metric ME - Current'!$B$15&lt;2.6454,427.03-61.4733*(2.6454-'Metric ME - Current'!$B$15),427.03)</f>
        <v>427.03</v>
      </c>
      <c r="E140" s="1">
        <f t="shared" si="46"/>
        <v>75619.259999999893</v>
      </c>
      <c r="H140" s="92">
        <v>162</v>
      </c>
      <c r="I140" s="92">
        <f>IF('Metric ME - Current'!$C$15&lt;2.6872,982.62-123.62*(2.6872-'Metric ME - Current'!$C$15),982.62)</f>
        <v>982.62</v>
      </c>
      <c r="J140" s="1">
        <f t="shared" si="48"/>
        <v>120784.41999999982</v>
      </c>
      <c r="K140" s="92">
        <f>IF('Metric ME - Current'!$C$15&lt;2.6454,427.03-61.4733*(2.6454-'Metric ME - Current'!$C$15),427.03)</f>
        <v>427.03</v>
      </c>
      <c r="L140" s="1">
        <f t="shared" si="39"/>
        <v>75619.259999999893</v>
      </c>
      <c r="O140" s="92">
        <v>162</v>
      </c>
      <c r="P140" s="92">
        <f>IF('Metric ME - Current'!$D$15&lt;2.6872,982.62-123.62*(2.6872-'Metric ME - Current'!$D$15),982.62)</f>
        <v>982.62</v>
      </c>
      <c r="Q140" s="1">
        <f t="shared" si="49"/>
        <v>120784.41999999982</v>
      </c>
      <c r="R140" s="92">
        <f>IF('Metric ME - Current'!$D$15&lt;2.6454,427.03-61.4733*(2.6454-'Metric ME - Current'!$D$15),427.03)</f>
        <v>427.03</v>
      </c>
      <c r="S140" s="1">
        <f t="shared" si="40"/>
        <v>75619.259999999893</v>
      </c>
      <c r="V140" s="92">
        <v>162</v>
      </c>
      <c r="W140" s="92">
        <f>IF('Metric ME - Current'!$E$15&lt;2.6872,982.62-123.62*(2.6872-'Metric ME - Current'!$E$15),982.62)</f>
        <v>982.62</v>
      </c>
      <c r="X140" s="1">
        <f t="shared" si="50"/>
        <v>120784.41999999982</v>
      </c>
      <c r="Y140" s="92">
        <f>IF('Metric ME - Current'!$E$15&lt;2.6454,427.03-61.4733*(2.6454-'Metric ME - Current'!$E$15),427.03)</f>
        <v>427.03</v>
      </c>
      <c r="Z140" s="1">
        <f t="shared" si="41"/>
        <v>75619.259999999893</v>
      </c>
      <c r="AC140" s="92">
        <v>162</v>
      </c>
      <c r="AD140" s="92">
        <f>IF('Metric ME - Current'!$F$15&lt;2.6872,982.62-123.62*(2.6872-'Metric ME - Current'!$F$15),982.62)</f>
        <v>982.62</v>
      </c>
      <c r="AE140" s="1">
        <f t="shared" si="51"/>
        <v>120784.41999999982</v>
      </c>
      <c r="AF140" s="92">
        <f>IF('Metric ME - Current'!$F$15&lt;2.6454,427.03-61.4733*(2.6454-'Metric ME - Current'!$F$15),427.03)</f>
        <v>427.03</v>
      </c>
      <c r="AG140" s="1">
        <f t="shared" si="42"/>
        <v>75619.259999999893</v>
      </c>
      <c r="AJ140" s="92">
        <v>162</v>
      </c>
      <c r="AK140" s="92">
        <f>IF('Metric ME - Current'!$G$15&lt;2.6872,982.62-123.62*(2.6872-'Metric ME - Current'!$G$15),982.62)</f>
        <v>982.62</v>
      </c>
      <c r="AL140" s="1">
        <f t="shared" si="52"/>
        <v>120784.41999999982</v>
      </c>
      <c r="AM140" s="92">
        <f>IF('Metric ME - Current'!$G$15&lt;2.6454,427.03-61.4733*(2.6454-'Metric ME - Current'!$G$15),427.03)</f>
        <v>427.03</v>
      </c>
      <c r="AN140" s="1">
        <f t="shared" si="43"/>
        <v>75619.259999999893</v>
      </c>
      <c r="AQ140" s="92">
        <v>162</v>
      </c>
      <c r="AR140" s="92">
        <f>IF('Metric ME - Current'!$H$15&lt;2.6872,982.62-123.62*(2.6872-'Metric ME - Current'!$H$15),982.62)</f>
        <v>982.62</v>
      </c>
      <c r="AS140" s="1">
        <f t="shared" si="53"/>
        <v>120784.41999999982</v>
      </c>
      <c r="AT140" s="92">
        <f>IF('Metric ME - Current'!$H$15&lt;2.6454,427.03-61.4733*(2.6454-'Metric ME - Current'!$H$15),427.03)</f>
        <v>427.03</v>
      </c>
      <c r="AU140" s="1">
        <f t="shared" si="44"/>
        <v>75619.259999999893</v>
      </c>
      <c r="AX140" s="92">
        <v>162</v>
      </c>
      <c r="AY140" s="92">
        <f>IF('Metric ME - Current'!$I$15&lt;2.6872,982.62-123.62*(2.6872-'Metric ME - Current'!$I$15),982.62)</f>
        <v>982.62</v>
      </c>
      <c r="AZ140" s="1">
        <f t="shared" si="54"/>
        <v>120784.41999999982</v>
      </c>
      <c r="BA140" s="92">
        <f>IF('Imperial ME - Current'!$I$15&lt;2.6454,427.03-61.4733*(2.6454-'Imperial ME - Current'!$I$15),427.03)</f>
        <v>427.03</v>
      </c>
      <c r="BB140" s="1">
        <f t="shared" si="45"/>
        <v>75619.259999999893</v>
      </c>
    </row>
    <row r="141" spans="1:54" x14ac:dyDescent="0.25">
      <c r="A141" s="92">
        <v>163</v>
      </c>
      <c r="B141" s="92">
        <f>IF('Metric ME - Current'!$B$15&lt;2.6872,982.62-123.62*(2.6872-'Metric ME - Current'!$B$15),982.62)</f>
        <v>982.62</v>
      </c>
      <c r="C141" s="1">
        <f t="shared" si="47"/>
        <v>121767.03999999982</v>
      </c>
      <c r="D141" s="92">
        <f>IF('Metric ME - Current'!$B$15&lt;2.6454,427.03-61.4733*(2.6454-'Metric ME - Current'!$B$15),427.03)</f>
        <v>427.03</v>
      </c>
      <c r="E141" s="1">
        <f t="shared" si="46"/>
        <v>76046.289999999892</v>
      </c>
      <c r="H141" s="92">
        <v>163</v>
      </c>
      <c r="I141" s="92">
        <f>IF('Metric ME - Current'!$C$15&lt;2.6872,982.62-123.62*(2.6872-'Metric ME - Current'!$C$15),982.62)</f>
        <v>982.62</v>
      </c>
      <c r="J141" s="1">
        <f t="shared" si="48"/>
        <v>121767.03999999982</v>
      </c>
      <c r="K141" s="92">
        <f>IF('Metric ME - Current'!$C$15&lt;2.6454,427.03-61.4733*(2.6454-'Metric ME - Current'!$C$15),427.03)</f>
        <v>427.03</v>
      </c>
      <c r="L141" s="1">
        <f t="shared" ref="L141:L204" si="55">K141+L140</f>
        <v>76046.289999999892</v>
      </c>
      <c r="O141" s="92">
        <v>163</v>
      </c>
      <c r="P141" s="92">
        <f>IF('Metric ME - Current'!$D$15&lt;2.6872,982.62-123.62*(2.6872-'Metric ME - Current'!$D$15),982.62)</f>
        <v>982.62</v>
      </c>
      <c r="Q141" s="1">
        <f t="shared" si="49"/>
        <v>121767.03999999982</v>
      </c>
      <c r="R141" s="92">
        <f>IF('Metric ME - Current'!$D$15&lt;2.6454,427.03-61.4733*(2.6454-'Metric ME - Current'!$D$15),427.03)</f>
        <v>427.03</v>
      </c>
      <c r="S141" s="1">
        <f t="shared" ref="S141:S204" si="56">R141+S140</f>
        <v>76046.289999999892</v>
      </c>
      <c r="V141" s="92">
        <v>163</v>
      </c>
      <c r="W141" s="92">
        <f>IF('Metric ME - Current'!$E$15&lt;2.6872,982.62-123.62*(2.6872-'Metric ME - Current'!$E$15),982.62)</f>
        <v>982.62</v>
      </c>
      <c r="X141" s="1">
        <f t="shared" si="50"/>
        <v>121767.03999999982</v>
      </c>
      <c r="Y141" s="92">
        <f>IF('Metric ME - Current'!$E$15&lt;2.6454,427.03-61.4733*(2.6454-'Metric ME - Current'!$E$15),427.03)</f>
        <v>427.03</v>
      </c>
      <c r="Z141" s="1">
        <f t="shared" ref="Z141:Z204" si="57">Y141+Z140</f>
        <v>76046.289999999892</v>
      </c>
      <c r="AC141" s="92">
        <v>163</v>
      </c>
      <c r="AD141" s="92">
        <f>IF('Metric ME - Current'!$F$15&lt;2.6872,982.62-123.62*(2.6872-'Metric ME - Current'!$F$15),982.62)</f>
        <v>982.62</v>
      </c>
      <c r="AE141" s="1">
        <f t="shared" si="51"/>
        <v>121767.03999999982</v>
      </c>
      <c r="AF141" s="92">
        <f>IF('Metric ME - Current'!$F$15&lt;2.6454,427.03-61.4733*(2.6454-'Metric ME - Current'!$F$15),427.03)</f>
        <v>427.03</v>
      </c>
      <c r="AG141" s="1">
        <f t="shared" ref="AG141:AG204" si="58">AF141+AG140</f>
        <v>76046.289999999892</v>
      </c>
      <c r="AJ141" s="92">
        <v>163</v>
      </c>
      <c r="AK141" s="92">
        <f>IF('Metric ME - Current'!$G$15&lt;2.6872,982.62-123.62*(2.6872-'Metric ME - Current'!$G$15),982.62)</f>
        <v>982.62</v>
      </c>
      <c r="AL141" s="1">
        <f t="shared" si="52"/>
        <v>121767.03999999982</v>
      </c>
      <c r="AM141" s="92">
        <f>IF('Metric ME - Current'!$G$15&lt;2.6454,427.03-61.4733*(2.6454-'Metric ME - Current'!$G$15),427.03)</f>
        <v>427.03</v>
      </c>
      <c r="AN141" s="1">
        <f t="shared" ref="AN141:AN204" si="59">AM141+AN140</f>
        <v>76046.289999999892</v>
      </c>
      <c r="AQ141" s="92">
        <v>163</v>
      </c>
      <c r="AR141" s="92">
        <f>IF('Metric ME - Current'!$H$15&lt;2.6872,982.62-123.62*(2.6872-'Metric ME - Current'!$H$15),982.62)</f>
        <v>982.62</v>
      </c>
      <c r="AS141" s="1">
        <f t="shared" si="53"/>
        <v>121767.03999999982</v>
      </c>
      <c r="AT141" s="92">
        <f>IF('Metric ME - Current'!$H$15&lt;2.6454,427.03-61.4733*(2.6454-'Metric ME - Current'!$H$15),427.03)</f>
        <v>427.03</v>
      </c>
      <c r="AU141" s="1">
        <f t="shared" ref="AU141:AU204" si="60">AT141+AU140</f>
        <v>76046.289999999892</v>
      </c>
      <c r="AX141" s="92">
        <v>163</v>
      </c>
      <c r="AY141" s="92">
        <f>IF('Metric ME - Current'!$I$15&lt;2.6872,982.62-123.62*(2.6872-'Metric ME - Current'!$I$15),982.62)</f>
        <v>982.62</v>
      </c>
      <c r="AZ141" s="1">
        <f t="shared" si="54"/>
        <v>121767.03999999982</v>
      </c>
      <c r="BA141" s="92">
        <f>IF('Imperial ME - Current'!$I$15&lt;2.6454,427.03-61.4733*(2.6454-'Imperial ME - Current'!$I$15),427.03)</f>
        <v>427.03</v>
      </c>
      <c r="BB141" s="1">
        <f t="shared" ref="BB141:BB204" si="61">BA141+BB140</f>
        <v>76046.289999999892</v>
      </c>
    </row>
    <row r="142" spans="1:54" x14ac:dyDescent="0.25">
      <c r="A142" s="92">
        <v>164</v>
      </c>
      <c r="B142" s="92">
        <f>IF('Metric ME - Current'!$B$15&lt;2.6872,982.62-123.62*(2.6872-'Metric ME - Current'!$B$15),982.62)</f>
        <v>982.62</v>
      </c>
      <c r="C142" s="1">
        <f t="shared" si="47"/>
        <v>122749.65999999981</v>
      </c>
      <c r="D142" s="92">
        <f>IF('Metric ME - Current'!$B$15&lt;2.6454,427.03-61.4733*(2.6454-'Metric ME - Current'!$B$15),427.03)</f>
        <v>427.03</v>
      </c>
      <c r="E142" s="1">
        <f t="shared" si="46"/>
        <v>76473.319999999891</v>
      </c>
      <c r="H142" s="92">
        <v>164</v>
      </c>
      <c r="I142" s="92">
        <f>IF('Metric ME - Current'!$C$15&lt;2.6872,982.62-123.62*(2.6872-'Metric ME - Current'!$C$15),982.62)</f>
        <v>982.62</v>
      </c>
      <c r="J142" s="1">
        <f t="shared" si="48"/>
        <v>122749.65999999981</v>
      </c>
      <c r="K142" s="92">
        <f>IF('Metric ME - Current'!$C$15&lt;2.6454,427.03-61.4733*(2.6454-'Metric ME - Current'!$C$15),427.03)</f>
        <v>427.03</v>
      </c>
      <c r="L142" s="1">
        <f t="shared" si="55"/>
        <v>76473.319999999891</v>
      </c>
      <c r="O142" s="92">
        <v>164</v>
      </c>
      <c r="P142" s="92">
        <f>IF('Metric ME - Current'!$D$15&lt;2.6872,982.62-123.62*(2.6872-'Metric ME - Current'!$D$15),982.62)</f>
        <v>982.62</v>
      </c>
      <c r="Q142" s="1">
        <f t="shared" si="49"/>
        <v>122749.65999999981</v>
      </c>
      <c r="R142" s="92">
        <f>IF('Metric ME - Current'!$D$15&lt;2.6454,427.03-61.4733*(2.6454-'Metric ME - Current'!$D$15),427.03)</f>
        <v>427.03</v>
      </c>
      <c r="S142" s="1">
        <f t="shared" si="56"/>
        <v>76473.319999999891</v>
      </c>
      <c r="V142" s="92">
        <v>164</v>
      </c>
      <c r="W142" s="92">
        <f>IF('Metric ME - Current'!$E$15&lt;2.6872,982.62-123.62*(2.6872-'Metric ME - Current'!$E$15),982.62)</f>
        <v>982.62</v>
      </c>
      <c r="X142" s="1">
        <f t="shared" si="50"/>
        <v>122749.65999999981</v>
      </c>
      <c r="Y142" s="92">
        <f>IF('Metric ME - Current'!$E$15&lt;2.6454,427.03-61.4733*(2.6454-'Metric ME - Current'!$E$15),427.03)</f>
        <v>427.03</v>
      </c>
      <c r="Z142" s="1">
        <f t="shared" si="57"/>
        <v>76473.319999999891</v>
      </c>
      <c r="AC142" s="92">
        <v>164</v>
      </c>
      <c r="AD142" s="92">
        <f>IF('Metric ME - Current'!$F$15&lt;2.6872,982.62-123.62*(2.6872-'Metric ME - Current'!$F$15),982.62)</f>
        <v>982.62</v>
      </c>
      <c r="AE142" s="1">
        <f t="shared" si="51"/>
        <v>122749.65999999981</v>
      </c>
      <c r="AF142" s="92">
        <f>IF('Metric ME - Current'!$F$15&lt;2.6454,427.03-61.4733*(2.6454-'Metric ME - Current'!$F$15),427.03)</f>
        <v>427.03</v>
      </c>
      <c r="AG142" s="1">
        <f t="shared" si="58"/>
        <v>76473.319999999891</v>
      </c>
      <c r="AJ142" s="92">
        <v>164</v>
      </c>
      <c r="AK142" s="92">
        <f>IF('Metric ME - Current'!$G$15&lt;2.6872,982.62-123.62*(2.6872-'Metric ME - Current'!$G$15),982.62)</f>
        <v>982.62</v>
      </c>
      <c r="AL142" s="1">
        <f t="shared" si="52"/>
        <v>122749.65999999981</v>
      </c>
      <c r="AM142" s="92">
        <f>IF('Metric ME - Current'!$G$15&lt;2.6454,427.03-61.4733*(2.6454-'Metric ME - Current'!$G$15),427.03)</f>
        <v>427.03</v>
      </c>
      <c r="AN142" s="1">
        <f t="shared" si="59"/>
        <v>76473.319999999891</v>
      </c>
      <c r="AQ142" s="92">
        <v>164</v>
      </c>
      <c r="AR142" s="92">
        <f>IF('Metric ME - Current'!$H$15&lt;2.6872,982.62-123.62*(2.6872-'Metric ME - Current'!$H$15),982.62)</f>
        <v>982.62</v>
      </c>
      <c r="AS142" s="1">
        <f t="shared" si="53"/>
        <v>122749.65999999981</v>
      </c>
      <c r="AT142" s="92">
        <f>IF('Metric ME - Current'!$H$15&lt;2.6454,427.03-61.4733*(2.6454-'Metric ME - Current'!$H$15),427.03)</f>
        <v>427.03</v>
      </c>
      <c r="AU142" s="1">
        <f t="shared" si="60"/>
        <v>76473.319999999891</v>
      </c>
      <c r="AX142" s="92">
        <v>164</v>
      </c>
      <c r="AY142" s="92">
        <f>IF('Metric ME - Current'!$I$15&lt;2.6872,982.62-123.62*(2.6872-'Metric ME - Current'!$I$15),982.62)</f>
        <v>982.62</v>
      </c>
      <c r="AZ142" s="1">
        <f t="shared" si="54"/>
        <v>122749.65999999981</v>
      </c>
      <c r="BA142" s="92">
        <f>IF('Imperial ME - Current'!$I$15&lt;2.6454,427.03-61.4733*(2.6454-'Imperial ME - Current'!$I$15),427.03)</f>
        <v>427.03</v>
      </c>
      <c r="BB142" s="1">
        <f t="shared" si="61"/>
        <v>76473.319999999891</v>
      </c>
    </row>
    <row r="143" spans="1:54" x14ac:dyDescent="0.25">
      <c r="A143" s="92">
        <v>165</v>
      </c>
      <c r="B143" s="92">
        <f>IF('Metric ME - Current'!$B$15&lt;2.6872,982.62-123.62*(2.6872-'Metric ME - Current'!$B$15),982.62)</f>
        <v>982.62</v>
      </c>
      <c r="C143" s="1">
        <f t="shared" si="47"/>
        <v>123732.27999999981</v>
      </c>
      <c r="D143" s="92">
        <f>IF('Metric ME - Current'!$B$15&lt;2.6454,427.03-61.4733*(2.6454-'Metric ME - Current'!$B$15),427.03)</f>
        <v>427.03</v>
      </c>
      <c r="E143" s="1">
        <f t="shared" si="46"/>
        <v>76900.349999999889</v>
      </c>
      <c r="H143" s="92">
        <v>165</v>
      </c>
      <c r="I143" s="92">
        <f>IF('Metric ME - Current'!$C$15&lt;2.6872,982.62-123.62*(2.6872-'Metric ME - Current'!$C$15),982.62)</f>
        <v>982.62</v>
      </c>
      <c r="J143" s="1">
        <f t="shared" si="48"/>
        <v>123732.27999999981</v>
      </c>
      <c r="K143" s="92">
        <f>IF('Metric ME - Current'!$C$15&lt;2.6454,427.03-61.4733*(2.6454-'Metric ME - Current'!$C$15),427.03)</f>
        <v>427.03</v>
      </c>
      <c r="L143" s="1">
        <f t="shared" si="55"/>
        <v>76900.349999999889</v>
      </c>
      <c r="O143" s="92">
        <v>165</v>
      </c>
      <c r="P143" s="92">
        <f>IF('Metric ME - Current'!$D$15&lt;2.6872,982.62-123.62*(2.6872-'Metric ME - Current'!$D$15),982.62)</f>
        <v>982.62</v>
      </c>
      <c r="Q143" s="1">
        <f t="shared" si="49"/>
        <v>123732.27999999981</v>
      </c>
      <c r="R143" s="92">
        <f>IF('Metric ME - Current'!$D$15&lt;2.6454,427.03-61.4733*(2.6454-'Metric ME - Current'!$D$15),427.03)</f>
        <v>427.03</v>
      </c>
      <c r="S143" s="1">
        <f t="shared" si="56"/>
        <v>76900.349999999889</v>
      </c>
      <c r="V143" s="92">
        <v>165</v>
      </c>
      <c r="W143" s="92">
        <f>IF('Metric ME - Current'!$E$15&lt;2.6872,982.62-123.62*(2.6872-'Metric ME - Current'!$E$15),982.62)</f>
        <v>982.62</v>
      </c>
      <c r="X143" s="1">
        <f t="shared" si="50"/>
        <v>123732.27999999981</v>
      </c>
      <c r="Y143" s="92">
        <f>IF('Metric ME - Current'!$E$15&lt;2.6454,427.03-61.4733*(2.6454-'Metric ME - Current'!$E$15),427.03)</f>
        <v>427.03</v>
      </c>
      <c r="Z143" s="1">
        <f t="shared" si="57"/>
        <v>76900.349999999889</v>
      </c>
      <c r="AC143" s="92">
        <v>165</v>
      </c>
      <c r="AD143" s="92">
        <f>IF('Metric ME - Current'!$F$15&lt;2.6872,982.62-123.62*(2.6872-'Metric ME - Current'!$F$15),982.62)</f>
        <v>982.62</v>
      </c>
      <c r="AE143" s="1">
        <f t="shared" si="51"/>
        <v>123732.27999999981</v>
      </c>
      <c r="AF143" s="92">
        <f>IF('Metric ME - Current'!$F$15&lt;2.6454,427.03-61.4733*(2.6454-'Metric ME - Current'!$F$15),427.03)</f>
        <v>427.03</v>
      </c>
      <c r="AG143" s="1">
        <f t="shared" si="58"/>
        <v>76900.349999999889</v>
      </c>
      <c r="AJ143" s="92">
        <v>165</v>
      </c>
      <c r="AK143" s="92">
        <f>IF('Metric ME - Current'!$G$15&lt;2.6872,982.62-123.62*(2.6872-'Metric ME - Current'!$G$15),982.62)</f>
        <v>982.62</v>
      </c>
      <c r="AL143" s="1">
        <f t="shared" si="52"/>
        <v>123732.27999999981</v>
      </c>
      <c r="AM143" s="92">
        <f>IF('Metric ME - Current'!$G$15&lt;2.6454,427.03-61.4733*(2.6454-'Metric ME - Current'!$G$15),427.03)</f>
        <v>427.03</v>
      </c>
      <c r="AN143" s="1">
        <f t="shared" si="59"/>
        <v>76900.349999999889</v>
      </c>
      <c r="AQ143" s="92">
        <v>165</v>
      </c>
      <c r="AR143" s="92">
        <f>IF('Metric ME - Current'!$H$15&lt;2.6872,982.62-123.62*(2.6872-'Metric ME - Current'!$H$15),982.62)</f>
        <v>982.62</v>
      </c>
      <c r="AS143" s="1">
        <f t="shared" si="53"/>
        <v>123732.27999999981</v>
      </c>
      <c r="AT143" s="92">
        <f>IF('Metric ME - Current'!$H$15&lt;2.6454,427.03-61.4733*(2.6454-'Metric ME - Current'!$H$15),427.03)</f>
        <v>427.03</v>
      </c>
      <c r="AU143" s="1">
        <f t="shared" si="60"/>
        <v>76900.349999999889</v>
      </c>
      <c r="AX143" s="92">
        <v>165</v>
      </c>
      <c r="AY143" s="92">
        <f>IF('Metric ME - Current'!$I$15&lt;2.6872,982.62-123.62*(2.6872-'Metric ME - Current'!$I$15),982.62)</f>
        <v>982.62</v>
      </c>
      <c r="AZ143" s="1">
        <f t="shared" si="54"/>
        <v>123732.27999999981</v>
      </c>
      <c r="BA143" s="92">
        <f>IF('Imperial ME - Current'!$I$15&lt;2.6454,427.03-61.4733*(2.6454-'Imperial ME - Current'!$I$15),427.03)</f>
        <v>427.03</v>
      </c>
      <c r="BB143" s="1">
        <f t="shared" si="61"/>
        <v>76900.349999999889</v>
      </c>
    </row>
    <row r="144" spans="1:54" x14ac:dyDescent="0.25">
      <c r="A144" s="92">
        <v>166</v>
      </c>
      <c r="B144" s="92">
        <f>IF('Metric ME - Current'!$B$15&lt;2.6872,982.62-123.62*(2.6872-'Metric ME - Current'!$B$15),982.62)</f>
        <v>982.62</v>
      </c>
      <c r="C144" s="1">
        <f t="shared" si="47"/>
        <v>124714.89999999981</v>
      </c>
      <c r="D144" s="92">
        <f>IF('Metric ME - Current'!$B$15&lt;2.6454,427.03-61.4733*(2.6454-'Metric ME - Current'!$B$15),427.03)</f>
        <v>427.03</v>
      </c>
      <c r="E144" s="1">
        <f t="shared" si="46"/>
        <v>77327.379999999888</v>
      </c>
      <c r="H144" s="92">
        <v>166</v>
      </c>
      <c r="I144" s="92">
        <f>IF('Metric ME - Current'!$C$15&lt;2.6872,982.62-123.62*(2.6872-'Metric ME - Current'!$C$15),982.62)</f>
        <v>982.62</v>
      </c>
      <c r="J144" s="1">
        <f t="shared" si="48"/>
        <v>124714.89999999981</v>
      </c>
      <c r="K144" s="92">
        <f>IF('Metric ME - Current'!$C$15&lt;2.6454,427.03-61.4733*(2.6454-'Metric ME - Current'!$C$15),427.03)</f>
        <v>427.03</v>
      </c>
      <c r="L144" s="1">
        <f t="shared" si="55"/>
        <v>77327.379999999888</v>
      </c>
      <c r="O144" s="92">
        <v>166</v>
      </c>
      <c r="P144" s="92">
        <f>IF('Metric ME - Current'!$D$15&lt;2.6872,982.62-123.62*(2.6872-'Metric ME - Current'!$D$15),982.62)</f>
        <v>982.62</v>
      </c>
      <c r="Q144" s="1">
        <f t="shared" si="49"/>
        <v>124714.89999999981</v>
      </c>
      <c r="R144" s="92">
        <f>IF('Metric ME - Current'!$D$15&lt;2.6454,427.03-61.4733*(2.6454-'Metric ME - Current'!$D$15),427.03)</f>
        <v>427.03</v>
      </c>
      <c r="S144" s="1">
        <f t="shared" si="56"/>
        <v>77327.379999999888</v>
      </c>
      <c r="V144" s="92">
        <v>166</v>
      </c>
      <c r="W144" s="92">
        <f>IF('Metric ME - Current'!$E$15&lt;2.6872,982.62-123.62*(2.6872-'Metric ME - Current'!$E$15),982.62)</f>
        <v>982.62</v>
      </c>
      <c r="X144" s="1">
        <f t="shared" si="50"/>
        <v>124714.89999999981</v>
      </c>
      <c r="Y144" s="92">
        <f>IF('Metric ME - Current'!$E$15&lt;2.6454,427.03-61.4733*(2.6454-'Metric ME - Current'!$E$15),427.03)</f>
        <v>427.03</v>
      </c>
      <c r="Z144" s="1">
        <f t="shared" si="57"/>
        <v>77327.379999999888</v>
      </c>
      <c r="AC144" s="92">
        <v>166</v>
      </c>
      <c r="AD144" s="92">
        <f>IF('Metric ME - Current'!$F$15&lt;2.6872,982.62-123.62*(2.6872-'Metric ME - Current'!$F$15),982.62)</f>
        <v>982.62</v>
      </c>
      <c r="AE144" s="1">
        <f t="shared" si="51"/>
        <v>124714.89999999981</v>
      </c>
      <c r="AF144" s="92">
        <f>IF('Metric ME - Current'!$F$15&lt;2.6454,427.03-61.4733*(2.6454-'Metric ME - Current'!$F$15),427.03)</f>
        <v>427.03</v>
      </c>
      <c r="AG144" s="1">
        <f t="shared" si="58"/>
        <v>77327.379999999888</v>
      </c>
      <c r="AJ144" s="92">
        <v>166</v>
      </c>
      <c r="AK144" s="92">
        <f>IF('Metric ME - Current'!$G$15&lt;2.6872,982.62-123.62*(2.6872-'Metric ME - Current'!$G$15),982.62)</f>
        <v>982.62</v>
      </c>
      <c r="AL144" s="1">
        <f t="shared" si="52"/>
        <v>124714.89999999981</v>
      </c>
      <c r="AM144" s="92">
        <f>IF('Metric ME - Current'!$G$15&lt;2.6454,427.03-61.4733*(2.6454-'Metric ME - Current'!$G$15),427.03)</f>
        <v>427.03</v>
      </c>
      <c r="AN144" s="1">
        <f t="shared" si="59"/>
        <v>77327.379999999888</v>
      </c>
      <c r="AQ144" s="92">
        <v>166</v>
      </c>
      <c r="AR144" s="92">
        <f>IF('Metric ME - Current'!$H$15&lt;2.6872,982.62-123.62*(2.6872-'Metric ME - Current'!$H$15),982.62)</f>
        <v>982.62</v>
      </c>
      <c r="AS144" s="1">
        <f t="shared" si="53"/>
        <v>124714.89999999981</v>
      </c>
      <c r="AT144" s="92">
        <f>IF('Metric ME - Current'!$H$15&lt;2.6454,427.03-61.4733*(2.6454-'Metric ME - Current'!$H$15),427.03)</f>
        <v>427.03</v>
      </c>
      <c r="AU144" s="1">
        <f t="shared" si="60"/>
        <v>77327.379999999888</v>
      </c>
      <c r="AX144" s="92">
        <v>166</v>
      </c>
      <c r="AY144" s="92">
        <f>IF('Metric ME - Current'!$I$15&lt;2.6872,982.62-123.62*(2.6872-'Metric ME - Current'!$I$15),982.62)</f>
        <v>982.62</v>
      </c>
      <c r="AZ144" s="1">
        <f t="shared" si="54"/>
        <v>124714.89999999981</v>
      </c>
      <c r="BA144" s="92">
        <f>IF('Imperial ME - Current'!$I$15&lt;2.6454,427.03-61.4733*(2.6454-'Imperial ME - Current'!$I$15),427.03)</f>
        <v>427.03</v>
      </c>
      <c r="BB144" s="1">
        <f t="shared" si="61"/>
        <v>77327.379999999888</v>
      </c>
    </row>
    <row r="145" spans="1:54" x14ac:dyDescent="0.25">
      <c r="A145" s="92">
        <v>167</v>
      </c>
      <c r="B145" s="92">
        <f>IF('Metric ME - Current'!$B$15&lt;2.6872,982.62-123.62*(2.6872-'Metric ME - Current'!$B$15),982.62)</f>
        <v>982.62</v>
      </c>
      <c r="C145" s="1">
        <f t="shared" si="47"/>
        <v>125697.5199999998</v>
      </c>
      <c r="D145" s="92">
        <f>IF('Metric ME - Current'!$B$15&lt;2.6454,427.03-61.4733*(2.6454-'Metric ME - Current'!$B$15),427.03)</f>
        <v>427.03</v>
      </c>
      <c r="E145" s="1">
        <f t="shared" si="46"/>
        <v>77754.409999999887</v>
      </c>
      <c r="H145" s="92">
        <v>167</v>
      </c>
      <c r="I145" s="92">
        <f>IF('Metric ME - Current'!$C$15&lt;2.6872,982.62-123.62*(2.6872-'Metric ME - Current'!$C$15),982.62)</f>
        <v>982.62</v>
      </c>
      <c r="J145" s="1">
        <f t="shared" si="48"/>
        <v>125697.5199999998</v>
      </c>
      <c r="K145" s="92">
        <f>IF('Metric ME - Current'!$C$15&lt;2.6454,427.03-61.4733*(2.6454-'Metric ME - Current'!$C$15),427.03)</f>
        <v>427.03</v>
      </c>
      <c r="L145" s="1">
        <f t="shared" si="55"/>
        <v>77754.409999999887</v>
      </c>
      <c r="O145" s="92">
        <v>167</v>
      </c>
      <c r="P145" s="92">
        <f>IF('Metric ME - Current'!$D$15&lt;2.6872,982.62-123.62*(2.6872-'Metric ME - Current'!$D$15),982.62)</f>
        <v>982.62</v>
      </c>
      <c r="Q145" s="1">
        <f t="shared" si="49"/>
        <v>125697.5199999998</v>
      </c>
      <c r="R145" s="92">
        <f>IF('Metric ME - Current'!$D$15&lt;2.6454,427.03-61.4733*(2.6454-'Metric ME - Current'!$D$15),427.03)</f>
        <v>427.03</v>
      </c>
      <c r="S145" s="1">
        <f t="shared" si="56"/>
        <v>77754.409999999887</v>
      </c>
      <c r="V145" s="92">
        <v>167</v>
      </c>
      <c r="W145" s="92">
        <f>IF('Metric ME - Current'!$E$15&lt;2.6872,982.62-123.62*(2.6872-'Metric ME - Current'!$E$15),982.62)</f>
        <v>982.62</v>
      </c>
      <c r="X145" s="1">
        <f t="shared" si="50"/>
        <v>125697.5199999998</v>
      </c>
      <c r="Y145" s="92">
        <f>IF('Metric ME - Current'!$E$15&lt;2.6454,427.03-61.4733*(2.6454-'Metric ME - Current'!$E$15),427.03)</f>
        <v>427.03</v>
      </c>
      <c r="Z145" s="1">
        <f t="shared" si="57"/>
        <v>77754.409999999887</v>
      </c>
      <c r="AC145" s="92">
        <v>167</v>
      </c>
      <c r="AD145" s="92">
        <f>IF('Metric ME - Current'!$F$15&lt;2.6872,982.62-123.62*(2.6872-'Metric ME - Current'!$F$15),982.62)</f>
        <v>982.62</v>
      </c>
      <c r="AE145" s="1">
        <f t="shared" si="51"/>
        <v>125697.5199999998</v>
      </c>
      <c r="AF145" s="92">
        <f>IF('Metric ME - Current'!$F$15&lt;2.6454,427.03-61.4733*(2.6454-'Metric ME - Current'!$F$15),427.03)</f>
        <v>427.03</v>
      </c>
      <c r="AG145" s="1">
        <f t="shared" si="58"/>
        <v>77754.409999999887</v>
      </c>
      <c r="AJ145" s="92">
        <v>167</v>
      </c>
      <c r="AK145" s="92">
        <f>IF('Metric ME - Current'!$G$15&lt;2.6872,982.62-123.62*(2.6872-'Metric ME - Current'!$G$15),982.62)</f>
        <v>982.62</v>
      </c>
      <c r="AL145" s="1">
        <f t="shared" si="52"/>
        <v>125697.5199999998</v>
      </c>
      <c r="AM145" s="92">
        <f>IF('Metric ME - Current'!$G$15&lt;2.6454,427.03-61.4733*(2.6454-'Metric ME - Current'!$G$15),427.03)</f>
        <v>427.03</v>
      </c>
      <c r="AN145" s="1">
        <f t="shared" si="59"/>
        <v>77754.409999999887</v>
      </c>
      <c r="AQ145" s="92">
        <v>167</v>
      </c>
      <c r="AR145" s="92">
        <f>IF('Metric ME - Current'!$H$15&lt;2.6872,982.62-123.62*(2.6872-'Metric ME - Current'!$H$15),982.62)</f>
        <v>982.62</v>
      </c>
      <c r="AS145" s="1">
        <f t="shared" si="53"/>
        <v>125697.5199999998</v>
      </c>
      <c r="AT145" s="92">
        <f>IF('Metric ME - Current'!$H$15&lt;2.6454,427.03-61.4733*(2.6454-'Metric ME - Current'!$H$15),427.03)</f>
        <v>427.03</v>
      </c>
      <c r="AU145" s="1">
        <f t="shared" si="60"/>
        <v>77754.409999999887</v>
      </c>
      <c r="AX145" s="92">
        <v>167</v>
      </c>
      <c r="AY145" s="92">
        <f>IF('Metric ME - Current'!$I$15&lt;2.6872,982.62-123.62*(2.6872-'Metric ME - Current'!$I$15),982.62)</f>
        <v>982.62</v>
      </c>
      <c r="AZ145" s="1">
        <f t="shared" si="54"/>
        <v>125697.5199999998</v>
      </c>
      <c r="BA145" s="92">
        <f>IF('Imperial ME - Current'!$I$15&lt;2.6454,427.03-61.4733*(2.6454-'Imperial ME - Current'!$I$15),427.03)</f>
        <v>427.03</v>
      </c>
      <c r="BB145" s="1">
        <f t="shared" si="61"/>
        <v>77754.409999999887</v>
      </c>
    </row>
    <row r="146" spans="1:54" x14ac:dyDescent="0.25">
      <c r="A146" s="92">
        <v>168</v>
      </c>
      <c r="B146" s="92">
        <f>IF('Metric ME - Current'!$B$15&lt;2.6872,982.62-123.62*(2.6872-'Metric ME - Current'!$B$15),982.62)</f>
        <v>982.62</v>
      </c>
      <c r="C146" s="1">
        <f t="shared" si="47"/>
        <v>126680.1399999998</v>
      </c>
      <c r="D146" s="92">
        <f>IF('Metric ME - Current'!$B$15&lt;2.6454,427.03-61.4733*(2.6454-'Metric ME - Current'!$B$15),427.03)</f>
        <v>427.03</v>
      </c>
      <c r="E146" s="1">
        <f t="shared" si="46"/>
        <v>78181.439999999886</v>
      </c>
      <c r="H146" s="92">
        <v>168</v>
      </c>
      <c r="I146" s="92">
        <f>IF('Metric ME - Current'!$C$15&lt;2.6872,982.62-123.62*(2.6872-'Metric ME - Current'!$C$15),982.62)</f>
        <v>982.62</v>
      </c>
      <c r="J146" s="1">
        <f t="shared" si="48"/>
        <v>126680.1399999998</v>
      </c>
      <c r="K146" s="92">
        <f>IF('Metric ME - Current'!$C$15&lt;2.6454,427.03-61.4733*(2.6454-'Metric ME - Current'!$C$15),427.03)</f>
        <v>427.03</v>
      </c>
      <c r="L146" s="1">
        <f t="shared" si="55"/>
        <v>78181.439999999886</v>
      </c>
      <c r="O146" s="92">
        <v>168</v>
      </c>
      <c r="P146" s="92">
        <f>IF('Metric ME - Current'!$D$15&lt;2.6872,982.62-123.62*(2.6872-'Metric ME - Current'!$D$15),982.62)</f>
        <v>982.62</v>
      </c>
      <c r="Q146" s="1">
        <f t="shared" si="49"/>
        <v>126680.1399999998</v>
      </c>
      <c r="R146" s="92">
        <f>IF('Metric ME - Current'!$D$15&lt;2.6454,427.03-61.4733*(2.6454-'Metric ME - Current'!$D$15),427.03)</f>
        <v>427.03</v>
      </c>
      <c r="S146" s="1">
        <f t="shared" si="56"/>
        <v>78181.439999999886</v>
      </c>
      <c r="V146" s="92">
        <v>168</v>
      </c>
      <c r="W146" s="92">
        <f>IF('Metric ME - Current'!$E$15&lt;2.6872,982.62-123.62*(2.6872-'Metric ME - Current'!$E$15),982.62)</f>
        <v>982.62</v>
      </c>
      <c r="X146" s="1">
        <f t="shared" si="50"/>
        <v>126680.1399999998</v>
      </c>
      <c r="Y146" s="92">
        <f>IF('Metric ME - Current'!$E$15&lt;2.6454,427.03-61.4733*(2.6454-'Metric ME - Current'!$E$15),427.03)</f>
        <v>427.03</v>
      </c>
      <c r="Z146" s="1">
        <f t="shared" si="57"/>
        <v>78181.439999999886</v>
      </c>
      <c r="AC146" s="92">
        <v>168</v>
      </c>
      <c r="AD146" s="92">
        <f>IF('Metric ME - Current'!$F$15&lt;2.6872,982.62-123.62*(2.6872-'Metric ME - Current'!$F$15),982.62)</f>
        <v>982.62</v>
      </c>
      <c r="AE146" s="1">
        <f t="shared" si="51"/>
        <v>126680.1399999998</v>
      </c>
      <c r="AF146" s="92">
        <f>IF('Metric ME - Current'!$F$15&lt;2.6454,427.03-61.4733*(2.6454-'Metric ME - Current'!$F$15),427.03)</f>
        <v>427.03</v>
      </c>
      <c r="AG146" s="1">
        <f t="shared" si="58"/>
        <v>78181.439999999886</v>
      </c>
      <c r="AJ146" s="92">
        <v>168</v>
      </c>
      <c r="AK146" s="92">
        <f>IF('Metric ME - Current'!$G$15&lt;2.6872,982.62-123.62*(2.6872-'Metric ME - Current'!$G$15),982.62)</f>
        <v>982.62</v>
      </c>
      <c r="AL146" s="1">
        <f t="shared" si="52"/>
        <v>126680.1399999998</v>
      </c>
      <c r="AM146" s="92">
        <f>IF('Metric ME - Current'!$G$15&lt;2.6454,427.03-61.4733*(2.6454-'Metric ME - Current'!$G$15),427.03)</f>
        <v>427.03</v>
      </c>
      <c r="AN146" s="1">
        <f t="shared" si="59"/>
        <v>78181.439999999886</v>
      </c>
      <c r="AQ146" s="92">
        <v>168</v>
      </c>
      <c r="AR146" s="92">
        <f>IF('Metric ME - Current'!$H$15&lt;2.6872,982.62-123.62*(2.6872-'Metric ME - Current'!$H$15),982.62)</f>
        <v>982.62</v>
      </c>
      <c r="AS146" s="1">
        <f t="shared" si="53"/>
        <v>126680.1399999998</v>
      </c>
      <c r="AT146" s="92">
        <f>IF('Metric ME - Current'!$H$15&lt;2.6454,427.03-61.4733*(2.6454-'Metric ME - Current'!$H$15),427.03)</f>
        <v>427.03</v>
      </c>
      <c r="AU146" s="1">
        <f t="shared" si="60"/>
        <v>78181.439999999886</v>
      </c>
      <c r="AX146" s="92">
        <v>168</v>
      </c>
      <c r="AY146" s="92">
        <f>IF('Metric ME - Current'!$I$15&lt;2.6872,982.62-123.62*(2.6872-'Metric ME - Current'!$I$15),982.62)</f>
        <v>982.62</v>
      </c>
      <c r="AZ146" s="1">
        <f t="shared" si="54"/>
        <v>126680.1399999998</v>
      </c>
      <c r="BA146" s="92">
        <f>IF('Imperial ME - Current'!$I$15&lt;2.6454,427.03-61.4733*(2.6454-'Imperial ME - Current'!$I$15),427.03)</f>
        <v>427.03</v>
      </c>
      <c r="BB146" s="1">
        <f t="shared" si="61"/>
        <v>78181.439999999886</v>
      </c>
    </row>
    <row r="147" spans="1:54" x14ac:dyDescent="0.25">
      <c r="A147" s="92">
        <v>169</v>
      </c>
      <c r="B147" s="92">
        <f>IF('Metric ME - Current'!$B$15&lt;2.6872,982.62-123.62*(2.6872-'Metric ME - Current'!$B$15),982.62)</f>
        <v>982.62</v>
      </c>
      <c r="C147" s="1">
        <f t="shared" si="47"/>
        <v>127662.75999999979</v>
      </c>
      <c r="D147" s="92">
        <f>IF('Metric ME - Current'!$B$15&lt;2.6454,427.03-61.4733*(2.6454-'Metric ME - Current'!$B$15),427.03)</f>
        <v>427.03</v>
      </c>
      <c r="E147" s="1">
        <f t="shared" si="46"/>
        <v>78608.469999999885</v>
      </c>
      <c r="H147" s="92">
        <v>169</v>
      </c>
      <c r="I147" s="92">
        <f>IF('Metric ME - Current'!$C$15&lt;2.6872,982.62-123.62*(2.6872-'Metric ME - Current'!$C$15),982.62)</f>
        <v>982.62</v>
      </c>
      <c r="J147" s="1">
        <f t="shared" si="48"/>
        <v>127662.75999999979</v>
      </c>
      <c r="K147" s="92">
        <f>IF('Metric ME - Current'!$C$15&lt;2.6454,427.03-61.4733*(2.6454-'Metric ME - Current'!$C$15),427.03)</f>
        <v>427.03</v>
      </c>
      <c r="L147" s="1">
        <f t="shared" si="55"/>
        <v>78608.469999999885</v>
      </c>
      <c r="O147" s="92">
        <v>169</v>
      </c>
      <c r="P147" s="92">
        <f>IF('Metric ME - Current'!$D$15&lt;2.6872,982.62-123.62*(2.6872-'Metric ME - Current'!$D$15),982.62)</f>
        <v>982.62</v>
      </c>
      <c r="Q147" s="1">
        <f t="shared" si="49"/>
        <v>127662.75999999979</v>
      </c>
      <c r="R147" s="92">
        <f>IF('Metric ME - Current'!$D$15&lt;2.6454,427.03-61.4733*(2.6454-'Metric ME - Current'!$D$15),427.03)</f>
        <v>427.03</v>
      </c>
      <c r="S147" s="1">
        <f t="shared" si="56"/>
        <v>78608.469999999885</v>
      </c>
      <c r="V147" s="92">
        <v>169</v>
      </c>
      <c r="W147" s="92">
        <f>IF('Metric ME - Current'!$E$15&lt;2.6872,982.62-123.62*(2.6872-'Metric ME - Current'!$E$15),982.62)</f>
        <v>982.62</v>
      </c>
      <c r="X147" s="1">
        <f t="shared" si="50"/>
        <v>127662.75999999979</v>
      </c>
      <c r="Y147" s="92">
        <f>IF('Metric ME - Current'!$E$15&lt;2.6454,427.03-61.4733*(2.6454-'Metric ME - Current'!$E$15),427.03)</f>
        <v>427.03</v>
      </c>
      <c r="Z147" s="1">
        <f t="shared" si="57"/>
        <v>78608.469999999885</v>
      </c>
      <c r="AC147" s="92">
        <v>169</v>
      </c>
      <c r="AD147" s="92">
        <f>IF('Metric ME - Current'!$F$15&lt;2.6872,982.62-123.62*(2.6872-'Metric ME - Current'!$F$15),982.62)</f>
        <v>982.62</v>
      </c>
      <c r="AE147" s="1">
        <f t="shared" si="51"/>
        <v>127662.75999999979</v>
      </c>
      <c r="AF147" s="92">
        <f>IF('Metric ME - Current'!$F$15&lt;2.6454,427.03-61.4733*(2.6454-'Metric ME - Current'!$F$15),427.03)</f>
        <v>427.03</v>
      </c>
      <c r="AG147" s="1">
        <f t="shared" si="58"/>
        <v>78608.469999999885</v>
      </c>
      <c r="AJ147" s="92">
        <v>169</v>
      </c>
      <c r="AK147" s="92">
        <f>IF('Metric ME - Current'!$G$15&lt;2.6872,982.62-123.62*(2.6872-'Metric ME - Current'!$G$15),982.62)</f>
        <v>982.62</v>
      </c>
      <c r="AL147" s="1">
        <f t="shared" si="52"/>
        <v>127662.75999999979</v>
      </c>
      <c r="AM147" s="92">
        <f>IF('Metric ME - Current'!$G$15&lt;2.6454,427.03-61.4733*(2.6454-'Metric ME - Current'!$G$15),427.03)</f>
        <v>427.03</v>
      </c>
      <c r="AN147" s="1">
        <f t="shared" si="59"/>
        <v>78608.469999999885</v>
      </c>
      <c r="AQ147" s="92">
        <v>169</v>
      </c>
      <c r="AR147" s="92">
        <f>IF('Metric ME - Current'!$H$15&lt;2.6872,982.62-123.62*(2.6872-'Metric ME - Current'!$H$15),982.62)</f>
        <v>982.62</v>
      </c>
      <c r="AS147" s="1">
        <f t="shared" si="53"/>
        <v>127662.75999999979</v>
      </c>
      <c r="AT147" s="92">
        <f>IF('Metric ME - Current'!$H$15&lt;2.6454,427.03-61.4733*(2.6454-'Metric ME - Current'!$H$15),427.03)</f>
        <v>427.03</v>
      </c>
      <c r="AU147" s="1">
        <f t="shared" si="60"/>
        <v>78608.469999999885</v>
      </c>
      <c r="AX147" s="92">
        <v>169</v>
      </c>
      <c r="AY147" s="92">
        <f>IF('Metric ME - Current'!$I$15&lt;2.6872,982.62-123.62*(2.6872-'Metric ME - Current'!$I$15),982.62)</f>
        <v>982.62</v>
      </c>
      <c r="AZ147" s="1">
        <f t="shared" si="54"/>
        <v>127662.75999999979</v>
      </c>
      <c r="BA147" s="92">
        <f>IF('Imperial ME - Current'!$I$15&lt;2.6454,427.03-61.4733*(2.6454-'Imperial ME - Current'!$I$15),427.03)</f>
        <v>427.03</v>
      </c>
      <c r="BB147" s="1">
        <f t="shared" si="61"/>
        <v>78608.469999999885</v>
      </c>
    </row>
    <row r="148" spans="1:54" x14ac:dyDescent="0.25">
      <c r="A148" s="92">
        <v>170</v>
      </c>
      <c r="B148" s="92">
        <f>IF('Metric ME - Current'!$B$15&lt;2.6872,982.62-123.62*(2.6872-'Metric ME - Current'!$B$15),982.62)</f>
        <v>982.62</v>
      </c>
      <c r="C148" s="1">
        <f t="shared" si="47"/>
        <v>128645.37999999979</v>
      </c>
      <c r="D148" s="92">
        <f>IF('Metric ME - Current'!$B$15&lt;2.6454,427.03-61.4733*(2.6454-'Metric ME - Current'!$B$15),427.03)</f>
        <v>427.03</v>
      </c>
      <c r="E148" s="1">
        <f t="shared" si="46"/>
        <v>79035.499999999884</v>
      </c>
      <c r="H148" s="92">
        <v>170</v>
      </c>
      <c r="I148" s="92">
        <f>IF('Metric ME - Current'!$C$15&lt;2.6872,982.62-123.62*(2.6872-'Metric ME - Current'!$C$15),982.62)</f>
        <v>982.62</v>
      </c>
      <c r="J148" s="1">
        <f t="shared" si="48"/>
        <v>128645.37999999979</v>
      </c>
      <c r="K148" s="92">
        <f>IF('Metric ME - Current'!$C$15&lt;2.6454,427.03-61.4733*(2.6454-'Metric ME - Current'!$C$15),427.03)</f>
        <v>427.03</v>
      </c>
      <c r="L148" s="1">
        <f t="shared" si="55"/>
        <v>79035.499999999884</v>
      </c>
      <c r="O148" s="92">
        <v>170</v>
      </c>
      <c r="P148" s="92">
        <f>IF('Metric ME - Current'!$D$15&lt;2.6872,982.62-123.62*(2.6872-'Metric ME - Current'!$D$15),982.62)</f>
        <v>982.62</v>
      </c>
      <c r="Q148" s="1">
        <f t="shared" si="49"/>
        <v>128645.37999999979</v>
      </c>
      <c r="R148" s="92">
        <f>IF('Metric ME - Current'!$D$15&lt;2.6454,427.03-61.4733*(2.6454-'Metric ME - Current'!$D$15),427.03)</f>
        <v>427.03</v>
      </c>
      <c r="S148" s="1">
        <f t="shared" si="56"/>
        <v>79035.499999999884</v>
      </c>
      <c r="V148" s="92">
        <v>170</v>
      </c>
      <c r="W148" s="92">
        <f>IF('Metric ME - Current'!$E$15&lt;2.6872,982.62-123.62*(2.6872-'Metric ME - Current'!$E$15),982.62)</f>
        <v>982.62</v>
      </c>
      <c r="X148" s="1">
        <f t="shared" si="50"/>
        <v>128645.37999999979</v>
      </c>
      <c r="Y148" s="92">
        <f>IF('Metric ME - Current'!$E$15&lt;2.6454,427.03-61.4733*(2.6454-'Metric ME - Current'!$E$15),427.03)</f>
        <v>427.03</v>
      </c>
      <c r="Z148" s="1">
        <f t="shared" si="57"/>
        <v>79035.499999999884</v>
      </c>
      <c r="AC148" s="92">
        <v>170</v>
      </c>
      <c r="AD148" s="92">
        <f>IF('Metric ME - Current'!$F$15&lt;2.6872,982.62-123.62*(2.6872-'Metric ME - Current'!$F$15),982.62)</f>
        <v>982.62</v>
      </c>
      <c r="AE148" s="1">
        <f t="shared" si="51"/>
        <v>128645.37999999979</v>
      </c>
      <c r="AF148" s="92">
        <f>IF('Metric ME - Current'!$F$15&lt;2.6454,427.03-61.4733*(2.6454-'Metric ME - Current'!$F$15),427.03)</f>
        <v>427.03</v>
      </c>
      <c r="AG148" s="1">
        <f t="shared" si="58"/>
        <v>79035.499999999884</v>
      </c>
      <c r="AJ148" s="92">
        <v>170</v>
      </c>
      <c r="AK148" s="92">
        <f>IF('Metric ME - Current'!$G$15&lt;2.6872,982.62-123.62*(2.6872-'Metric ME - Current'!$G$15),982.62)</f>
        <v>982.62</v>
      </c>
      <c r="AL148" s="1">
        <f t="shared" si="52"/>
        <v>128645.37999999979</v>
      </c>
      <c r="AM148" s="92">
        <f>IF('Metric ME - Current'!$G$15&lt;2.6454,427.03-61.4733*(2.6454-'Metric ME - Current'!$G$15),427.03)</f>
        <v>427.03</v>
      </c>
      <c r="AN148" s="1">
        <f t="shared" si="59"/>
        <v>79035.499999999884</v>
      </c>
      <c r="AQ148" s="92">
        <v>170</v>
      </c>
      <c r="AR148" s="92">
        <f>IF('Metric ME - Current'!$H$15&lt;2.6872,982.62-123.62*(2.6872-'Metric ME - Current'!$H$15),982.62)</f>
        <v>982.62</v>
      </c>
      <c r="AS148" s="1">
        <f t="shared" si="53"/>
        <v>128645.37999999979</v>
      </c>
      <c r="AT148" s="92">
        <f>IF('Metric ME - Current'!$H$15&lt;2.6454,427.03-61.4733*(2.6454-'Metric ME - Current'!$H$15),427.03)</f>
        <v>427.03</v>
      </c>
      <c r="AU148" s="1">
        <f t="shared" si="60"/>
        <v>79035.499999999884</v>
      </c>
      <c r="AX148" s="92">
        <v>170</v>
      </c>
      <c r="AY148" s="92">
        <f>IF('Metric ME - Current'!$I$15&lt;2.6872,982.62-123.62*(2.6872-'Metric ME - Current'!$I$15),982.62)</f>
        <v>982.62</v>
      </c>
      <c r="AZ148" s="1">
        <f t="shared" si="54"/>
        <v>128645.37999999979</v>
      </c>
      <c r="BA148" s="92">
        <f>IF('Imperial ME - Current'!$I$15&lt;2.6454,427.03-61.4733*(2.6454-'Imperial ME - Current'!$I$15),427.03)</f>
        <v>427.03</v>
      </c>
      <c r="BB148" s="1">
        <f t="shared" si="61"/>
        <v>79035.499999999884</v>
      </c>
    </row>
    <row r="149" spans="1:54" x14ac:dyDescent="0.25">
      <c r="A149" s="92">
        <v>171</v>
      </c>
      <c r="B149" s="92">
        <f>IF('Metric ME - Current'!$B$15&lt;2.3542,1079.85-130.66*(2.3542-'Metric ME - Current'!$B$15),1079.85)</f>
        <v>1079.8499999999999</v>
      </c>
      <c r="C149" s="1">
        <f t="shared" si="47"/>
        <v>129725.22999999979</v>
      </c>
      <c r="D149" s="92">
        <f>IF('Metric ME - Current'!$B$15&lt;2.3795,385.62-52.4691*(2.3795-'Metric ME - Current'!$B$15),385.62)</f>
        <v>385.62</v>
      </c>
      <c r="E149" s="1">
        <f t="shared" si="46"/>
        <v>79421.119999999879</v>
      </c>
      <c r="H149" s="92">
        <v>171</v>
      </c>
      <c r="I149" s="92">
        <f>IF('Metric ME - Current'!$C$15&lt;2.3542,1079.85-130.66*(2.3542-'Metric ME - Current'!$C$15),1079.85)</f>
        <v>1079.8499999999999</v>
      </c>
      <c r="J149" s="1">
        <f t="shared" si="48"/>
        <v>129725.22999999979</v>
      </c>
      <c r="K149" s="92">
        <f>IF('Metric ME - Current'!$C$15&lt;2.3795,385.62-52.4691*(2.3795-'Metric ME - Current'!$C$15),385.62)</f>
        <v>385.62</v>
      </c>
      <c r="L149" s="1">
        <f t="shared" si="55"/>
        <v>79421.119999999879</v>
      </c>
      <c r="O149" s="92">
        <v>171</v>
      </c>
      <c r="P149" s="92">
        <f>IF('Metric ME - Current'!$D$15&lt;2.3542,1079.85-130.66*(2.3542-'Metric ME - Current'!$D$15),1079.85)</f>
        <v>1079.8499999999999</v>
      </c>
      <c r="Q149" s="1">
        <f t="shared" si="49"/>
        <v>129725.22999999979</v>
      </c>
      <c r="R149" s="92">
        <f>IF('Metric ME - Current'!$D$15&lt;2.3795,385.62-52.4691*(2.3795-'Metric ME - Current'!$D$15),385.62)</f>
        <v>385.62</v>
      </c>
      <c r="S149" s="1">
        <f t="shared" si="56"/>
        <v>79421.119999999879</v>
      </c>
      <c r="V149" s="92">
        <v>171</v>
      </c>
      <c r="W149" s="92">
        <f>IF('Metric ME - Current'!$E$15&lt;2.3542,1079.85-130.66*(2.3542-'Metric ME - Current'!$E$15),1079.85)</f>
        <v>1079.8499999999999</v>
      </c>
      <c r="X149" s="1">
        <f t="shared" si="50"/>
        <v>129725.22999999979</v>
      </c>
      <c r="Y149" s="92">
        <f>IF('Metric ME - Current'!$E$15&lt;2.3795,385.62-52.4691*(2.3795-'Metric ME - Current'!$E$15),385.62)</f>
        <v>385.62</v>
      </c>
      <c r="Z149" s="1">
        <f t="shared" si="57"/>
        <v>79421.119999999879</v>
      </c>
      <c r="AC149" s="92">
        <v>171</v>
      </c>
      <c r="AD149" s="92">
        <f>IF('Metric ME - Current'!$F$15&lt;2.3542,1079.85-130.66*(2.3542-'Metric ME - Current'!$F$15),1079.85)</f>
        <v>1079.8499999999999</v>
      </c>
      <c r="AE149" s="1">
        <f t="shared" si="51"/>
        <v>129725.22999999979</v>
      </c>
      <c r="AF149" s="92">
        <f>IF('Metric ME - Current'!$F$15&lt;2.3795,385.62-52.4691*(2.3795-'Metric ME - Current'!$F$15),385.62)</f>
        <v>385.62</v>
      </c>
      <c r="AG149" s="1">
        <f t="shared" si="58"/>
        <v>79421.119999999879</v>
      </c>
      <c r="AJ149" s="92">
        <v>171</v>
      </c>
      <c r="AK149" s="92">
        <f>IF('Metric ME - Current'!$G$15&lt;2.3542,1079.85-130.66*(2.3542-'Metric ME - Current'!$G$15),1079.85)</f>
        <v>1079.8499999999999</v>
      </c>
      <c r="AL149" s="1">
        <f t="shared" si="52"/>
        <v>129725.22999999979</v>
      </c>
      <c r="AM149" s="92">
        <f>IF('Metric ME - Current'!$G$15&lt;2.3795,385.62-52.4691*(2.3795-'Metric ME - Current'!$G$15),385.62)</f>
        <v>385.62</v>
      </c>
      <c r="AN149" s="1">
        <f t="shared" si="59"/>
        <v>79421.119999999879</v>
      </c>
      <c r="AQ149" s="92">
        <v>171</v>
      </c>
      <c r="AR149" s="92">
        <f>IF('Metric ME - Current'!$H$15&lt;2.3542,1079.85-130.66*(2.3542-'Metric ME - Current'!$H$15),1079.85)</f>
        <v>1079.8499999999999</v>
      </c>
      <c r="AS149" s="1">
        <f t="shared" si="53"/>
        <v>129725.22999999979</v>
      </c>
      <c r="AT149" s="92">
        <f>IF('Metric ME - Current'!$H$15&lt;2.3795,385.62-52.4691*(2.3795-'Metric ME - Current'!$H$15),385.62)</f>
        <v>385.62</v>
      </c>
      <c r="AU149" s="1">
        <f t="shared" si="60"/>
        <v>79421.119999999879</v>
      </c>
      <c r="AX149" s="92">
        <v>171</v>
      </c>
      <c r="AY149" s="92">
        <f>IF('Metric ME - Current'!$I$15&lt;2.3542,1079.85-130.66*(2.3542-'Metric ME - Current'!$I$15),1079.85)</f>
        <v>1079.8499999999999</v>
      </c>
      <c r="AZ149" s="1">
        <f t="shared" si="54"/>
        <v>129725.22999999979</v>
      </c>
      <c r="BA149" s="92">
        <f>IF('Metric ME - Current'!$I$15&lt;2.3795,385.62-52.4691*(2.3795-'Metric ME - Current'!$I$15),385.62)</f>
        <v>385.62</v>
      </c>
      <c r="BB149" s="1">
        <f t="shared" si="61"/>
        <v>79421.119999999879</v>
      </c>
    </row>
    <row r="150" spans="1:54" x14ac:dyDescent="0.25">
      <c r="A150" s="92">
        <v>172</v>
      </c>
      <c r="B150" s="92">
        <f>IF('Metric ME - Current'!$B$15&lt;2.3542,1079.85-130.66*(2.3542-'Metric ME - Current'!$B$15),1079.85)</f>
        <v>1079.8499999999999</v>
      </c>
      <c r="C150" s="1">
        <f t="shared" si="47"/>
        <v>130805.0799999998</v>
      </c>
      <c r="D150" s="92">
        <f>IF('Metric ME - Current'!$B$15&lt;2.3795,385.62-52.4691*(2.3795-'Metric ME - Current'!$B$15),385.62)</f>
        <v>385.62</v>
      </c>
      <c r="E150" s="1">
        <f t="shared" si="46"/>
        <v>79806.739999999874</v>
      </c>
      <c r="H150" s="92">
        <v>172</v>
      </c>
      <c r="I150" s="92">
        <f>IF('Metric ME - Current'!$C$15&lt;2.3542,1079.85-130.66*(2.3542-'Metric ME - Current'!$C$15),1079.85)</f>
        <v>1079.8499999999999</v>
      </c>
      <c r="J150" s="1">
        <f t="shared" si="48"/>
        <v>130805.0799999998</v>
      </c>
      <c r="K150" s="92">
        <f>IF('Metric ME - Current'!$C$15&lt;2.3795,385.62-52.4691*(2.3795-'Metric ME - Current'!$C$15),385.62)</f>
        <v>385.62</v>
      </c>
      <c r="L150" s="1">
        <f t="shared" si="55"/>
        <v>79806.739999999874</v>
      </c>
      <c r="O150" s="92">
        <v>172</v>
      </c>
      <c r="P150" s="92">
        <f>IF('Metric ME - Current'!$D$15&lt;2.3542,1079.85-130.66*(2.3542-'Metric ME - Current'!$D$15),1079.85)</f>
        <v>1079.8499999999999</v>
      </c>
      <c r="Q150" s="1">
        <f t="shared" si="49"/>
        <v>130805.0799999998</v>
      </c>
      <c r="R150" s="92">
        <f>IF('Metric ME - Current'!$D$15&lt;2.3795,385.62-52.4691*(2.3795-'Metric ME - Current'!$D$15),385.62)</f>
        <v>385.62</v>
      </c>
      <c r="S150" s="1">
        <f t="shared" si="56"/>
        <v>79806.739999999874</v>
      </c>
      <c r="V150" s="92">
        <v>172</v>
      </c>
      <c r="W150" s="92">
        <f>IF('Metric ME - Current'!$E$15&lt;2.3542,1079.85-130.66*(2.3542-'Metric ME - Current'!$E$15),1079.85)</f>
        <v>1079.8499999999999</v>
      </c>
      <c r="X150" s="1">
        <f t="shared" si="50"/>
        <v>130805.0799999998</v>
      </c>
      <c r="Y150" s="92">
        <f>IF('Metric ME - Current'!$E$15&lt;2.3795,385.62-52.4691*(2.3795-'Metric ME - Current'!$E$15),385.62)</f>
        <v>385.62</v>
      </c>
      <c r="Z150" s="1">
        <f t="shared" si="57"/>
        <v>79806.739999999874</v>
      </c>
      <c r="AC150" s="92">
        <v>172</v>
      </c>
      <c r="AD150" s="92">
        <f>IF('Metric ME - Current'!$F$15&lt;2.3542,1079.85-130.66*(2.3542-'Metric ME - Current'!$F$15),1079.85)</f>
        <v>1079.8499999999999</v>
      </c>
      <c r="AE150" s="1">
        <f t="shared" si="51"/>
        <v>130805.0799999998</v>
      </c>
      <c r="AF150" s="92">
        <f>IF('Metric ME - Current'!$F$15&lt;2.3795,385.62-52.4691*(2.3795-'Metric ME - Current'!$F$15),385.62)</f>
        <v>385.62</v>
      </c>
      <c r="AG150" s="1">
        <f t="shared" si="58"/>
        <v>79806.739999999874</v>
      </c>
      <c r="AJ150" s="92">
        <v>172</v>
      </c>
      <c r="AK150" s="92">
        <f>IF('Metric ME - Current'!$G$15&lt;2.3542,1079.85-130.66*(2.3542-'Metric ME - Current'!$G$15),1079.85)</f>
        <v>1079.8499999999999</v>
      </c>
      <c r="AL150" s="1">
        <f t="shared" si="52"/>
        <v>130805.0799999998</v>
      </c>
      <c r="AM150" s="92">
        <f>IF('Metric ME - Current'!$G$15&lt;2.3795,385.62-52.4691*(2.3795-'Metric ME - Current'!$G$15),385.62)</f>
        <v>385.62</v>
      </c>
      <c r="AN150" s="1">
        <f t="shared" si="59"/>
        <v>79806.739999999874</v>
      </c>
      <c r="AQ150" s="92">
        <v>172</v>
      </c>
      <c r="AR150" s="92">
        <f>IF('Metric ME - Current'!$H$15&lt;2.3542,1079.85-130.66*(2.3542-'Metric ME - Current'!$H$15),1079.85)</f>
        <v>1079.8499999999999</v>
      </c>
      <c r="AS150" s="1">
        <f t="shared" si="53"/>
        <v>130805.0799999998</v>
      </c>
      <c r="AT150" s="92">
        <f>IF('Metric ME - Current'!$H$15&lt;2.3795,385.62-52.4691*(2.3795-'Metric ME - Current'!$H$15),385.62)</f>
        <v>385.62</v>
      </c>
      <c r="AU150" s="1">
        <f t="shared" si="60"/>
        <v>79806.739999999874</v>
      </c>
      <c r="AX150" s="92">
        <v>172</v>
      </c>
      <c r="AY150" s="92">
        <f>IF('Metric ME - Current'!$I$15&lt;2.3542,1079.85-130.66*(2.3542-'Metric ME - Current'!$I$15),1079.85)</f>
        <v>1079.8499999999999</v>
      </c>
      <c r="AZ150" s="1">
        <f t="shared" si="54"/>
        <v>130805.0799999998</v>
      </c>
      <c r="BA150" s="92">
        <f>IF('Metric ME - Current'!$I$15&lt;2.3795,385.62-52.4691*(2.3795-'Metric ME - Current'!$I$15),385.62)</f>
        <v>385.62</v>
      </c>
      <c r="BB150" s="1">
        <f t="shared" si="61"/>
        <v>79806.739999999874</v>
      </c>
    </row>
    <row r="151" spans="1:54" x14ac:dyDescent="0.25">
      <c r="A151" s="92">
        <v>173</v>
      </c>
      <c r="B151" s="92">
        <f>IF('Metric ME - Current'!$B$15&lt;2.3542,1079.85-130.66*(2.3542-'Metric ME - Current'!$B$15),1079.85)</f>
        <v>1079.8499999999999</v>
      </c>
      <c r="C151" s="1">
        <f t="shared" si="47"/>
        <v>131884.92999999979</v>
      </c>
      <c r="D151" s="92">
        <f>IF('Metric ME - Current'!$B$15&lt;2.3795,385.62-52.4691*(2.3795-'Metric ME - Current'!$B$15),385.62)</f>
        <v>385.62</v>
      </c>
      <c r="E151" s="1">
        <f t="shared" si="46"/>
        <v>80192.35999999987</v>
      </c>
      <c r="H151" s="92">
        <v>173</v>
      </c>
      <c r="I151" s="92">
        <f>IF('Metric ME - Current'!$C$15&lt;2.3542,1079.85-130.66*(2.3542-'Metric ME - Current'!$C$15),1079.85)</f>
        <v>1079.8499999999999</v>
      </c>
      <c r="J151" s="1">
        <f t="shared" si="48"/>
        <v>131884.92999999979</v>
      </c>
      <c r="K151" s="92">
        <f>IF('Metric ME - Current'!$C$15&lt;2.3795,385.62-52.4691*(2.3795-'Metric ME - Current'!$C$15),385.62)</f>
        <v>385.62</v>
      </c>
      <c r="L151" s="1">
        <f t="shared" si="55"/>
        <v>80192.35999999987</v>
      </c>
      <c r="O151" s="92">
        <v>173</v>
      </c>
      <c r="P151" s="92">
        <f>IF('Metric ME - Current'!$D$15&lt;2.3542,1079.85-130.66*(2.3542-'Metric ME - Current'!$D$15),1079.85)</f>
        <v>1079.8499999999999</v>
      </c>
      <c r="Q151" s="1">
        <f t="shared" si="49"/>
        <v>131884.92999999979</v>
      </c>
      <c r="R151" s="92">
        <f>IF('Metric ME - Current'!$D$15&lt;2.3795,385.62-52.4691*(2.3795-'Metric ME - Current'!$D$15),385.62)</f>
        <v>385.62</v>
      </c>
      <c r="S151" s="1">
        <f t="shared" si="56"/>
        <v>80192.35999999987</v>
      </c>
      <c r="V151" s="92">
        <v>173</v>
      </c>
      <c r="W151" s="92">
        <f>IF('Metric ME - Current'!$E$15&lt;2.3542,1079.85-130.66*(2.3542-'Metric ME - Current'!$E$15),1079.85)</f>
        <v>1079.8499999999999</v>
      </c>
      <c r="X151" s="1">
        <f t="shared" si="50"/>
        <v>131884.92999999979</v>
      </c>
      <c r="Y151" s="92">
        <f>IF('Metric ME - Current'!$E$15&lt;2.3795,385.62-52.4691*(2.3795-'Metric ME - Current'!$E$15),385.62)</f>
        <v>385.62</v>
      </c>
      <c r="Z151" s="1">
        <f t="shared" si="57"/>
        <v>80192.35999999987</v>
      </c>
      <c r="AC151" s="92">
        <v>173</v>
      </c>
      <c r="AD151" s="92">
        <f>IF('Metric ME - Current'!$F$15&lt;2.3542,1079.85-130.66*(2.3542-'Metric ME - Current'!$F$15),1079.85)</f>
        <v>1079.8499999999999</v>
      </c>
      <c r="AE151" s="1">
        <f t="shared" si="51"/>
        <v>131884.92999999979</v>
      </c>
      <c r="AF151" s="92">
        <f>IF('Metric ME - Current'!$F$15&lt;2.3795,385.62-52.4691*(2.3795-'Metric ME - Current'!$F$15),385.62)</f>
        <v>385.62</v>
      </c>
      <c r="AG151" s="1">
        <f t="shared" si="58"/>
        <v>80192.35999999987</v>
      </c>
      <c r="AJ151" s="92">
        <v>173</v>
      </c>
      <c r="AK151" s="92">
        <f>IF('Metric ME - Current'!$G$15&lt;2.3542,1079.85-130.66*(2.3542-'Metric ME - Current'!$G$15),1079.85)</f>
        <v>1079.8499999999999</v>
      </c>
      <c r="AL151" s="1">
        <f t="shared" si="52"/>
        <v>131884.92999999979</v>
      </c>
      <c r="AM151" s="92">
        <f>IF('Metric ME - Current'!$G$15&lt;2.3795,385.62-52.4691*(2.3795-'Metric ME - Current'!$G$15),385.62)</f>
        <v>385.62</v>
      </c>
      <c r="AN151" s="1">
        <f t="shared" si="59"/>
        <v>80192.35999999987</v>
      </c>
      <c r="AQ151" s="92">
        <v>173</v>
      </c>
      <c r="AR151" s="92">
        <f>IF('Metric ME - Current'!$H$15&lt;2.3542,1079.85-130.66*(2.3542-'Metric ME - Current'!$H$15),1079.85)</f>
        <v>1079.8499999999999</v>
      </c>
      <c r="AS151" s="1">
        <f t="shared" si="53"/>
        <v>131884.92999999979</v>
      </c>
      <c r="AT151" s="92">
        <f>IF('Metric ME - Current'!$H$15&lt;2.3795,385.62-52.4691*(2.3795-'Metric ME - Current'!$H$15),385.62)</f>
        <v>385.62</v>
      </c>
      <c r="AU151" s="1">
        <f t="shared" si="60"/>
        <v>80192.35999999987</v>
      </c>
      <c r="AX151" s="92">
        <v>173</v>
      </c>
      <c r="AY151" s="92">
        <f>IF('Metric ME - Current'!$I$15&lt;2.3542,1079.85-130.66*(2.3542-'Metric ME - Current'!$I$15),1079.85)</f>
        <v>1079.8499999999999</v>
      </c>
      <c r="AZ151" s="1">
        <f t="shared" si="54"/>
        <v>131884.92999999979</v>
      </c>
      <c r="BA151" s="92">
        <f>IF('Metric ME - Current'!$I$15&lt;2.3795,385.62-52.4691*(2.3795-'Metric ME - Current'!$I$15),385.62)</f>
        <v>385.62</v>
      </c>
      <c r="BB151" s="1">
        <f t="shared" si="61"/>
        <v>80192.35999999987</v>
      </c>
    </row>
    <row r="152" spans="1:54" x14ac:dyDescent="0.25">
      <c r="A152" s="92">
        <v>174</v>
      </c>
      <c r="B152" s="92">
        <f>IF('Metric ME - Current'!$B$15&lt;2.3542,1079.85-130.66*(2.3542-'Metric ME - Current'!$B$15),1079.85)</f>
        <v>1079.8499999999999</v>
      </c>
      <c r="C152" s="1">
        <f t="shared" si="47"/>
        <v>132964.7799999998</v>
      </c>
      <c r="D152" s="92">
        <f>IF('Metric ME - Current'!$B$15&lt;2.3795,385.62-52.4691*(2.3795-'Metric ME - Current'!$B$15),385.62)</f>
        <v>385.62</v>
      </c>
      <c r="E152" s="1">
        <f t="shared" si="46"/>
        <v>80577.979999999865</v>
      </c>
      <c r="H152" s="92">
        <v>174</v>
      </c>
      <c r="I152" s="92">
        <f>IF('Metric ME - Current'!$C$15&lt;2.3542,1079.85-130.66*(2.3542-'Metric ME - Current'!$C$15),1079.85)</f>
        <v>1079.8499999999999</v>
      </c>
      <c r="J152" s="1">
        <f t="shared" si="48"/>
        <v>132964.7799999998</v>
      </c>
      <c r="K152" s="92">
        <f>IF('Metric ME - Current'!$C$15&lt;2.3795,385.62-52.4691*(2.3795-'Metric ME - Current'!$C$15),385.62)</f>
        <v>385.62</v>
      </c>
      <c r="L152" s="1">
        <f t="shared" si="55"/>
        <v>80577.979999999865</v>
      </c>
      <c r="O152" s="92">
        <v>174</v>
      </c>
      <c r="P152" s="92">
        <f>IF('Metric ME - Current'!$D$15&lt;2.3542,1079.85-130.66*(2.3542-'Metric ME - Current'!$D$15),1079.85)</f>
        <v>1079.8499999999999</v>
      </c>
      <c r="Q152" s="1">
        <f t="shared" si="49"/>
        <v>132964.7799999998</v>
      </c>
      <c r="R152" s="92">
        <f>IF('Metric ME - Current'!$D$15&lt;2.3795,385.62-52.4691*(2.3795-'Metric ME - Current'!$D$15),385.62)</f>
        <v>385.62</v>
      </c>
      <c r="S152" s="1">
        <f t="shared" si="56"/>
        <v>80577.979999999865</v>
      </c>
      <c r="V152" s="92">
        <v>174</v>
      </c>
      <c r="W152" s="92">
        <f>IF('Metric ME - Current'!$E$15&lt;2.3542,1079.85-130.66*(2.3542-'Metric ME - Current'!$E$15),1079.85)</f>
        <v>1079.8499999999999</v>
      </c>
      <c r="X152" s="1">
        <f t="shared" si="50"/>
        <v>132964.7799999998</v>
      </c>
      <c r="Y152" s="92">
        <f>IF('Metric ME - Current'!$E$15&lt;2.3795,385.62-52.4691*(2.3795-'Metric ME - Current'!$E$15),385.62)</f>
        <v>385.62</v>
      </c>
      <c r="Z152" s="1">
        <f t="shared" si="57"/>
        <v>80577.979999999865</v>
      </c>
      <c r="AC152" s="92">
        <v>174</v>
      </c>
      <c r="AD152" s="92">
        <f>IF('Metric ME - Current'!$F$15&lt;2.3542,1079.85-130.66*(2.3542-'Metric ME - Current'!$F$15),1079.85)</f>
        <v>1079.8499999999999</v>
      </c>
      <c r="AE152" s="1">
        <f t="shared" si="51"/>
        <v>132964.7799999998</v>
      </c>
      <c r="AF152" s="92">
        <f>IF('Metric ME - Current'!$F$15&lt;2.3795,385.62-52.4691*(2.3795-'Metric ME - Current'!$F$15),385.62)</f>
        <v>385.62</v>
      </c>
      <c r="AG152" s="1">
        <f t="shared" si="58"/>
        <v>80577.979999999865</v>
      </c>
      <c r="AJ152" s="92">
        <v>174</v>
      </c>
      <c r="AK152" s="92">
        <f>IF('Metric ME - Current'!$G$15&lt;2.3542,1079.85-130.66*(2.3542-'Metric ME - Current'!$G$15),1079.85)</f>
        <v>1079.8499999999999</v>
      </c>
      <c r="AL152" s="1">
        <f t="shared" si="52"/>
        <v>132964.7799999998</v>
      </c>
      <c r="AM152" s="92">
        <f>IF('Metric ME - Current'!$G$15&lt;2.3795,385.62-52.4691*(2.3795-'Metric ME - Current'!$G$15),385.62)</f>
        <v>385.62</v>
      </c>
      <c r="AN152" s="1">
        <f t="shared" si="59"/>
        <v>80577.979999999865</v>
      </c>
      <c r="AQ152" s="92">
        <v>174</v>
      </c>
      <c r="AR152" s="92">
        <f>IF('Metric ME - Current'!$H$15&lt;2.3542,1079.85-130.66*(2.3542-'Metric ME - Current'!$H$15),1079.85)</f>
        <v>1079.8499999999999</v>
      </c>
      <c r="AS152" s="1">
        <f t="shared" si="53"/>
        <v>132964.7799999998</v>
      </c>
      <c r="AT152" s="92">
        <f>IF('Metric ME - Current'!$H$15&lt;2.3795,385.62-52.4691*(2.3795-'Metric ME - Current'!$H$15),385.62)</f>
        <v>385.62</v>
      </c>
      <c r="AU152" s="1">
        <f t="shared" si="60"/>
        <v>80577.979999999865</v>
      </c>
      <c r="AX152" s="92">
        <v>174</v>
      </c>
      <c r="AY152" s="92">
        <f>IF('Metric ME - Current'!$I$15&lt;2.3542,1079.85-130.66*(2.3542-'Metric ME - Current'!$I$15),1079.85)</f>
        <v>1079.8499999999999</v>
      </c>
      <c r="AZ152" s="1">
        <f t="shared" si="54"/>
        <v>132964.7799999998</v>
      </c>
      <c r="BA152" s="92">
        <f>IF('Metric ME - Current'!$I$15&lt;2.3795,385.62-52.4691*(2.3795-'Metric ME - Current'!$I$15),385.62)</f>
        <v>385.62</v>
      </c>
      <c r="BB152" s="1">
        <f t="shared" si="61"/>
        <v>80577.979999999865</v>
      </c>
    </row>
    <row r="153" spans="1:54" x14ac:dyDescent="0.25">
      <c r="A153" s="92">
        <v>175</v>
      </c>
      <c r="B153" s="92">
        <f>IF('Metric ME - Current'!$B$15&lt;2.3542,1079.85-130.66*(2.3542-'Metric ME - Current'!$B$15),1079.85)</f>
        <v>1079.8499999999999</v>
      </c>
      <c r="C153" s="1">
        <f t="shared" si="47"/>
        <v>134044.6299999998</v>
      </c>
      <c r="D153" s="92">
        <f>IF('Metric ME - Current'!$B$15&lt;2.3795,385.62-52.4691*(2.3795-'Metric ME - Current'!$B$15),385.62)</f>
        <v>385.62</v>
      </c>
      <c r="E153" s="1">
        <f t="shared" si="46"/>
        <v>80963.59999999986</v>
      </c>
      <c r="H153" s="92">
        <v>175</v>
      </c>
      <c r="I153" s="92">
        <f>IF('Metric ME - Current'!$C$15&lt;2.3542,1079.85-130.66*(2.3542-'Metric ME - Current'!$C$15),1079.85)</f>
        <v>1079.8499999999999</v>
      </c>
      <c r="J153" s="1">
        <f t="shared" si="48"/>
        <v>134044.6299999998</v>
      </c>
      <c r="K153" s="92">
        <f>IF('Metric ME - Current'!$C$15&lt;2.3795,385.62-52.4691*(2.3795-'Metric ME - Current'!$C$15),385.62)</f>
        <v>385.62</v>
      </c>
      <c r="L153" s="1">
        <f t="shared" si="55"/>
        <v>80963.59999999986</v>
      </c>
      <c r="O153" s="92">
        <v>175</v>
      </c>
      <c r="P153" s="92">
        <f>IF('Metric ME - Current'!$D$15&lt;2.3542,1079.85-130.66*(2.3542-'Metric ME - Current'!$D$15),1079.85)</f>
        <v>1079.8499999999999</v>
      </c>
      <c r="Q153" s="1">
        <f t="shared" si="49"/>
        <v>134044.6299999998</v>
      </c>
      <c r="R153" s="92">
        <f>IF('Metric ME - Current'!$D$15&lt;2.3795,385.62-52.4691*(2.3795-'Metric ME - Current'!$D$15),385.62)</f>
        <v>385.62</v>
      </c>
      <c r="S153" s="1">
        <f t="shared" si="56"/>
        <v>80963.59999999986</v>
      </c>
      <c r="V153" s="92">
        <v>175</v>
      </c>
      <c r="W153" s="92">
        <f>IF('Metric ME - Current'!$E$15&lt;2.3542,1079.85-130.66*(2.3542-'Metric ME - Current'!$E$15),1079.85)</f>
        <v>1079.8499999999999</v>
      </c>
      <c r="X153" s="1">
        <f t="shared" si="50"/>
        <v>134044.6299999998</v>
      </c>
      <c r="Y153" s="92">
        <f>IF('Metric ME - Current'!$E$15&lt;2.3795,385.62-52.4691*(2.3795-'Metric ME - Current'!$E$15),385.62)</f>
        <v>385.62</v>
      </c>
      <c r="Z153" s="1">
        <f t="shared" si="57"/>
        <v>80963.59999999986</v>
      </c>
      <c r="AC153" s="92">
        <v>175</v>
      </c>
      <c r="AD153" s="92">
        <f>IF('Metric ME - Current'!$F$15&lt;2.3542,1079.85-130.66*(2.3542-'Metric ME - Current'!$F$15),1079.85)</f>
        <v>1079.8499999999999</v>
      </c>
      <c r="AE153" s="1">
        <f t="shared" si="51"/>
        <v>134044.6299999998</v>
      </c>
      <c r="AF153" s="92">
        <f>IF('Metric ME - Current'!$F$15&lt;2.3795,385.62-52.4691*(2.3795-'Metric ME - Current'!$F$15),385.62)</f>
        <v>385.62</v>
      </c>
      <c r="AG153" s="1">
        <f t="shared" si="58"/>
        <v>80963.59999999986</v>
      </c>
      <c r="AJ153" s="92">
        <v>175</v>
      </c>
      <c r="AK153" s="92">
        <f>IF('Metric ME - Current'!$G$15&lt;2.3542,1079.85-130.66*(2.3542-'Metric ME - Current'!$G$15),1079.85)</f>
        <v>1079.8499999999999</v>
      </c>
      <c r="AL153" s="1">
        <f t="shared" si="52"/>
        <v>134044.6299999998</v>
      </c>
      <c r="AM153" s="92">
        <f>IF('Metric ME - Current'!$G$15&lt;2.3795,385.62-52.4691*(2.3795-'Metric ME - Current'!$G$15),385.62)</f>
        <v>385.62</v>
      </c>
      <c r="AN153" s="1">
        <f t="shared" si="59"/>
        <v>80963.59999999986</v>
      </c>
      <c r="AQ153" s="92">
        <v>175</v>
      </c>
      <c r="AR153" s="92">
        <f>IF('Metric ME - Current'!$H$15&lt;2.3542,1079.85-130.66*(2.3542-'Metric ME - Current'!$H$15),1079.85)</f>
        <v>1079.8499999999999</v>
      </c>
      <c r="AS153" s="1">
        <f t="shared" si="53"/>
        <v>134044.6299999998</v>
      </c>
      <c r="AT153" s="92">
        <f>IF('Metric ME - Current'!$H$15&lt;2.3795,385.62-52.4691*(2.3795-'Metric ME - Current'!$H$15),385.62)</f>
        <v>385.62</v>
      </c>
      <c r="AU153" s="1">
        <f t="shared" si="60"/>
        <v>80963.59999999986</v>
      </c>
      <c r="AX153" s="92">
        <v>175</v>
      </c>
      <c r="AY153" s="92">
        <f>IF('Metric ME - Current'!$I$15&lt;2.3542,1079.85-130.66*(2.3542-'Metric ME - Current'!$I$15),1079.85)</f>
        <v>1079.8499999999999</v>
      </c>
      <c r="AZ153" s="1">
        <f t="shared" si="54"/>
        <v>134044.6299999998</v>
      </c>
      <c r="BA153" s="92">
        <f>IF('Metric ME - Current'!$I$15&lt;2.3795,385.62-52.4691*(2.3795-'Metric ME - Current'!$I$15),385.62)</f>
        <v>385.62</v>
      </c>
      <c r="BB153" s="1">
        <f t="shared" si="61"/>
        <v>80963.59999999986</v>
      </c>
    </row>
    <row r="154" spans="1:54" x14ac:dyDescent="0.25">
      <c r="A154" s="92">
        <v>176</v>
      </c>
      <c r="B154" s="92">
        <f>IF('Metric ME - Current'!$B$15&lt;2.3542,1079.85-130.66*(2.3542-'Metric ME - Current'!$B$15),1079.85)</f>
        <v>1079.8499999999999</v>
      </c>
      <c r="C154" s="1">
        <f t="shared" si="47"/>
        <v>135124.47999999981</v>
      </c>
      <c r="D154" s="92">
        <f>IF('Metric ME - Current'!$B$15&lt;2.3795,385.62-52.4691*(2.3795-'Metric ME - Current'!$B$15),385.62)</f>
        <v>385.62</v>
      </c>
      <c r="E154" s="1">
        <f t="shared" si="46"/>
        <v>81349.219999999856</v>
      </c>
      <c r="H154" s="92">
        <v>176</v>
      </c>
      <c r="I154" s="92">
        <f>IF('Metric ME - Current'!$C$15&lt;2.3542,1079.85-130.66*(2.3542-'Metric ME - Current'!$C$15),1079.85)</f>
        <v>1079.8499999999999</v>
      </c>
      <c r="J154" s="1">
        <f t="shared" si="48"/>
        <v>135124.47999999981</v>
      </c>
      <c r="K154" s="92">
        <f>IF('Metric ME - Current'!$C$15&lt;2.3795,385.62-52.4691*(2.3795-'Metric ME - Current'!$C$15),385.62)</f>
        <v>385.62</v>
      </c>
      <c r="L154" s="1">
        <f t="shared" si="55"/>
        <v>81349.219999999856</v>
      </c>
      <c r="O154" s="92">
        <v>176</v>
      </c>
      <c r="P154" s="92">
        <f>IF('Metric ME - Current'!$D$15&lt;2.3542,1079.85-130.66*(2.3542-'Metric ME - Current'!$D$15),1079.85)</f>
        <v>1079.8499999999999</v>
      </c>
      <c r="Q154" s="1">
        <f t="shared" si="49"/>
        <v>135124.47999999981</v>
      </c>
      <c r="R154" s="92">
        <f>IF('Metric ME - Current'!$D$15&lt;2.3795,385.62-52.4691*(2.3795-'Metric ME - Current'!$D$15),385.62)</f>
        <v>385.62</v>
      </c>
      <c r="S154" s="1">
        <f t="shared" si="56"/>
        <v>81349.219999999856</v>
      </c>
      <c r="V154" s="92">
        <v>176</v>
      </c>
      <c r="W154" s="92">
        <f>IF('Metric ME - Current'!$E$15&lt;2.3542,1079.85-130.66*(2.3542-'Metric ME - Current'!$E$15),1079.85)</f>
        <v>1079.8499999999999</v>
      </c>
      <c r="X154" s="1">
        <f t="shared" si="50"/>
        <v>135124.47999999981</v>
      </c>
      <c r="Y154" s="92">
        <f>IF('Metric ME - Current'!$E$15&lt;2.3795,385.62-52.4691*(2.3795-'Metric ME - Current'!$E$15),385.62)</f>
        <v>385.62</v>
      </c>
      <c r="Z154" s="1">
        <f t="shared" si="57"/>
        <v>81349.219999999856</v>
      </c>
      <c r="AC154" s="92">
        <v>176</v>
      </c>
      <c r="AD154" s="92">
        <f>IF('Metric ME - Current'!$F$15&lt;2.3542,1079.85-130.66*(2.3542-'Metric ME - Current'!$F$15),1079.85)</f>
        <v>1079.8499999999999</v>
      </c>
      <c r="AE154" s="1">
        <f t="shared" si="51"/>
        <v>135124.47999999981</v>
      </c>
      <c r="AF154" s="92">
        <f>IF('Metric ME - Current'!$F$15&lt;2.3795,385.62-52.4691*(2.3795-'Metric ME - Current'!$F$15),385.62)</f>
        <v>385.62</v>
      </c>
      <c r="AG154" s="1">
        <f t="shared" si="58"/>
        <v>81349.219999999856</v>
      </c>
      <c r="AJ154" s="92">
        <v>176</v>
      </c>
      <c r="AK154" s="92">
        <f>IF('Metric ME - Current'!$G$15&lt;2.3542,1079.85-130.66*(2.3542-'Metric ME - Current'!$G$15),1079.85)</f>
        <v>1079.8499999999999</v>
      </c>
      <c r="AL154" s="1">
        <f t="shared" si="52"/>
        <v>135124.47999999981</v>
      </c>
      <c r="AM154" s="92">
        <f>IF('Metric ME - Current'!$G$15&lt;2.3795,385.62-52.4691*(2.3795-'Metric ME - Current'!$G$15),385.62)</f>
        <v>385.62</v>
      </c>
      <c r="AN154" s="1">
        <f t="shared" si="59"/>
        <v>81349.219999999856</v>
      </c>
      <c r="AQ154" s="92">
        <v>176</v>
      </c>
      <c r="AR154" s="92">
        <f>IF('Metric ME - Current'!$H$15&lt;2.3542,1079.85-130.66*(2.3542-'Metric ME - Current'!$H$15),1079.85)</f>
        <v>1079.8499999999999</v>
      </c>
      <c r="AS154" s="1">
        <f t="shared" si="53"/>
        <v>135124.47999999981</v>
      </c>
      <c r="AT154" s="92">
        <f>IF('Metric ME - Current'!$H$15&lt;2.3795,385.62-52.4691*(2.3795-'Metric ME - Current'!$H$15),385.62)</f>
        <v>385.62</v>
      </c>
      <c r="AU154" s="1">
        <f t="shared" si="60"/>
        <v>81349.219999999856</v>
      </c>
      <c r="AX154" s="92">
        <v>176</v>
      </c>
      <c r="AY154" s="92">
        <f>IF('Metric ME - Current'!$I$15&lt;2.3542,1079.85-130.66*(2.3542-'Metric ME - Current'!$I$15),1079.85)</f>
        <v>1079.8499999999999</v>
      </c>
      <c r="AZ154" s="1">
        <f t="shared" si="54"/>
        <v>135124.47999999981</v>
      </c>
      <c r="BA154" s="92">
        <f>IF('Metric ME - Current'!$I$15&lt;2.3795,385.62-52.4691*(2.3795-'Metric ME - Current'!$I$15),385.62)</f>
        <v>385.62</v>
      </c>
      <c r="BB154" s="1">
        <f t="shared" si="61"/>
        <v>81349.219999999856</v>
      </c>
    </row>
    <row r="155" spans="1:54" x14ac:dyDescent="0.25">
      <c r="A155" s="92">
        <v>177</v>
      </c>
      <c r="B155" s="92">
        <f>IF('Metric ME - Current'!$B$15&lt;2.3542,1079.85-130.66*(2.3542-'Metric ME - Current'!$B$15),1079.85)</f>
        <v>1079.8499999999999</v>
      </c>
      <c r="C155" s="1">
        <f t="shared" si="47"/>
        <v>136204.32999999981</v>
      </c>
      <c r="D155" s="92">
        <f>IF('Metric ME - Current'!$B$15&lt;2.3795,385.62-52.4691*(2.3795-'Metric ME - Current'!$B$15),385.62)</f>
        <v>385.62</v>
      </c>
      <c r="E155" s="1">
        <f t="shared" si="46"/>
        <v>81734.839999999851</v>
      </c>
      <c r="H155" s="92">
        <v>177</v>
      </c>
      <c r="I155" s="92">
        <f>IF('Metric ME - Current'!$C$15&lt;2.3542,1079.85-130.66*(2.3542-'Metric ME - Current'!$C$15),1079.85)</f>
        <v>1079.8499999999999</v>
      </c>
      <c r="J155" s="1">
        <f t="shared" si="48"/>
        <v>136204.32999999981</v>
      </c>
      <c r="K155" s="92">
        <f>IF('Metric ME - Current'!$C$15&lt;2.3795,385.62-52.4691*(2.3795-'Metric ME - Current'!$C$15),385.62)</f>
        <v>385.62</v>
      </c>
      <c r="L155" s="1">
        <f t="shared" si="55"/>
        <v>81734.839999999851</v>
      </c>
      <c r="O155" s="92">
        <v>177</v>
      </c>
      <c r="P155" s="92">
        <f>IF('Metric ME - Current'!$D$15&lt;2.3542,1079.85-130.66*(2.3542-'Metric ME - Current'!$D$15),1079.85)</f>
        <v>1079.8499999999999</v>
      </c>
      <c r="Q155" s="1">
        <f t="shared" si="49"/>
        <v>136204.32999999981</v>
      </c>
      <c r="R155" s="92">
        <f>IF('Metric ME - Current'!$D$15&lt;2.3795,385.62-52.4691*(2.3795-'Metric ME - Current'!$D$15),385.62)</f>
        <v>385.62</v>
      </c>
      <c r="S155" s="1">
        <f t="shared" si="56"/>
        <v>81734.839999999851</v>
      </c>
      <c r="V155" s="92">
        <v>177</v>
      </c>
      <c r="W155" s="92">
        <f>IF('Metric ME - Current'!$E$15&lt;2.3542,1079.85-130.66*(2.3542-'Metric ME - Current'!$E$15),1079.85)</f>
        <v>1079.8499999999999</v>
      </c>
      <c r="X155" s="1">
        <f t="shared" si="50"/>
        <v>136204.32999999981</v>
      </c>
      <c r="Y155" s="92">
        <f>IF('Metric ME - Current'!$E$15&lt;2.3795,385.62-52.4691*(2.3795-'Metric ME - Current'!$E$15),385.62)</f>
        <v>385.62</v>
      </c>
      <c r="Z155" s="1">
        <f t="shared" si="57"/>
        <v>81734.839999999851</v>
      </c>
      <c r="AC155" s="92">
        <v>177</v>
      </c>
      <c r="AD155" s="92">
        <f>IF('Metric ME - Current'!$F$15&lt;2.3542,1079.85-130.66*(2.3542-'Metric ME - Current'!$F$15),1079.85)</f>
        <v>1079.8499999999999</v>
      </c>
      <c r="AE155" s="1">
        <f t="shared" si="51"/>
        <v>136204.32999999981</v>
      </c>
      <c r="AF155" s="92">
        <f>IF('Metric ME - Current'!$F$15&lt;2.3795,385.62-52.4691*(2.3795-'Metric ME - Current'!$F$15),385.62)</f>
        <v>385.62</v>
      </c>
      <c r="AG155" s="1">
        <f t="shared" si="58"/>
        <v>81734.839999999851</v>
      </c>
      <c r="AJ155" s="92">
        <v>177</v>
      </c>
      <c r="AK155" s="92">
        <f>IF('Metric ME - Current'!$G$15&lt;2.3542,1079.85-130.66*(2.3542-'Metric ME - Current'!$G$15),1079.85)</f>
        <v>1079.8499999999999</v>
      </c>
      <c r="AL155" s="1">
        <f t="shared" si="52"/>
        <v>136204.32999999981</v>
      </c>
      <c r="AM155" s="92">
        <f>IF('Metric ME - Current'!$G$15&lt;2.3795,385.62-52.4691*(2.3795-'Metric ME - Current'!$G$15),385.62)</f>
        <v>385.62</v>
      </c>
      <c r="AN155" s="1">
        <f t="shared" si="59"/>
        <v>81734.839999999851</v>
      </c>
      <c r="AQ155" s="92">
        <v>177</v>
      </c>
      <c r="AR155" s="92">
        <f>IF('Metric ME - Current'!$H$15&lt;2.3542,1079.85-130.66*(2.3542-'Metric ME - Current'!$H$15),1079.85)</f>
        <v>1079.8499999999999</v>
      </c>
      <c r="AS155" s="1">
        <f t="shared" si="53"/>
        <v>136204.32999999981</v>
      </c>
      <c r="AT155" s="92">
        <f>IF('Metric ME - Current'!$H$15&lt;2.3795,385.62-52.4691*(2.3795-'Metric ME - Current'!$H$15),385.62)</f>
        <v>385.62</v>
      </c>
      <c r="AU155" s="1">
        <f t="shared" si="60"/>
        <v>81734.839999999851</v>
      </c>
      <c r="AX155" s="92">
        <v>177</v>
      </c>
      <c r="AY155" s="92">
        <f>IF('Metric ME - Current'!$I$15&lt;2.3542,1079.85-130.66*(2.3542-'Metric ME - Current'!$I$15),1079.85)</f>
        <v>1079.8499999999999</v>
      </c>
      <c r="AZ155" s="1">
        <f t="shared" si="54"/>
        <v>136204.32999999981</v>
      </c>
      <c r="BA155" s="92">
        <f>IF('Metric ME - Current'!$I$15&lt;2.3795,385.62-52.4691*(2.3795-'Metric ME - Current'!$I$15),385.62)</f>
        <v>385.62</v>
      </c>
      <c r="BB155" s="1">
        <f t="shared" si="61"/>
        <v>81734.839999999851</v>
      </c>
    </row>
    <row r="156" spans="1:54" x14ac:dyDescent="0.25">
      <c r="A156" s="92">
        <v>178</v>
      </c>
      <c r="B156" s="92">
        <f>IF('Metric ME - Current'!$B$15&lt;2.3542,1079.85-130.66*(2.3542-'Metric ME - Current'!$B$15),1079.85)</f>
        <v>1079.8499999999999</v>
      </c>
      <c r="C156" s="1">
        <f t="shared" si="47"/>
        <v>137284.17999999982</v>
      </c>
      <c r="D156" s="92">
        <f>IF('Metric ME - Current'!$B$15&lt;2.3795,385.62-52.4691*(2.3795-'Metric ME - Current'!$B$15),385.62)</f>
        <v>385.62</v>
      </c>
      <c r="E156" s="1">
        <f t="shared" si="46"/>
        <v>82120.459999999846</v>
      </c>
      <c r="H156" s="92">
        <v>178</v>
      </c>
      <c r="I156" s="92">
        <f>IF('Metric ME - Current'!$C$15&lt;2.3542,1079.85-130.66*(2.3542-'Metric ME - Current'!$C$15),1079.85)</f>
        <v>1079.8499999999999</v>
      </c>
      <c r="J156" s="1">
        <f t="shared" si="48"/>
        <v>137284.17999999982</v>
      </c>
      <c r="K156" s="92">
        <f>IF('Metric ME - Current'!$C$15&lt;2.3795,385.62-52.4691*(2.3795-'Metric ME - Current'!$C$15),385.62)</f>
        <v>385.62</v>
      </c>
      <c r="L156" s="1">
        <f t="shared" si="55"/>
        <v>82120.459999999846</v>
      </c>
      <c r="O156" s="92">
        <v>178</v>
      </c>
      <c r="P156" s="92">
        <f>IF('Metric ME - Current'!$D$15&lt;2.3542,1079.85-130.66*(2.3542-'Metric ME - Current'!$D$15),1079.85)</f>
        <v>1079.8499999999999</v>
      </c>
      <c r="Q156" s="1">
        <f t="shared" si="49"/>
        <v>137284.17999999982</v>
      </c>
      <c r="R156" s="92">
        <f>IF('Metric ME - Current'!$D$15&lt;2.3795,385.62-52.4691*(2.3795-'Metric ME - Current'!$D$15),385.62)</f>
        <v>385.62</v>
      </c>
      <c r="S156" s="1">
        <f t="shared" si="56"/>
        <v>82120.459999999846</v>
      </c>
      <c r="V156" s="92">
        <v>178</v>
      </c>
      <c r="W156" s="92">
        <f>IF('Metric ME - Current'!$E$15&lt;2.3542,1079.85-130.66*(2.3542-'Metric ME - Current'!$E$15),1079.85)</f>
        <v>1079.8499999999999</v>
      </c>
      <c r="X156" s="1">
        <f t="shared" si="50"/>
        <v>137284.17999999982</v>
      </c>
      <c r="Y156" s="92">
        <f>IF('Metric ME - Current'!$E$15&lt;2.3795,385.62-52.4691*(2.3795-'Metric ME - Current'!$E$15),385.62)</f>
        <v>385.62</v>
      </c>
      <c r="Z156" s="1">
        <f t="shared" si="57"/>
        <v>82120.459999999846</v>
      </c>
      <c r="AC156" s="92">
        <v>178</v>
      </c>
      <c r="AD156" s="92">
        <f>IF('Metric ME - Current'!$F$15&lt;2.3542,1079.85-130.66*(2.3542-'Metric ME - Current'!$F$15),1079.85)</f>
        <v>1079.8499999999999</v>
      </c>
      <c r="AE156" s="1">
        <f t="shared" si="51"/>
        <v>137284.17999999982</v>
      </c>
      <c r="AF156" s="92">
        <f>IF('Metric ME - Current'!$F$15&lt;2.3795,385.62-52.4691*(2.3795-'Metric ME - Current'!$F$15),385.62)</f>
        <v>385.62</v>
      </c>
      <c r="AG156" s="1">
        <f t="shared" si="58"/>
        <v>82120.459999999846</v>
      </c>
      <c r="AJ156" s="92">
        <v>178</v>
      </c>
      <c r="AK156" s="92">
        <f>IF('Metric ME - Current'!$G$15&lt;2.3542,1079.85-130.66*(2.3542-'Metric ME - Current'!$G$15),1079.85)</f>
        <v>1079.8499999999999</v>
      </c>
      <c r="AL156" s="1">
        <f t="shared" si="52"/>
        <v>137284.17999999982</v>
      </c>
      <c r="AM156" s="92">
        <f>IF('Metric ME - Current'!$G$15&lt;2.3795,385.62-52.4691*(2.3795-'Metric ME - Current'!$G$15),385.62)</f>
        <v>385.62</v>
      </c>
      <c r="AN156" s="1">
        <f t="shared" si="59"/>
        <v>82120.459999999846</v>
      </c>
      <c r="AQ156" s="92">
        <v>178</v>
      </c>
      <c r="AR156" s="92">
        <f>IF('Metric ME - Current'!$H$15&lt;2.3542,1079.85-130.66*(2.3542-'Metric ME - Current'!$H$15),1079.85)</f>
        <v>1079.8499999999999</v>
      </c>
      <c r="AS156" s="1">
        <f t="shared" si="53"/>
        <v>137284.17999999982</v>
      </c>
      <c r="AT156" s="92">
        <f>IF('Metric ME - Current'!$H$15&lt;2.3795,385.62-52.4691*(2.3795-'Metric ME - Current'!$H$15),385.62)</f>
        <v>385.62</v>
      </c>
      <c r="AU156" s="1">
        <f t="shared" si="60"/>
        <v>82120.459999999846</v>
      </c>
      <c r="AX156" s="92">
        <v>178</v>
      </c>
      <c r="AY156" s="92">
        <f>IF('Metric ME - Current'!$I$15&lt;2.3542,1079.85-130.66*(2.3542-'Metric ME - Current'!$I$15),1079.85)</f>
        <v>1079.8499999999999</v>
      </c>
      <c r="AZ156" s="1">
        <f t="shared" si="54"/>
        <v>137284.17999999982</v>
      </c>
      <c r="BA156" s="92">
        <f>IF('Metric ME - Current'!$I$15&lt;2.3795,385.62-52.4691*(2.3795-'Metric ME - Current'!$I$15),385.62)</f>
        <v>385.62</v>
      </c>
      <c r="BB156" s="1">
        <f t="shared" si="61"/>
        <v>82120.459999999846</v>
      </c>
    </row>
    <row r="157" spans="1:54" x14ac:dyDescent="0.25">
      <c r="A157" s="92">
        <v>179</v>
      </c>
      <c r="B157" s="92">
        <f>IF('Metric ME - Current'!$B$15&lt;2.3542,1079.85-130.66*(2.3542-'Metric ME - Current'!$B$15),1079.85)</f>
        <v>1079.8499999999999</v>
      </c>
      <c r="C157" s="1">
        <f t="shared" si="47"/>
        <v>138364.02999999982</v>
      </c>
      <c r="D157" s="92">
        <f>IF('Metric ME - Current'!$B$15&lt;2.3795,385.62-52.4691*(2.3795-'Metric ME - Current'!$B$15),385.62)</f>
        <v>385.62</v>
      </c>
      <c r="E157" s="1">
        <f t="shared" si="46"/>
        <v>82506.079999999842</v>
      </c>
      <c r="H157" s="92">
        <v>179</v>
      </c>
      <c r="I157" s="92">
        <f>IF('Metric ME - Current'!$C$15&lt;2.3542,1079.85-130.66*(2.3542-'Metric ME - Current'!$C$15),1079.85)</f>
        <v>1079.8499999999999</v>
      </c>
      <c r="J157" s="1">
        <f t="shared" si="48"/>
        <v>138364.02999999982</v>
      </c>
      <c r="K157" s="92">
        <f>IF('Metric ME - Current'!$C$15&lt;2.3795,385.62-52.4691*(2.3795-'Metric ME - Current'!$C$15),385.62)</f>
        <v>385.62</v>
      </c>
      <c r="L157" s="1">
        <f t="shared" si="55"/>
        <v>82506.079999999842</v>
      </c>
      <c r="O157" s="92">
        <v>179</v>
      </c>
      <c r="P157" s="92">
        <f>IF('Metric ME - Current'!$D$15&lt;2.3542,1079.85-130.66*(2.3542-'Metric ME - Current'!$D$15),1079.85)</f>
        <v>1079.8499999999999</v>
      </c>
      <c r="Q157" s="1">
        <f t="shared" si="49"/>
        <v>138364.02999999982</v>
      </c>
      <c r="R157" s="92">
        <f>IF('Metric ME - Current'!$D$15&lt;2.3795,385.62-52.4691*(2.3795-'Metric ME - Current'!$D$15),385.62)</f>
        <v>385.62</v>
      </c>
      <c r="S157" s="1">
        <f t="shared" si="56"/>
        <v>82506.079999999842</v>
      </c>
      <c r="V157" s="92">
        <v>179</v>
      </c>
      <c r="W157" s="92">
        <f>IF('Metric ME - Current'!$E$15&lt;2.3542,1079.85-130.66*(2.3542-'Metric ME - Current'!$E$15),1079.85)</f>
        <v>1079.8499999999999</v>
      </c>
      <c r="X157" s="1">
        <f t="shared" si="50"/>
        <v>138364.02999999982</v>
      </c>
      <c r="Y157" s="92">
        <f>IF('Metric ME - Current'!$E$15&lt;2.3795,385.62-52.4691*(2.3795-'Metric ME - Current'!$E$15),385.62)</f>
        <v>385.62</v>
      </c>
      <c r="Z157" s="1">
        <f t="shared" si="57"/>
        <v>82506.079999999842</v>
      </c>
      <c r="AC157" s="92">
        <v>179</v>
      </c>
      <c r="AD157" s="92">
        <f>IF('Metric ME - Current'!$F$15&lt;2.3542,1079.85-130.66*(2.3542-'Metric ME - Current'!$F$15),1079.85)</f>
        <v>1079.8499999999999</v>
      </c>
      <c r="AE157" s="1">
        <f t="shared" si="51"/>
        <v>138364.02999999982</v>
      </c>
      <c r="AF157" s="92">
        <f>IF('Metric ME - Current'!$F$15&lt;2.3795,385.62-52.4691*(2.3795-'Metric ME - Current'!$F$15),385.62)</f>
        <v>385.62</v>
      </c>
      <c r="AG157" s="1">
        <f t="shared" si="58"/>
        <v>82506.079999999842</v>
      </c>
      <c r="AJ157" s="92">
        <v>179</v>
      </c>
      <c r="AK157" s="92">
        <f>IF('Metric ME - Current'!$G$15&lt;2.3542,1079.85-130.66*(2.3542-'Metric ME - Current'!$G$15),1079.85)</f>
        <v>1079.8499999999999</v>
      </c>
      <c r="AL157" s="1">
        <f t="shared" si="52"/>
        <v>138364.02999999982</v>
      </c>
      <c r="AM157" s="92">
        <f>IF('Metric ME - Current'!$G$15&lt;2.3795,385.62-52.4691*(2.3795-'Metric ME - Current'!$G$15),385.62)</f>
        <v>385.62</v>
      </c>
      <c r="AN157" s="1">
        <f t="shared" si="59"/>
        <v>82506.079999999842</v>
      </c>
      <c r="AQ157" s="92">
        <v>179</v>
      </c>
      <c r="AR157" s="92">
        <f>IF('Metric ME - Current'!$H$15&lt;2.3542,1079.85-130.66*(2.3542-'Metric ME - Current'!$H$15),1079.85)</f>
        <v>1079.8499999999999</v>
      </c>
      <c r="AS157" s="1">
        <f t="shared" si="53"/>
        <v>138364.02999999982</v>
      </c>
      <c r="AT157" s="92">
        <f>IF('Metric ME - Current'!$H$15&lt;2.3795,385.62-52.4691*(2.3795-'Metric ME - Current'!$H$15),385.62)</f>
        <v>385.62</v>
      </c>
      <c r="AU157" s="1">
        <f t="shared" si="60"/>
        <v>82506.079999999842</v>
      </c>
      <c r="AX157" s="92">
        <v>179</v>
      </c>
      <c r="AY157" s="92">
        <f>IF('Metric ME - Current'!$I$15&lt;2.3542,1079.85-130.66*(2.3542-'Metric ME - Current'!$I$15),1079.85)</f>
        <v>1079.8499999999999</v>
      </c>
      <c r="AZ157" s="1">
        <f t="shared" si="54"/>
        <v>138364.02999999982</v>
      </c>
      <c r="BA157" s="92">
        <f>IF('Metric ME - Current'!$I$15&lt;2.3795,385.62-52.4691*(2.3795-'Metric ME - Current'!$I$15),385.62)</f>
        <v>385.62</v>
      </c>
      <c r="BB157" s="1">
        <f t="shared" si="61"/>
        <v>82506.079999999842</v>
      </c>
    </row>
    <row r="158" spans="1:54" x14ac:dyDescent="0.25">
      <c r="A158" s="92">
        <v>180</v>
      </c>
      <c r="B158" s="92">
        <f>IF('Metric ME - Current'!$B$15&lt;2.3542,1079.85-130.66*(2.3542-'Metric ME - Current'!$B$15),1079.85)</f>
        <v>1079.8499999999999</v>
      </c>
      <c r="C158" s="1">
        <f t="shared" si="47"/>
        <v>139443.87999999983</v>
      </c>
      <c r="D158" s="92">
        <f>IF('Metric ME - Current'!$B$15&lt;2.3795,385.62-52.4691*(2.3795-'Metric ME - Current'!$B$15),385.62)</f>
        <v>385.62</v>
      </c>
      <c r="E158" s="1">
        <f t="shared" si="46"/>
        <v>82891.699999999837</v>
      </c>
      <c r="H158" s="92">
        <v>180</v>
      </c>
      <c r="I158" s="92">
        <f>IF('Metric ME - Current'!$C$15&lt;2.3542,1079.85-130.66*(2.3542-'Metric ME - Current'!$C$15),1079.85)</f>
        <v>1079.8499999999999</v>
      </c>
      <c r="J158" s="1">
        <f t="shared" si="48"/>
        <v>139443.87999999983</v>
      </c>
      <c r="K158" s="92">
        <f>IF('Metric ME - Current'!$C$15&lt;2.3795,385.62-52.4691*(2.3795-'Metric ME - Current'!$C$15),385.62)</f>
        <v>385.62</v>
      </c>
      <c r="L158" s="1">
        <f t="shared" si="55"/>
        <v>82891.699999999837</v>
      </c>
      <c r="O158" s="92">
        <v>180</v>
      </c>
      <c r="P158" s="92">
        <f>IF('Metric ME - Current'!$D$15&lt;2.3542,1079.85-130.66*(2.3542-'Metric ME - Current'!$D$15),1079.85)</f>
        <v>1079.8499999999999</v>
      </c>
      <c r="Q158" s="1">
        <f t="shared" si="49"/>
        <v>139443.87999999983</v>
      </c>
      <c r="R158" s="92">
        <f>IF('Metric ME - Current'!$D$15&lt;2.3795,385.62-52.4691*(2.3795-'Metric ME - Current'!$D$15),385.62)</f>
        <v>385.62</v>
      </c>
      <c r="S158" s="1">
        <f t="shared" si="56"/>
        <v>82891.699999999837</v>
      </c>
      <c r="V158" s="92">
        <v>180</v>
      </c>
      <c r="W158" s="92">
        <f>IF('Metric ME - Current'!$E$15&lt;2.3542,1079.85-130.66*(2.3542-'Metric ME - Current'!$E$15),1079.85)</f>
        <v>1079.8499999999999</v>
      </c>
      <c r="X158" s="1">
        <f t="shared" si="50"/>
        <v>139443.87999999983</v>
      </c>
      <c r="Y158" s="92">
        <f>IF('Metric ME - Current'!$E$15&lt;2.3795,385.62-52.4691*(2.3795-'Metric ME - Current'!$E$15),385.62)</f>
        <v>385.62</v>
      </c>
      <c r="Z158" s="1">
        <f t="shared" si="57"/>
        <v>82891.699999999837</v>
      </c>
      <c r="AC158" s="92">
        <v>180</v>
      </c>
      <c r="AD158" s="92">
        <f>IF('Metric ME - Current'!$F$15&lt;2.3542,1079.85-130.66*(2.3542-'Metric ME - Current'!$F$15),1079.85)</f>
        <v>1079.8499999999999</v>
      </c>
      <c r="AE158" s="1">
        <f t="shared" si="51"/>
        <v>139443.87999999983</v>
      </c>
      <c r="AF158" s="92">
        <f>IF('Metric ME - Current'!$F$15&lt;2.3795,385.62-52.4691*(2.3795-'Metric ME - Current'!$F$15),385.62)</f>
        <v>385.62</v>
      </c>
      <c r="AG158" s="1">
        <f t="shared" si="58"/>
        <v>82891.699999999837</v>
      </c>
      <c r="AJ158" s="92">
        <v>180</v>
      </c>
      <c r="AK158" s="92">
        <f>IF('Metric ME - Current'!$G$15&lt;2.3542,1079.85-130.66*(2.3542-'Metric ME - Current'!$G$15),1079.85)</f>
        <v>1079.8499999999999</v>
      </c>
      <c r="AL158" s="1">
        <f t="shared" si="52"/>
        <v>139443.87999999983</v>
      </c>
      <c r="AM158" s="92">
        <f>IF('Metric ME - Current'!$G$15&lt;2.3795,385.62-52.4691*(2.3795-'Metric ME - Current'!$G$15),385.62)</f>
        <v>385.62</v>
      </c>
      <c r="AN158" s="1">
        <f t="shared" si="59"/>
        <v>82891.699999999837</v>
      </c>
      <c r="AQ158" s="92">
        <v>180</v>
      </c>
      <c r="AR158" s="92">
        <f>IF('Metric ME - Current'!$H$15&lt;2.3542,1079.85-130.66*(2.3542-'Metric ME - Current'!$H$15),1079.85)</f>
        <v>1079.8499999999999</v>
      </c>
      <c r="AS158" s="1">
        <f t="shared" si="53"/>
        <v>139443.87999999983</v>
      </c>
      <c r="AT158" s="92">
        <f>IF('Metric ME - Current'!$H$15&lt;2.3795,385.62-52.4691*(2.3795-'Metric ME - Current'!$H$15),385.62)</f>
        <v>385.62</v>
      </c>
      <c r="AU158" s="1">
        <f t="shared" si="60"/>
        <v>82891.699999999837</v>
      </c>
      <c r="AX158" s="92">
        <v>180</v>
      </c>
      <c r="AY158" s="92">
        <f>IF('Metric ME - Current'!$I$15&lt;2.3542,1079.85-130.66*(2.3542-'Metric ME - Current'!$I$15),1079.85)</f>
        <v>1079.8499999999999</v>
      </c>
      <c r="AZ158" s="1">
        <f t="shared" si="54"/>
        <v>139443.87999999983</v>
      </c>
      <c r="BA158" s="92">
        <f>IF('Metric ME - Current'!$I$15&lt;2.3795,385.62-52.4691*(2.3795-'Metric ME - Current'!$I$15),385.62)</f>
        <v>385.62</v>
      </c>
      <c r="BB158" s="1">
        <f t="shared" si="61"/>
        <v>82891.699999999837</v>
      </c>
    </row>
    <row r="159" spans="1:54" x14ac:dyDescent="0.25">
      <c r="A159" s="92">
        <v>181</v>
      </c>
      <c r="B159" s="92">
        <f>IF('Metric ME - Current'!$B$15&lt;2.3542,1079.85-130.66*(2.3542-'Metric ME - Current'!$B$15),1079.85)</f>
        <v>1079.8499999999999</v>
      </c>
      <c r="C159" s="1">
        <f t="shared" si="47"/>
        <v>140523.72999999984</v>
      </c>
      <c r="D159" s="92">
        <f>IF('Metric ME - Current'!$B$15&lt;2.3795,385.62-52.4691*(2.3795-'Metric ME - Current'!$B$15),385.62)</f>
        <v>385.62</v>
      </c>
      <c r="E159" s="1">
        <f t="shared" si="46"/>
        <v>83277.319999999832</v>
      </c>
      <c r="H159" s="92">
        <v>181</v>
      </c>
      <c r="I159" s="92">
        <f>IF('Metric ME - Current'!$C$15&lt;2.3542,1079.85-130.66*(2.3542-'Metric ME - Current'!$C$15),1079.85)</f>
        <v>1079.8499999999999</v>
      </c>
      <c r="J159" s="1">
        <f t="shared" si="48"/>
        <v>140523.72999999984</v>
      </c>
      <c r="K159" s="92">
        <f>IF('Metric ME - Current'!$C$15&lt;2.3795,385.62-52.4691*(2.3795-'Metric ME - Current'!$C$15),385.62)</f>
        <v>385.62</v>
      </c>
      <c r="L159" s="1">
        <f t="shared" si="55"/>
        <v>83277.319999999832</v>
      </c>
      <c r="O159" s="92">
        <v>181</v>
      </c>
      <c r="P159" s="92">
        <f>IF('Metric ME - Current'!$D$15&lt;2.3542,1079.85-130.66*(2.3542-'Metric ME - Current'!$D$15),1079.85)</f>
        <v>1079.8499999999999</v>
      </c>
      <c r="Q159" s="1">
        <f t="shared" si="49"/>
        <v>140523.72999999984</v>
      </c>
      <c r="R159" s="92">
        <f>IF('Metric ME - Current'!$D$15&lt;2.3795,385.62-52.4691*(2.3795-'Metric ME - Current'!$D$15),385.62)</f>
        <v>385.62</v>
      </c>
      <c r="S159" s="1">
        <f t="shared" si="56"/>
        <v>83277.319999999832</v>
      </c>
      <c r="V159" s="92">
        <v>181</v>
      </c>
      <c r="W159" s="92">
        <f>IF('Metric ME - Current'!$E$15&lt;2.3542,1079.85-130.66*(2.3542-'Metric ME - Current'!$E$15),1079.85)</f>
        <v>1079.8499999999999</v>
      </c>
      <c r="X159" s="1">
        <f t="shared" si="50"/>
        <v>140523.72999999984</v>
      </c>
      <c r="Y159" s="92">
        <f>IF('Metric ME - Current'!$E$15&lt;2.3795,385.62-52.4691*(2.3795-'Metric ME - Current'!$E$15),385.62)</f>
        <v>385.62</v>
      </c>
      <c r="Z159" s="1">
        <f t="shared" si="57"/>
        <v>83277.319999999832</v>
      </c>
      <c r="AC159" s="92">
        <v>181</v>
      </c>
      <c r="AD159" s="92">
        <f>IF('Metric ME - Current'!$F$15&lt;2.3542,1079.85-130.66*(2.3542-'Metric ME - Current'!$F$15),1079.85)</f>
        <v>1079.8499999999999</v>
      </c>
      <c r="AE159" s="1">
        <f t="shared" si="51"/>
        <v>140523.72999999984</v>
      </c>
      <c r="AF159" s="92">
        <f>IF('Metric ME - Current'!$F$15&lt;2.3795,385.62-52.4691*(2.3795-'Metric ME - Current'!$F$15),385.62)</f>
        <v>385.62</v>
      </c>
      <c r="AG159" s="1">
        <f t="shared" si="58"/>
        <v>83277.319999999832</v>
      </c>
      <c r="AJ159" s="92">
        <v>181</v>
      </c>
      <c r="AK159" s="92">
        <f>IF('Metric ME - Current'!$G$15&lt;2.3542,1079.85-130.66*(2.3542-'Metric ME - Current'!$G$15),1079.85)</f>
        <v>1079.8499999999999</v>
      </c>
      <c r="AL159" s="1">
        <f t="shared" si="52"/>
        <v>140523.72999999984</v>
      </c>
      <c r="AM159" s="92">
        <f>IF('Metric ME - Current'!$G$15&lt;2.3795,385.62-52.4691*(2.3795-'Metric ME - Current'!$G$15),385.62)</f>
        <v>385.62</v>
      </c>
      <c r="AN159" s="1">
        <f t="shared" si="59"/>
        <v>83277.319999999832</v>
      </c>
      <c r="AQ159" s="92">
        <v>181</v>
      </c>
      <c r="AR159" s="92">
        <f>IF('Metric ME - Current'!$H$15&lt;2.3542,1079.85-130.66*(2.3542-'Metric ME - Current'!$H$15),1079.85)</f>
        <v>1079.8499999999999</v>
      </c>
      <c r="AS159" s="1">
        <f t="shared" si="53"/>
        <v>140523.72999999984</v>
      </c>
      <c r="AT159" s="92">
        <f>IF('Metric ME - Current'!$H$15&lt;2.3795,385.62-52.4691*(2.3795-'Metric ME - Current'!$H$15),385.62)</f>
        <v>385.62</v>
      </c>
      <c r="AU159" s="1">
        <f t="shared" si="60"/>
        <v>83277.319999999832</v>
      </c>
      <c r="AX159" s="92">
        <v>181</v>
      </c>
      <c r="AY159" s="92">
        <f>IF('Metric ME - Current'!$I$15&lt;2.3542,1079.85-130.66*(2.3542-'Metric ME - Current'!$I$15),1079.85)</f>
        <v>1079.8499999999999</v>
      </c>
      <c r="AZ159" s="1">
        <f t="shared" si="54"/>
        <v>140523.72999999984</v>
      </c>
      <c r="BA159" s="92">
        <f>IF('Metric ME - Current'!$I$15&lt;2.3795,385.62-52.4691*(2.3795-'Metric ME - Current'!$I$15),385.62)</f>
        <v>385.62</v>
      </c>
      <c r="BB159" s="1">
        <f t="shared" si="61"/>
        <v>83277.319999999832</v>
      </c>
    </row>
    <row r="160" spans="1:54" x14ac:dyDescent="0.25">
      <c r="A160" s="92">
        <v>182</v>
      </c>
      <c r="B160" s="92">
        <f>IF('Metric ME - Current'!$B$15&lt;2.3542,1079.85-130.66*(2.3542-'Metric ME - Current'!$B$15),1079.85)</f>
        <v>1079.8499999999999</v>
      </c>
      <c r="C160" s="1">
        <f t="shared" si="47"/>
        <v>141603.57999999984</v>
      </c>
      <c r="D160" s="92">
        <f>IF('Metric ME - Current'!$B$15&lt;2.3795,385.62-52.4691*(2.3795-'Metric ME - Current'!$B$15),385.62)</f>
        <v>385.62</v>
      </c>
      <c r="E160" s="1">
        <f t="shared" si="46"/>
        <v>83662.939999999828</v>
      </c>
      <c r="H160" s="92">
        <v>182</v>
      </c>
      <c r="I160" s="92">
        <f>IF('Metric ME - Current'!$C$15&lt;2.3542,1079.85-130.66*(2.3542-'Metric ME - Current'!$C$15),1079.85)</f>
        <v>1079.8499999999999</v>
      </c>
      <c r="J160" s="1">
        <f t="shared" si="48"/>
        <v>141603.57999999984</v>
      </c>
      <c r="K160" s="92">
        <f>IF('Metric ME - Current'!$C$15&lt;2.3795,385.62-52.4691*(2.3795-'Metric ME - Current'!$C$15),385.62)</f>
        <v>385.62</v>
      </c>
      <c r="L160" s="1">
        <f t="shared" si="55"/>
        <v>83662.939999999828</v>
      </c>
      <c r="O160" s="92">
        <v>182</v>
      </c>
      <c r="P160" s="92">
        <f>IF('Metric ME - Current'!$D$15&lt;2.3542,1079.85-130.66*(2.3542-'Metric ME - Current'!$D$15),1079.85)</f>
        <v>1079.8499999999999</v>
      </c>
      <c r="Q160" s="1">
        <f t="shared" si="49"/>
        <v>141603.57999999984</v>
      </c>
      <c r="R160" s="92">
        <f>IF('Metric ME - Current'!$D$15&lt;2.3795,385.62-52.4691*(2.3795-'Metric ME - Current'!$D$15),385.62)</f>
        <v>385.62</v>
      </c>
      <c r="S160" s="1">
        <f t="shared" si="56"/>
        <v>83662.939999999828</v>
      </c>
      <c r="V160" s="92">
        <v>182</v>
      </c>
      <c r="W160" s="92">
        <f>IF('Metric ME - Current'!$E$15&lt;2.3542,1079.85-130.66*(2.3542-'Metric ME - Current'!$E$15),1079.85)</f>
        <v>1079.8499999999999</v>
      </c>
      <c r="X160" s="1">
        <f t="shared" si="50"/>
        <v>141603.57999999984</v>
      </c>
      <c r="Y160" s="92">
        <f>IF('Metric ME - Current'!$E$15&lt;2.3795,385.62-52.4691*(2.3795-'Metric ME - Current'!$E$15),385.62)</f>
        <v>385.62</v>
      </c>
      <c r="Z160" s="1">
        <f t="shared" si="57"/>
        <v>83662.939999999828</v>
      </c>
      <c r="AC160" s="92">
        <v>182</v>
      </c>
      <c r="AD160" s="92">
        <f>IF('Metric ME - Current'!$F$15&lt;2.3542,1079.85-130.66*(2.3542-'Metric ME - Current'!$F$15),1079.85)</f>
        <v>1079.8499999999999</v>
      </c>
      <c r="AE160" s="1">
        <f t="shared" si="51"/>
        <v>141603.57999999984</v>
      </c>
      <c r="AF160" s="92">
        <f>IF('Metric ME - Current'!$F$15&lt;2.3795,385.62-52.4691*(2.3795-'Metric ME - Current'!$F$15),385.62)</f>
        <v>385.62</v>
      </c>
      <c r="AG160" s="1">
        <f t="shared" si="58"/>
        <v>83662.939999999828</v>
      </c>
      <c r="AJ160" s="92">
        <v>182</v>
      </c>
      <c r="AK160" s="92">
        <f>IF('Metric ME - Current'!$G$15&lt;2.3542,1079.85-130.66*(2.3542-'Metric ME - Current'!$G$15),1079.85)</f>
        <v>1079.8499999999999</v>
      </c>
      <c r="AL160" s="1">
        <f t="shared" si="52"/>
        <v>141603.57999999984</v>
      </c>
      <c r="AM160" s="92">
        <f>IF('Metric ME - Current'!$G$15&lt;2.3795,385.62-52.4691*(2.3795-'Metric ME - Current'!$G$15),385.62)</f>
        <v>385.62</v>
      </c>
      <c r="AN160" s="1">
        <f t="shared" si="59"/>
        <v>83662.939999999828</v>
      </c>
      <c r="AQ160" s="92">
        <v>182</v>
      </c>
      <c r="AR160" s="92">
        <f>IF('Metric ME - Current'!$H$15&lt;2.3542,1079.85-130.66*(2.3542-'Metric ME - Current'!$H$15),1079.85)</f>
        <v>1079.8499999999999</v>
      </c>
      <c r="AS160" s="1">
        <f t="shared" si="53"/>
        <v>141603.57999999984</v>
      </c>
      <c r="AT160" s="92">
        <f>IF('Metric ME - Current'!$H$15&lt;2.3795,385.62-52.4691*(2.3795-'Metric ME - Current'!$H$15),385.62)</f>
        <v>385.62</v>
      </c>
      <c r="AU160" s="1">
        <f t="shared" si="60"/>
        <v>83662.939999999828</v>
      </c>
      <c r="AX160" s="92">
        <v>182</v>
      </c>
      <c r="AY160" s="92">
        <f>IF('Metric ME - Current'!$I$15&lt;2.3542,1079.85-130.66*(2.3542-'Metric ME - Current'!$I$15),1079.85)</f>
        <v>1079.8499999999999</v>
      </c>
      <c r="AZ160" s="1">
        <f t="shared" si="54"/>
        <v>141603.57999999984</v>
      </c>
      <c r="BA160" s="92">
        <f>IF('Metric ME - Current'!$I$15&lt;2.3795,385.62-52.4691*(2.3795-'Metric ME - Current'!$I$15),385.62)</f>
        <v>385.62</v>
      </c>
      <c r="BB160" s="1">
        <f t="shared" si="61"/>
        <v>83662.939999999828</v>
      </c>
    </row>
    <row r="161" spans="1:54" x14ac:dyDescent="0.25">
      <c r="A161" s="92">
        <v>183</v>
      </c>
      <c r="B161" s="92">
        <f>IF('Metric ME - Current'!$B$15&lt;2.3542,1079.85-130.66*(2.3542-'Metric ME - Current'!$B$15),1079.85)</f>
        <v>1079.8499999999999</v>
      </c>
      <c r="C161" s="1">
        <f t="shared" si="47"/>
        <v>142683.42999999985</v>
      </c>
      <c r="D161" s="92">
        <f>IF('Metric ME - Current'!$B$15&lt;2.3795,385.62-52.4691*(2.3795-'Metric ME - Current'!$B$15),385.62)</f>
        <v>385.62</v>
      </c>
      <c r="E161" s="1">
        <f t="shared" si="46"/>
        <v>84048.559999999823</v>
      </c>
      <c r="H161" s="92">
        <v>183</v>
      </c>
      <c r="I161" s="92">
        <f>IF('Metric ME - Current'!$C$15&lt;2.3542,1079.85-130.66*(2.3542-'Metric ME - Current'!$C$15),1079.85)</f>
        <v>1079.8499999999999</v>
      </c>
      <c r="J161" s="1">
        <f t="shared" si="48"/>
        <v>142683.42999999985</v>
      </c>
      <c r="K161" s="92">
        <f>IF('Metric ME - Current'!$C$15&lt;2.3795,385.62-52.4691*(2.3795-'Metric ME - Current'!$C$15),385.62)</f>
        <v>385.62</v>
      </c>
      <c r="L161" s="1">
        <f t="shared" si="55"/>
        <v>84048.559999999823</v>
      </c>
      <c r="O161" s="92">
        <v>183</v>
      </c>
      <c r="P161" s="92">
        <f>IF('Metric ME - Current'!$D$15&lt;2.3542,1079.85-130.66*(2.3542-'Metric ME - Current'!$D$15),1079.85)</f>
        <v>1079.8499999999999</v>
      </c>
      <c r="Q161" s="1">
        <f t="shared" si="49"/>
        <v>142683.42999999985</v>
      </c>
      <c r="R161" s="92">
        <f>IF('Metric ME - Current'!$D$15&lt;2.3795,385.62-52.4691*(2.3795-'Metric ME - Current'!$D$15),385.62)</f>
        <v>385.62</v>
      </c>
      <c r="S161" s="1">
        <f t="shared" si="56"/>
        <v>84048.559999999823</v>
      </c>
      <c r="V161" s="92">
        <v>183</v>
      </c>
      <c r="W161" s="92">
        <f>IF('Metric ME - Current'!$E$15&lt;2.3542,1079.85-130.66*(2.3542-'Metric ME - Current'!$E$15),1079.85)</f>
        <v>1079.8499999999999</v>
      </c>
      <c r="X161" s="1">
        <f t="shared" si="50"/>
        <v>142683.42999999985</v>
      </c>
      <c r="Y161" s="92">
        <f>IF('Metric ME - Current'!$E$15&lt;2.3795,385.62-52.4691*(2.3795-'Metric ME - Current'!$E$15),385.62)</f>
        <v>385.62</v>
      </c>
      <c r="Z161" s="1">
        <f t="shared" si="57"/>
        <v>84048.559999999823</v>
      </c>
      <c r="AC161" s="92">
        <v>183</v>
      </c>
      <c r="AD161" s="92">
        <f>IF('Metric ME - Current'!$F$15&lt;2.3542,1079.85-130.66*(2.3542-'Metric ME - Current'!$F$15),1079.85)</f>
        <v>1079.8499999999999</v>
      </c>
      <c r="AE161" s="1">
        <f t="shared" si="51"/>
        <v>142683.42999999985</v>
      </c>
      <c r="AF161" s="92">
        <f>IF('Metric ME - Current'!$F$15&lt;2.3795,385.62-52.4691*(2.3795-'Metric ME - Current'!$F$15),385.62)</f>
        <v>385.62</v>
      </c>
      <c r="AG161" s="1">
        <f t="shared" si="58"/>
        <v>84048.559999999823</v>
      </c>
      <c r="AJ161" s="92">
        <v>183</v>
      </c>
      <c r="AK161" s="92">
        <f>IF('Metric ME - Current'!$G$15&lt;2.3542,1079.85-130.66*(2.3542-'Metric ME - Current'!$G$15),1079.85)</f>
        <v>1079.8499999999999</v>
      </c>
      <c r="AL161" s="1">
        <f t="shared" si="52"/>
        <v>142683.42999999985</v>
      </c>
      <c r="AM161" s="92">
        <f>IF('Metric ME - Current'!$G$15&lt;2.3795,385.62-52.4691*(2.3795-'Metric ME - Current'!$G$15),385.62)</f>
        <v>385.62</v>
      </c>
      <c r="AN161" s="1">
        <f t="shared" si="59"/>
        <v>84048.559999999823</v>
      </c>
      <c r="AQ161" s="92">
        <v>183</v>
      </c>
      <c r="AR161" s="92">
        <f>IF('Metric ME - Current'!$H$15&lt;2.3542,1079.85-130.66*(2.3542-'Metric ME - Current'!$H$15),1079.85)</f>
        <v>1079.8499999999999</v>
      </c>
      <c r="AS161" s="1">
        <f t="shared" si="53"/>
        <v>142683.42999999985</v>
      </c>
      <c r="AT161" s="92">
        <f>IF('Metric ME - Current'!$H$15&lt;2.3795,385.62-52.4691*(2.3795-'Metric ME - Current'!$H$15),385.62)</f>
        <v>385.62</v>
      </c>
      <c r="AU161" s="1">
        <f t="shared" si="60"/>
        <v>84048.559999999823</v>
      </c>
      <c r="AX161" s="92">
        <v>183</v>
      </c>
      <c r="AY161" s="92">
        <f>IF('Metric ME - Current'!$I$15&lt;2.3542,1079.85-130.66*(2.3542-'Metric ME - Current'!$I$15),1079.85)</f>
        <v>1079.8499999999999</v>
      </c>
      <c r="AZ161" s="1">
        <f t="shared" si="54"/>
        <v>142683.42999999985</v>
      </c>
      <c r="BA161" s="92">
        <f>IF('Metric ME - Current'!$I$15&lt;2.3795,385.62-52.4691*(2.3795-'Metric ME - Current'!$I$15),385.62)</f>
        <v>385.62</v>
      </c>
      <c r="BB161" s="1">
        <f t="shared" si="61"/>
        <v>84048.559999999823</v>
      </c>
    </row>
    <row r="162" spans="1:54" x14ac:dyDescent="0.25">
      <c r="A162" s="92">
        <v>184</v>
      </c>
      <c r="B162" s="92">
        <f>IF('Metric ME - Current'!$B$15&lt;2.3542,1079.85-130.66*(2.3542-'Metric ME - Current'!$B$15),1079.85)</f>
        <v>1079.8499999999999</v>
      </c>
      <c r="C162" s="1">
        <f t="shared" si="47"/>
        <v>143763.27999999985</v>
      </c>
      <c r="D162" s="92">
        <f>IF('Metric ME - Current'!$B$15&lt;2.3795,385.62-52.4691*(2.3795-'Metric ME - Current'!$B$15),385.62)</f>
        <v>385.62</v>
      </c>
      <c r="E162" s="1">
        <f t="shared" si="46"/>
        <v>84434.179999999818</v>
      </c>
      <c r="H162" s="92">
        <v>184</v>
      </c>
      <c r="I162" s="92">
        <f>IF('Metric ME - Current'!$C$15&lt;2.3542,1079.85-130.66*(2.3542-'Metric ME - Current'!$C$15),1079.85)</f>
        <v>1079.8499999999999</v>
      </c>
      <c r="J162" s="1">
        <f t="shared" si="48"/>
        <v>143763.27999999985</v>
      </c>
      <c r="K162" s="92">
        <f>IF('Metric ME - Current'!$C$15&lt;2.3795,385.62-52.4691*(2.3795-'Metric ME - Current'!$C$15),385.62)</f>
        <v>385.62</v>
      </c>
      <c r="L162" s="1">
        <f t="shared" si="55"/>
        <v>84434.179999999818</v>
      </c>
      <c r="O162" s="92">
        <v>184</v>
      </c>
      <c r="P162" s="92">
        <f>IF('Metric ME - Current'!$D$15&lt;2.3542,1079.85-130.66*(2.3542-'Metric ME - Current'!$D$15),1079.85)</f>
        <v>1079.8499999999999</v>
      </c>
      <c r="Q162" s="1">
        <f t="shared" si="49"/>
        <v>143763.27999999985</v>
      </c>
      <c r="R162" s="92">
        <f>IF('Metric ME - Current'!$D$15&lt;2.3795,385.62-52.4691*(2.3795-'Metric ME - Current'!$D$15),385.62)</f>
        <v>385.62</v>
      </c>
      <c r="S162" s="1">
        <f t="shared" si="56"/>
        <v>84434.179999999818</v>
      </c>
      <c r="V162" s="92">
        <v>184</v>
      </c>
      <c r="W162" s="92">
        <f>IF('Metric ME - Current'!$E$15&lt;2.3542,1079.85-130.66*(2.3542-'Metric ME - Current'!$E$15),1079.85)</f>
        <v>1079.8499999999999</v>
      </c>
      <c r="X162" s="1">
        <f t="shared" si="50"/>
        <v>143763.27999999985</v>
      </c>
      <c r="Y162" s="92">
        <f>IF('Metric ME - Current'!$E$15&lt;2.3795,385.62-52.4691*(2.3795-'Metric ME - Current'!$E$15),385.62)</f>
        <v>385.62</v>
      </c>
      <c r="Z162" s="1">
        <f t="shared" si="57"/>
        <v>84434.179999999818</v>
      </c>
      <c r="AC162" s="92">
        <v>184</v>
      </c>
      <c r="AD162" s="92">
        <f>IF('Metric ME - Current'!$F$15&lt;2.3542,1079.85-130.66*(2.3542-'Metric ME - Current'!$F$15),1079.85)</f>
        <v>1079.8499999999999</v>
      </c>
      <c r="AE162" s="1">
        <f t="shared" si="51"/>
        <v>143763.27999999985</v>
      </c>
      <c r="AF162" s="92">
        <f>IF('Metric ME - Current'!$F$15&lt;2.3795,385.62-52.4691*(2.3795-'Metric ME - Current'!$F$15),385.62)</f>
        <v>385.62</v>
      </c>
      <c r="AG162" s="1">
        <f t="shared" si="58"/>
        <v>84434.179999999818</v>
      </c>
      <c r="AJ162" s="92">
        <v>184</v>
      </c>
      <c r="AK162" s="92">
        <f>IF('Metric ME - Current'!$G$15&lt;2.3542,1079.85-130.66*(2.3542-'Metric ME - Current'!$G$15),1079.85)</f>
        <v>1079.8499999999999</v>
      </c>
      <c r="AL162" s="1">
        <f t="shared" si="52"/>
        <v>143763.27999999985</v>
      </c>
      <c r="AM162" s="92">
        <f>IF('Metric ME - Current'!$G$15&lt;2.3795,385.62-52.4691*(2.3795-'Metric ME - Current'!$G$15),385.62)</f>
        <v>385.62</v>
      </c>
      <c r="AN162" s="1">
        <f t="shared" si="59"/>
        <v>84434.179999999818</v>
      </c>
      <c r="AQ162" s="92">
        <v>184</v>
      </c>
      <c r="AR162" s="92">
        <f>IF('Metric ME - Current'!$H$15&lt;2.3542,1079.85-130.66*(2.3542-'Metric ME - Current'!$H$15),1079.85)</f>
        <v>1079.8499999999999</v>
      </c>
      <c r="AS162" s="1">
        <f t="shared" si="53"/>
        <v>143763.27999999985</v>
      </c>
      <c r="AT162" s="92">
        <f>IF('Metric ME - Current'!$H$15&lt;2.3795,385.62-52.4691*(2.3795-'Metric ME - Current'!$H$15),385.62)</f>
        <v>385.62</v>
      </c>
      <c r="AU162" s="1">
        <f t="shared" si="60"/>
        <v>84434.179999999818</v>
      </c>
      <c r="AX162" s="92">
        <v>184</v>
      </c>
      <c r="AY162" s="92">
        <f>IF('Metric ME - Current'!$I$15&lt;2.3542,1079.85-130.66*(2.3542-'Metric ME - Current'!$I$15),1079.85)</f>
        <v>1079.8499999999999</v>
      </c>
      <c r="AZ162" s="1">
        <f t="shared" si="54"/>
        <v>143763.27999999985</v>
      </c>
      <c r="BA162" s="92">
        <f>IF('Metric ME - Current'!$I$15&lt;2.3795,385.62-52.4691*(2.3795-'Metric ME - Current'!$I$15),385.62)</f>
        <v>385.62</v>
      </c>
      <c r="BB162" s="1">
        <f t="shared" si="61"/>
        <v>84434.179999999818</v>
      </c>
    </row>
    <row r="163" spans="1:54" x14ac:dyDescent="0.25">
      <c r="A163" s="92">
        <v>185</v>
      </c>
      <c r="B163" s="92">
        <f>IF('Metric ME - Current'!$B$15&lt;2.3542,1079.85-130.66*(2.3542-'Metric ME - Current'!$B$15),1079.85)</f>
        <v>1079.8499999999999</v>
      </c>
      <c r="C163" s="1">
        <f t="shared" si="47"/>
        <v>144843.12999999986</v>
      </c>
      <c r="D163" s="92">
        <f>IF('Metric ME - Current'!$B$15&lt;2.3795,385.62-52.4691*(2.3795-'Metric ME - Current'!$B$15),385.62)</f>
        <v>385.62</v>
      </c>
      <c r="E163" s="1">
        <f t="shared" si="46"/>
        <v>84819.799999999814</v>
      </c>
      <c r="H163" s="92">
        <v>185</v>
      </c>
      <c r="I163" s="92">
        <f>IF('Metric ME - Current'!$C$15&lt;2.3542,1079.85-130.66*(2.3542-'Metric ME - Current'!$C$15),1079.85)</f>
        <v>1079.8499999999999</v>
      </c>
      <c r="J163" s="1">
        <f t="shared" si="48"/>
        <v>144843.12999999986</v>
      </c>
      <c r="K163" s="92">
        <f>IF('Metric ME - Current'!$C$15&lt;2.3795,385.62-52.4691*(2.3795-'Metric ME - Current'!$C$15),385.62)</f>
        <v>385.62</v>
      </c>
      <c r="L163" s="1">
        <f t="shared" si="55"/>
        <v>84819.799999999814</v>
      </c>
      <c r="O163" s="92">
        <v>185</v>
      </c>
      <c r="P163" s="92">
        <f>IF('Metric ME - Current'!$D$15&lt;2.3542,1079.85-130.66*(2.3542-'Metric ME - Current'!$D$15),1079.85)</f>
        <v>1079.8499999999999</v>
      </c>
      <c r="Q163" s="1">
        <f t="shared" si="49"/>
        <v>144843.12999999986</v>
      </c>
      <c r="R163" s="92">
        <f>IF('Metric ME - Current'!$D$15&lt;2.3795,385.62-52.4691*(2.3795-'Metric ME - Current'!$D$15),385.62)</f>
        <v>385.62</v>
      </c>
      <c r="S163" s="1">
        <f t="shared" si="56"/>
        <v>84819.799999999814</v>
      </c>
      <c r="V163" s="92">
        <v>185</v>
      </c>
      <c r="W163" s="92">
        <f>IF('Metric ME - Current'!$E$15&lt;2.3542,1079.85-130.66*(2.3542-'Metric ME - Current'!$E$15),1079.85)</f>
        <v>1079.8499999999999</v>
      </c>
      <c r="X163" s="1">
        <f t="shared" si="50"/>
        <v>144843.12999999986</v>
      </c>
      <c r="Y163" s="92">
        <f>IF('Metric ME - Current'!$E$15&lt;2.3795,385.62-52.4691*(2.3795-'Metric ME - Current'!$E$15),385.62)</f>
        <v>385.62</v>
      </c>
      <c r="Z163" s="1">
        <f t="shared" si="57"/>
        <v>84819.799999999814</v>
      </c>
      <c r="AC163" s="92">
        <v>185</v>
      </c>
      <c r="AD163" s="92">
        <f>IF('Metric ME - Current'!$F$15&lt;2.3542,1079.85-130.66*(2.3542-'Metric ME - Current'!$F$15),1079.85)</f>
        <v>1079.8499999999999</v>
      </c>
      <c r="AE163" s="1">
        <f t="shared" si="51"/>
        <v>144843.12999999986</v>
      </c>
      <c r="AF163" s="92">
        <f>IF('Metric ME - Current'!$F$15&lt;2.3795,385.62-52.4691*(2.3795-'Metric ME - Current'!$F$15),385.62)</f>
        <v>385.62</v>
      </c>
      <c r="AG163" s="1">
        <f t="shared" si="58"/>
        <v>84819.799999999814</v>
      </c>
      <c r="AJ163" s="92">
        <v>185</v>
      </c>
      <c r="AK163" s="92">
        <f>IF('Metric ME - Current'!$G$15&lt;2.3542,1079.85-130.66*(2.3542-'Metric ME - Current'!$G$15),1079.85)</f>
        <v>1079.8499999999999</v>
      </c>
      <c r="AL163" s="1">
        <f t="shared" si="52"/>
        <v>144843.12999999986</v>
      </c>
      <c r="AM163" s="92">
        <f>IF('Metric ME - Current'!$G$15&lt;2.3795,385.62-52.4691*(2.3795-'Metric ME - Current'!$G$15),385.62)</f>
        <v>385.62</v>
      </c>
      <c r="AN163" s="1">
        <f t="shared" si="59"/>
        <v>84819.799999999814</v>
      </c>
      <c r="AQ163" s="92">
        <v>185</v>
      </c>
      <c r="AR163" s="92">
        <f>IF('Metric ME - Current'!$H$15&lt;2.3542,1079.85-130.66*(2.3542-'Metric ME - Current'!$H$15),1079.85)</f>
        <v>1079.8499999999999</v>
      </c>
      <c r="AS163" s="1">
        <f t="shared" si="53"/>
        <v>144843.12999999986</v>
      </c>
      <c r="AT163" s="92">
        <f>IF('Metric ME - Current'!$H$15&lt;2.3795,385.62-52.4691*(2.3795-'Metric ME - Current'!$H$15),385.62)</f>
        <v>385.62</v>
      </c>
      <c r="AU163" s="1">
        <f t="shared" si="60"/>
        <v>84819.799999999814</v>
      </c>
      <c r="AX163" s="92">
        <v>185</v>
      </c>
      <c r="AY163" s="92">
        <f>IF('Metric ME - Current'!$I$15&lt;2.3542,1079.85-130.66*(2.3542-'Metric ME - Current'!$I$15),1079.85)</f>
        <v>1079.8499999999999</v>
      </c>
      <c r="AZ163" s="1">
        <f t="shared" si="54"/>
        <v>144843.12999999986</v>
      </c>
      <c r="BA163" s="92">
        <f>IF('Metric ME - Current'!$I$15&lt;2.3795,385.62-52.4691*(2.3795-'Metric ME - Current'!$I$15),385.62)</f>
        <v>385.62</v>
      </c>
      <c r="BB163" s="1">
        <f t="shared" si="61"/>
        <v>84819.799999999814</v>
      </c>
    </row>
    <row r="164" spans="1:54" x14ac:dyDescent="0.25">
      <c r="A164" s="92">
        <v>186</v>
      </c>
      <c r="B164" s="92">
        <f>IF('Metric ME - Current'!$B$15&lt;2.3542,1079.85-130.66*(2.3542-'Metric ME - Current'!$B$15),1079.85)</f>
        <v>1079.8499999999999</v>
      </c>
      <c r="C164" s="1">
        <f t="shared" si="47"/>
        <v>145922.97999999986</v>
      </c>
      <c r="D164" s="92">
        <f>IF('Metric ME - Current'!$B$15&lt;2.3795,385.62-52.4691*(2.3795-'Metric ME - Current'!$B$15),385.62)</f>
        <v>385.62</v>
      </c>
      <c r="E164" s="1">
        <f t="shared" si="46"/>
        <v>85205.419999999809</v>
      </c>
      <c r="H164" s="92">
        <v>186</v>
      </c>
      <c r="I164" s="92">
        <f>IF('Metric ME - Current'!$C$15&lt;2.3542,1079.85-130.66*(2.3542-'Metric ME - Current'!$C$15),1079.85)</f>
        <v>1079.8499999999999</v>
      </c>
      <c r="J164" s="1">
        <f t="shared" si="48"/>
        <v>145922.97999999986</v>
      </c>
      <c r="K164" s="92">
        <f>IF('Metric ME - Current'!$C$15&lt;2.3795,385.62-52.4691*(2.3795-'Metric ME - Current'!$C$15),385.62)</f>
        <v>385.62</v>
      </c>
      <c r="L164" s="1">
        <f t="shared" si="55"/>
        <v>85205.419999999809</v>
      </c>
      <c r="O164" s="92">
        <v>186</v>
      </c>
      <c r="P164" s="92">
        <f>IF('Metric ME - Current'!$D$15&lt;2.3542,1079.85-130.66*(2.3542-'Metric ME - Current'!$D$15),1079.85)</f>
        <v>1079.8499999999999</v>
      </c>
      <c r="Q164" s="1">
        <f t="shared" si="49"/>
        <v>145922.97999999986</v>
      </c>
      <c r="R164" s="92">
        <f>IF('Metric ME - Current'!$D$15&lt;2.3795,385.62-52.4691*(2.3795-'Metric ME - Current'!$D$15),385.62)</f>
        <v>385.62</v>
      </c>
      <c r="S164" s="1">
        <f t="shared" si="56"/>
        <v>85205.419999999809</v>
      </c>
      <c r="V164" s="92">
        <v>186</v>
      </c>
      <c r="W164" s="92">
        <f>IF('Metric ME - Current'!$E$15&lt;2.3542,1079.85-130.66*(2.3542-'Metric ME - Current'!$E$15),1079.85)</f>
        <v>1079.8499999999999</v>
      </c>
      <c r="X164" s="1">
        <f t="shared" si="50"/>
        <v>145922.97999999986</v>
      </c>
      <c r="Y164" s="92">
        <f>IF('Metric ME - Current'!$E$15&lt;2.3795,385.62-52.4691*(2.3795-'Metric ME - Current'!$E$15),385.62)</f>
        <v>385.62</v>
      </c>
      <c r="Z164" s="1">
        <f t="shared" si="57"/>
        <v>85205.419999999809</v>
      </c>
      <c r="AC164" s="92">
        <v>186</v>
      </c>
      <c r="AD164" s="92">
        <f>IF('Metric ME - Current'!$F$15&lt;2.3542,1079.85-130.66*(2.3542-'Metric ME - Current'!$F$15),1079.85)</f>
        <v>1079.8499999999999</v>
      </c>
      <c r="AE164" s="1">
        <f t="shared" si="51"/>
        <v>145922.97999999986</v>
      </c>
      <c r="AF164" s="92">
        <f>IF('Metric ME - Current'!$F$15&lt;2.3795,385.62-52.4691*(2.3795-'Metric ME - Current'!$F$15),385.62)</f>
        <v>385.62</v>
      </c>
      <c r="AG164" s="1">
        <f t="shared" si="58"/>
        <v>85205.419999999809</v>
      </c>
      <c r="AJ164" s="92">
        <v>186</v>
      </c>
      <c r="AK164" s="92">
        <f>IF('Metric ME - Current'!$G$15&lt;2.3542,1079.85-130.66*(2.3542-'Metric ME - Current'!$G$15),1079.85)</f>
        <v>1079.8499999999999</v>
      </c>
      <c r="AL164" s="1">
        <f t="shared" si="52"/>
        <v>145922.97999999986</v>
      </c>
      <c r="AM164" s="92">
        <f>IF('Metric ME - Current'!$G$15&lt;2.3795,385.62-52.4691*(2.3795-'Metric ME - Current'!$G$15),385.62)</f>
        <v>385.62</v>
      </c>
      <c r="AN164" s="1">
        <f t="shared" si="59"/>
        <v>85205.419999999809</v>
      </c>
      <c r="AQ164" s="92">
        <v>186</v>
      </c>
      <c r="AR164" s="92">
        <f>IF('Metric ME - Current'!$H$15&lt;2.3542,1079.85-130.66*(2.3542-'Metric ME - Current'!$H$15),1079.85)</f>
        <v>1079.8499999999999</v>
      </c>
      <c r="AS164" s="1">
        <f t="shared" si="53"/>
        <v>145922.97999999986</v>
      </c>
      <c r="AT164" s="92">
        <f>IF('Metric ME - Current'!$H$15&lt;2.3795,385.62-52.4691*(2.3795-'Metric ME - Current'!$H$15),385.62)</f>
        <v>385.62</v>
      </c>
      <c r="AU164" s="1">
        <f t="shared" si="60"/>
        <v>85205.419999999809</v>
      </c>
      <c r="AX164" s="92">
        <v>186</v>
      </c>
      <c r="AY164" s="92">
        <f>IF('Metric ME - Current'!$I$15&lt;2.3542,1079.85-130.66*(2.3542-'Metric ME - Current'!$I$15),1079.85)</f>
        <v>1079.8499999999999</v>
      </c>
      <c r="AZ164" s="1">
        <f t="shared" si="54"/>
        <v>145922.97999999986</v>
      </c>
      <c r="BA164" s="92">
        <f>IF('Metric ME - Current'!$I$15&lt;2.3795,385.62-52.4691*(2.3795-'Metric ME - Current'!$I$15),385.62)</f>
        <v>385.62</v>
      </c>
      <c r="BB164" s="1">
        <f t="shared" si="61"/>
        <v>85205.419999999809</v>
      </c>
    </row>
    <row r="165" spans="1:54" x14ac:dyDescent="0.25">
      <c r="A165" s="92">
        <v>187</v>
      </c>
      <c r="B165" s="92">
        <f>IF('Metric ME - Current'!$B$15&lt;2.3542,1079.85-130.66*(2.3542-'Metric ME - Current'!$B$15),1079.85)</f>
        <v>1079.8499999999999</v>
      </c>
      <c r="C165" s="1">
        <f t="shared" si="47"/>
        <v>147002.82999999987</v>
      </c>
      <c r="D165" s="92">
        <f>IF('Metric ME - Current'!$B$15&lt;2.3795,385.62-52.4691*(2.3795-'Metric ME - Current'!$B$15),385.62)</f>
        <v>385.62</v>
      </c>
      <c r="E165" s="1">
        <f t="shared" si="46"/>
        <v>85591.039999999804</v>
      </c>
      <c r="H165" s="92">
        <v>187</v>
      </c>
      <c r="I165" s="92">
        <f>IF('Metric ME - Current'!$C$15&lt;2.3542,1079.85-130.66*(2.3542-'Metric ME - Current'!$C$15),1079.85)</f>
        <v>1079.8499999999999</v>
      </c>
      <c r="J165" s="1">
        <f t="shared" si="48"/>
        <v>147002.82999999987</v>
      </c>
      <c r="K165" s="92">
        <f>IF('Metric ME - Current'!$C$15&lt;2.3795,385.62-52.4691*(2.3795-'Metric ME - Current'!$C$15),385.62)</f>
        <v>385.62</v>
      </c>
      <c r="L165" s="1">
        <f t="shared" si="55"/>
        <v>85591.039999999804</v>
      </c>
      <c r="O165" s="92">
        <v>187</v>
      </c>
      <c r="P165" s="92">
        <f>IF('Metric ME - Current'!$D$15&lt;2.3542,1079.85-130.66*(2.3542-'Metric ME - Current'!$D$15),1079.85)</f>
        <v>1079.8499999999999</v>
      </c>
      <c r="Q165" s="1">
        <f t="shared" si="49"/>
        <v>147002.82999999987</v>
      </c>
      <c r="R165" s="92">
        <f>IF('Metric ME - Current'!$D$15&lt;2.3795,385.62-52.4691*(2.3795-'Metric ME - Current'!$D$15),385.62)</f>
        <v>385.62</v>
      </c>
      <c r="S165" s="1">
        <f t="shared" si="56"/>
        <v>85591.039999999804</v>
      </c>
      <c r="V165" s="92">
        <v>187</v>
      </c>
      <c r="W165" s="92">
        <f>IF('Metric ME - Current'!$E$15&lt;2.3542,1079.85-130.66*(2.3542-'Metric ME - Current'!$E$15),1079.85)</f>
        <v>1079.8499999999999</v>
      </c>
      <c r="X165" s="1">
        <f t="shared" si="50"/>
        <v>147002.82999999987</v>
      </c>
      <c r="Y165" s="92">
        <f>IF('Metric ME - Current'!$E$15&lt;2.3795,385.62-52.4691*(2.3795-'Metric ME - Current'!$E$15),385.62)</f>
        <v>385.62</v>
      </c>
      <c r="Z165" s="1">
        <f t="shared" si="57"/>
        <v>85591.039999999804</v>
      </c>
      <c r="AC165" s="92">
        <v>187</v>
      </c>
      <c r="AD165" s="92">
        <f>IF('Metric ME - Current'!$F$15&lt;2.3542,1079.85-130.66*(2.3542-'Metric ME - Current'!$F$15),1079.85)</f>
        <v>1079.8499999999999</v>
      </c>
      <c r="AE165" s="1">
        <f t="shared" si="51"/>
        <v>147002.82999999987</v>
      </c>
      <c r="AF165" s="92">
        <f>IF('Metric ME - Current'!$F$15&lt;2.3795,385.62-52.4691*(2.3795-'Metric ME - Current'!$F$15),385.62)</f>
        <v>385.62</v>
      </c>
      <c r="AG165" s="1">
        <f t="shared" si="58"/>
        <v>85591.039999999804</v>
      </c>
      <c r="AJ165" s="92">
        <v>187</v>
      </c>
      <c r="AK165" s="92">
        <f>IF('Metric ME - Current'!$G$15&lt;2.3542,1079.85-130.66*(2.3542-'Metric ME - Current'!$G$15),1079.85)</f>
        <v>1079.8499999999999</v>
      </c>
      <c r="AL165" s="1">
        <f t="shared" si="52"/>
        <v>147002.82999999987</v>
      </c>
      <c r="AM165" s="92">
        <f>IF('Metric ME - Current'!$G$15&lt;2.3795,385.62-52.4691*(2.3795-'Metric ME - Current'!$G$15),385.62)</f>
        <v>385.62</v>
      </c>
      <c r="AN165" s="1">
        <f t="shared" si="59"/>
        <v>85591.039999999804</v>
      </c>
      <c r="AQ165" s="92">
        <v>187</v>
      </c>
      <c r="AR165" s="92">
        <f>IF('Metric ME - Current'!$H$15&lt;2.3542,1079.85-130.66*(2.3542-'Metric ME - Current'!$H$15),1079.85)</f>
        <v>1079.8499999999999</v>
      </c>
      <c r="AS165" s="1">
        <f t="shared" si="53"/>
        <v>147002.82999999987</v>
      </c>
      <c r="AT165" s="92">
        <f>IF('Metric ME - Current'!$H$15&lt;2.3795,385.62-52.4691*(2.3795-'Metric ME - Current'!$H$15),385.62)</f>
        <v>385.62</v>
      </c>
      <c r="AU165" s="1">
        <f t="shared" si="60"/>
        <v>85591.039999999804</v>
      </c>
      <c r="AX165" s="92">
        <v>187</v>
      </c>
      <c r="AY165" s="92">
        <f>IF('Metric ME - Current'!$I$15&lt;2.3542,1079.85-130.66*(2.3542-'Metric ME - Current'!$I$15),1079.85)</f>
        <v>1079.8499999999999</v>
      </c>
      <c r="AZ165" s="1">
        <f t="shared" si="54"/>
        <v>147002.82999999987</v>
      </c>
      <c r="BA165" s="92">
        <f>IF('Metric ME - Current'!$I$15&lt;2.3795,385.62-52.4691*(2.3795-'Metric ME - Current'!$I$15),385.62)</f>
        <v>385.62</v>
      </c>
      <c r="BB165" s="1">
        <f t="shared" si="61"/>
        <v>85591.039999999804</v>
      </c>
    </row>
    <row r="166" spans="1:54" x14ac:dyDescent="0.25">
      <c r="A166" s="92">
        <v>188</v>
      </c>
      <c r="B166" s="92">
        <f>IF('Metric ME - Current'!$B$15&lt;2.3542,1079.85-130.66*(2.3542-'Metric ME - Current'!$B$15),1079.85)</f>
        <v>1079.8499999999999</v>
      </c>
      <c r="C166" s="1">
        <f t="shared" si="47"/>
        <v>148082.67999999988</v>
      </c>
      <c r="D166" s="92">
        <f>IF('Metric ME - Current'!$B$15&lt;2.3795,385.62-52.4691*(2.3795-'Metric ME - Current'!$B$15),385.62)</f>
        <v>385.62</v>
      </c>
      <c r="E166" s="1">
        <f t="shared" si="46"/>
        <v>85976.6599999998</v>
      </c>
      <c r="H166" s="92">
        <v>188</v>
      </c>
      <c r="I166" s="92">
        <f>IF('Metric ME - Current'!$C$15&lt;2.3542,1079.85-130.66*(2.3542-'Metric ME - Current'!$C$15),1079.85)</f>
        <v>1079.8499999999999</v>
      </c>
      <c r="J166" s="1">
        <f t="shared" si="48"/>
        <v>148082.67999999988</v>
      </c>
      <c r="K166" s="92">
        <f>IF('Metric ME - Current'!$C$15&lt;2.3795,385.62-52.4691*(2.3795-'Metric ME - Current'!$C$15),385.62)</f>
        <v>385.62</v>
      </c>
      <c r="L166" s="1">
        <f t="shared" si="55"/>
        <v>85976.6599999998</v>
      </c>
      <c r="O166" s="92">
        <v>188</v>
      </c>
      <c r="P166" s="92">
        <f>IF('Metric ME - Current'!$D$15&lt;2.3542,1079.85-130.66*(2.3542-'Metric ME - Current'!$D$15),1079.85)</f>
        <v>1079.8499999999999</v>
      </c>
      <c r="Q166" s="1">
        <f t="shared" si="49"/>
        <v>148082.67999999988</v>
      </c>
      <c r="R166" s="92">
        <f>IF('Metric ME - Current'!$D$15&lt;2.3795,385.62-52.4691*(2.3795-'Metric ME - Current'!$D$15),385.62)</f>
        <v>385.62</v>
      </c>
      <c r="S166" s="1">
        <f t="shared" si="56"/>
        <v>85976.6599999998</v>
      </c>
      <c r="V166" s="92">
        <v>188</v>
      </c>
      <c r="W166" s="92">
        <f>IF('Metric ME - Current'!$E$15&lt;2.3542,1079.85-130.66*(2.3542-'Metric ME - Current'!$E$15),1079.85)</f>
        <v>1079.8499999999999</v>
      </c>
      <c r="X166" s="1">
        <f t="shared" si="50"/>
        <v>148082.67999999988</v>
      </c>
      <c r="Y166" s="92">
        <f>IF('Metric ME - Current'!$E$15&lt;2.3795,385.62-52.4691*(2.3795-'Metric ME - Current'!$E$15),385.62)</f>
        <v>385.62</v>
      </c>
      <c r="Z166" s="1">
        <f t="shared" si="57"/>
        <v>85976.6599999998</v>
      </c>
      <c r="AC166" s="92">
        <v>188</v>
      </c>
      <c r="AD166" s="92">
        <f>IF('Metric ME - Current'!$F$15&lt;2.3542,1079.85-130.66*(2.3542-'Metric ME - Current'!$F$15),1079.85)</f>
        <v>1079.8499999999999</v>
      </c>
      <c r="AE166" s="1">
        <f t="shared" si="51"/>
        <v>148082.67999999988</v>
      </c>
      <c r="AF166" s="92">
        <f>IF('Metric ME - Current'!$F$15&lt;2.3795,385.62-52.4691*(2.3795-'Metric ME - Current'!$F$15),385.62)</f>
        <v>385.62</v>
      </c>
      <c r="AG166" s="1">
        <f t="shared" si="58"/>
        <v>85976.6599999998</v>
      </c>
      <c r="AJ166" s="92">
        <v>188</v>
      </c>
      <c r="AK166" s="92">
        <f>IF('Metric ME - Current'!$G$15&lt;2.3542,1079.85-130.66*(2.3542-'Metric ME - Current'!$G$15),1079.85)</f>
        <v>1079.8499999999999</v>
      </c>
      <c r="AL166" s="1">
        <f t="shared" si="52"/>
        <v>148082.67999999988</v>
      </c>
      <c r="AM166" s="92">
        <f>IF('Metric ME - Current'!$G$15&lt;2.3795,385.62-52.4691*(2.3795-'Metric ME - Current'!$G$15),385.62)</f>
        <v>385.62</v>
      </c>
      <c r="AN166" s="1">
        <f t="shared" si="59"/>
        <v>85976.6599999998</v>
      </c>
      <c r="AQ166" s="92">
        <v>188</v>
      </c>
      <c r="AR166" s="92">
        <f>IF('Metric ME - Current'!$H$15&lt;2.3542,1079.85-130.66*(2.3542-'Metric ME - Current'!$H$15),1079.85)</f>
        <v>1079.8499999999999</v>
      </c>
      <c r="AS166" s="1">
        <f t="shared" si="53"/>
        <v>148082.67999999988</v>
      </c>
      <c r="AT166" s="92">
        <f>IF('Metric ME - Current'!$H$15&lt;2.3795,385.62-52.4691*(2.3795-'Metric ME - Current'!$H$15),385.62)</f>
        <v>385.62</v>
      </c>
      <c r="AU166" s="1">
        <f t="shared" si="60"/>
        <v>85976.6599999998</v>
      </c>
      <c r="AX166" s="92">
        <v>188</v>
      </c>
      <c r="AY166" s="92">
        <f>IF('Metric ME - Current'!$I$15&lt;2.3542,1079.85-130.66*(2.3542-'Metric ME - Current'!$I$15),1079.85)</f>
        <v>1079.8499999999999</v>
      </c>
      <c r="AZ166" s="1">
        <f t="shared" si="54"/>
        <v>148082.67999999988</v>
      </c>
      <c r="BA166" s="92">
        <f>IF('Metric ME - Current'!$I$15&lt;2.3795,385.62-52.4691*(2.3795-'Metric ME - Current'!$I$15),385.62)</f>
        <v>385.62</v>
      </c>
      <c r="BB166" s="1">
        <f t="shared" si="61"/>
        <v>85976.6599999998</v>
      </c>
    </row>
    <row r="167" spans="1:54" x14ac:dyDescent="0.25">
      <c r="A167" s="92">
        <v>189</v>
      </c>
      <c r="B167" s="92">
        <f>IF('Metric ME - Current'!$B$15&lt;2.3542,1079.85-130.66*(2.3542-'Metric ME - Current'!$B$15),1079.85)</f>
        <v>1079.8499999999999</v>
      </c>
      <c r="C167" s="1">
        <f t="shared" si="47"/>
        <v>149162.52999999988</v>
      </c>
      <c r="D167" s="92">
        <f>IF('Metric ME - Current'!$B$15&lt;2.3795,385.62-52.4691*(2.3795-'Metric ME - Current'!$B$15),385.62)</f>
        <v>385.62</v>
      </c>
      <c r="E167" s="1">
        <f t="shared" si="46"/>
        <v>86362.279999999795</v>
      </c>
      <c r="H167" s="92">
        <v>189</v>
      </c>
      <c r="I167" s="92">
        <f>IF('Metric ME - Current'!$C$15&lt;2.3542,1079.85-130.66*(2.3542-'Metric ME - Current'!$C$15),1079.85)</f>
        <v>1079.8499999999999</v>
      </c>
      <c r="J167" s="1">
        <f t="shared" si="48"/>
        <v>149162.52999999988</v>
      </c>
      <c r="K167" s="92">
        <f>IF('Metric ME - Current'!$C$15&lt;2.3795,385.62-52.4691*(2.3795-'Metric ME - Current'!$C$15),385.62)</f>
        <v>385.62</v>
      </c>
      <c r="L167" s="1">
        <f t="shared" si="55"/>
        <v>86362.279999999795</v>
      </c>
      <c r="O167" s="92">
        <v>189</v>
      </c>
      <c r="P167" s="92">
        <f>IF('Metric ME - Current'!$D$15&lt;2.3542,1079.85-130.66*(2.3542-'Metric ME - Current'!$D$15),1079.85)</f>
        <v>1079.8499999999999</v>
      </c>
      <c r="Q167" s="1">
        <f t="shared" si="49"/>
        <v>149162.52999999988</v>
      </c>
      <c r="R167" s="92">
        <f>IF('Metric ME - Current'!$D$15&lt;2.3795,385.62-52.4691*(2.3795-'Metric ME - Current'!$D$15),385.62)</f>
        <v>385.62</v>
      </c>
      <c r="S167" s="1">
        <f t="shared" si="56"/>
        <v>86362.279999999795</v>
      </c>
      <c r="V167" s="92">
        <v>189</v>
      </c>
      <c r="W167" s="92">
        <f>IF('Metric ME - Current'!$E$15&lt;2.3542,1079.85-130.66*(2.3542-'Metric ME - Current'!$E$15),1079.85)</f>
        <v>1079.8499999999999</v>
      </c>
      <c r="X167" s="1">
        <f t="shared" si="50"/>
        <v>149162.52999999988</v>
      </c>
      <c r="Y167" s="92">
        <f>IF('Metric ME - Current'!$E$15&lt;2.3795,385.62-52.4691*(2.3795-'Metric ME - Current'!$E$15),385.62)</f>
        <v>385.62</v>
      </c>
      <c r="Z167" s="1">
        <f t="shared" si="57"/>
        <v>86362.279999999795</v>
      </c>
      <c r="AC167" s="92">
        <v>189</v>
      </c>
      <c r="AD167" s="92">
        <f>IF('Metric ME - Current'!$F$15&lt;2.3542,1079.85-130.66*(2.3542-'Metric ME - Current'!$F$15),1079.85)</f>
        <v>1079.8499999999999</v>
      </c>
      <c r="AE167" s="1">
        <f t="shared" si="51"/>
        <v>149162.52999999988</v>
      </c>
      <c r="AF167" s="92">
        <f>IF('Metric ME - Current'!$F$15&lt;2.3795,385.62-52.4691*(2.3795-'Metric ME - Current'!$F$15),385.62)</f>
        <v>385.62</v>
      </c>
      <c r="AG167" s="1">
        <f t="shared" si="58"/>
        <v>86362.279999999795</v>
      </c>
      <c r="AJ167" s="92">
        <v>189</v>
      </c>
      <c r="AK167" s="92">
        <f>IF('Metric ME - Current'!$G$15&lt;2.3542,1079.85-130.66*(2.3542-'Metric ME - Current'!$G$15),1079.85)</f>
        <v>1079.8499999999999</v>
      </c>
      <c r="AL167" s="1">
        <f t="shared" si="52"/>
        <v>149162.52999999988</v>
      </c>
      <c r="AM167" s="92">
        <f>IF('Metric ME - Current'!$G$15&lt;2.3795,385.62-52.4691*(2.3795-'Metric ME - Current'!$G$15),385.62)</f>
        <v>385.62</v>
      </c>
      <c r="AN167" s="1">
        <f t="shared" si="59"/>
        <v>86362.279999999795</v>
      </c>
      <c r="AQ167" s="92">
        <v>189</v>
      </c>
      <c r="AR167" s="92">
        <f>IF('Metric ME - Current'!$H$15&lt;2.3542,1079.85-130.66*(2.3542-'Metric ME - Current'!$H$15),1079.85)</f>
        <v>1079.8499999999999</v>
      </c>
      <c r="AS167" s="1">
        <f t="shared" si="53"/>
        <v>149162.52999999988</v>
      </c>
      <c r="AT167" s="92">
        <f>IF('Metric ME - Current'!$H$15&lt;2.3795,385.62-52.4691*(2.3795-'Metric ME - Current'!$H$15),385.62)</f>
        <v>385.62</v>
      </c>
      <c r="AU167" s="1">
        <f t="shared" si="60"/>
        <v>86362.279999999795</v>
      </c>
      <c r="AX167" s="92">
        <v>189</v>
      </c>
      <c r="AY167" s="92">
        <f>IF('Metric ME - Current'!$I$15&lt;2.3542,1079.85-130.66*(2.3542-'Metric ME - Current'!$I$15),1079.85)</f>
        <v>1079.8499999999999</v>
      </c>
      <c r="AZ167" s="1">
        <f t="shared" si="54"/>
        <v>149162.52999999988</v>
      </c>
      <c r="BA167" s="92">
        <f>IF('Metric ME - Current'!$I$15&lt;2.3795,385.62-52.4691*(2.3795-'Metric ME - Current'!$I$15),385.62)</f>
        <v>385.62</v>
      </c>
      <c r="BB167" s="1">
        <f t="shared" si="61"/>
        <v>86362.279999999795</v>
      </c>
    </row>
    <row r="168" spans="1:54" x14ac:dyDescent="0.25">
      <c r="A168" s="92">
        <v>190</v>
      </c>
      <c r="B168" s="92">
        <f>IF('Metric ME - Current'!$B$15&lt;2.3542,1079.85-130.66*(2.3542-'Metric ME - Current'!$B$15),1079.85)</f>
        <v>1079.8499999999999</v>
      </c>
      <c r="C168" s="1">
        <f t="shared" si="47"/>
        <v>150242.37999999989</v>
      </c>
      <c r="D168" s="92">
        <f>IF('Metric ME - Current'!$B$15&lt;2.3795,385.62-52.4691*(2.3795-'Metric ME - Current'!$B$15),385.62)</f>
        <v>385.62</v>
      </c>
      <c r="E168" s="1">
        <f t="shared" si="46"/>
        <v>86747.89999999979</v>
      </c>
      <c r="H168" s="92">
        <v>190</v>
      </c>
      <c r="I168" s="92">
        <f>IF('Metric ME - Current'!$C$15&lt;2.3542,1079.85-130.66*(2.3542-'Metric ME - Current'!$C$15),1079.85)</f>
        <v>1079.8499999999999</v>
      </c>
      <c r="J168" s="1">
        <f t="shared" si="48"/>
        <v>150242.37999999989</v>
      </c>
      <c r="K168" s="92">
        <f>IF('Metric ME - Current'!$C$15&lt;2.3795,385.62-52.4691*(2.3795-'Metric ME - Current'!$C$15),385.62)</f>
        <v>385.62</v>
      </c>
      <c r="L168" s="1">
        <f t="shared" si="55"/>
        <v>86747.89999999979</v>
      </c>
      <c r="O168" s="92">
        <v>190</v>
      </c>
      <c r="P168" s="92">
        <f>IF('Metric ME - Current'!$D$15&lt;2.3542,1079.85-130.66*(2.3542-'Metric ME - Current'!$D$15),1079.85)</f>
        <v>1079.8499999999999</v>
      </c>
      <c r="Q168" s="1">
        <f t="shared" si="49"/>
        <v>150242.37999999989</v>
      </c>
      <c r="R168" s="92">
        <f>IF('Metric ME - Current'!$D$15&lt;2.3795,385.62-52.4691*(2.3795-'Metric ME - Current'!$D$15),385.62)</f>
        <v>385.62</v>
      </c>
      <c r="S168" s="1">
        <f t="shared" si="56"/>
        <v>86747.89999999979</v>
      </c>
      <c r="V168" s="92">
        <v>190</v>
      </c>
      <c r="W168" s="92">
        <f>IF('Metric ME - Current'!$E$15&lt;2.3542,1079.85-130.66*(2.3542-'Metric ME - Current'!$E$15),1079.85)</f>
        <v>1079.8499999999999</v>
      </c>
      <c r="X168" s="1">
        <f t="shared" si="50"/>
        <v>150242.37999999989</v>
      </c>
      <c r="Y168" s="92">
        <f>IF('Metric ME - Current'!$E$15&lt;2.3795,385.62-52.4691*(2.3795-'Metric ME - Current'!$E$15),385.62)</f>
        <v>385.62</v>
      </c>
      <c r="Z168" s="1">
        <f t="shared" si="57"/>
        <v>86747.89999999979</v>
      </c>
      <c r="AC168" s="92">
        <v>190</v>
      </c>
      <c r="AD168" s="92">
        <f>IF('Metric ME - Current'!$F$15&lt;2.3542,1079.85-130.66*(2.3542-'Metric ME - Current'!$F$15),1079.85)</f>
        <v>1079.8499999999999</v>
      </c>
      <c r="AE168" s="1">
        <f t="shared" si="51"/>
        <v>150242.37999999989</v>
      </c>
      <c r="AF168" s="92">
        <f>IF('Metric ME - Current'!$F$15&lt;2.3795,385.62-52.4691*(2.3795-'Metric ME - Current'!$F$15),385.62)</f>
        <v>385.62</v>
      </c>
      <c r="AG168" s="1">
        <f t="shared" si="58"/>
        <v>86747.89999999979</v>
      </c>
      <c r="AJ168" s="92">
        <v>190</v>
      </c>
      <c r="AK168" s="92">
        <f>IF('Metric ME - Current'!$G$15&lt;2.3542,1079.85-130.66*(2.3542-'Metric ME - Current'!$G$15),1079.85)</f>
        <v>1079.8499999999999</v>
      </c>
      <c r="AL168" s="1">
        <f t="shared" si="52"/>
        <v>150242.37999999989</v>
      </c>
      <c r="AM168" s="92">
        <f>IF('Metric ME - Current'!$G$15&lt;2.3795,385.62-52.4691*(2.3795-'Metric ME - Current'!$G$15),385.62)</f>
        <v>385.62</v>
      </c>
      <c r="AN168" s="1">
        <f t="shared" si="59"/>
        <v>86747.89999999979</v>
      </c>
      <c r="AQ168" s="92">
        <v>190</v>
      </c>
      <c r="AR168" s="92">
        <f>IF('Metric ME - Current'!$H$15&lt;2.3542,1079.85-130.66*(2.3542-'Metric ME - Current'!$H$15),1079.85)</f>
        <v>1079.8499999999999</v>
      </c>
      <c r="AS168" s="1">
        <f t="shared" si="53"/>
        <v>150242.37999999989</v>
      </c>
      <c r="AT168" s="92">
        <f>IF('Metric ME - Current'!$H$15&lt;2.3795,385.62-52.4691*(2.3795-'Metric ME - Current'!$H$15),385.62)</f>
        <v>385.62</v>
      </c>
      <c r="AU168" s="1">
        <f t="shared" si="60"/>
        <v>86747.89999999979</v>
      </c>
      <c r="AX168" s="92">
        <v>190</v>
      </c>
      <c r="AY168" s="92">
        <f>IF('Metric ME - Current'!$I$15&lt;2.3542,1079.85-130.66*(2.3542-'Metric ME - Current'!$I$15),1079.85)</f>
        <v>1079.8499999999999</v>
      </c>
      <c r="AZ168" s="1">
        <f t="shared" si="54"/>
        <v>150242.37999999989</v>
      </c>
      <c r="BA168" s="92">
        <f>IF('Metric ME - Current'!$I$15&lt;2.3795,385.62-52.4691*(2.3795-'Metric ME - Current'!$I$15),385.62)</f>
        <v>385.62</v>
      </c>
      <c r="BB168" s="1">
        <f t="shared" si="61"/>
        <v>86747.89999999979</v>
      </c>
    </row>
    <row r="169" spans="1:54" x14ac:dyDescent="0.25">
      <c r="A169" s="92">
        <v>191</v>
      </c>
      <c r="B169" s="92">
        <f>IF('Metric ME - Current'!$B$15&lt;2.3542,1079.85-130.66*(2.3542-'Metric ME - Current'!$B$15),1079.85)</f>
        <v>1079.8499999999999</v>
      </c>
      <c r="C169" s="1">
        <f t="shared" si="47"/>
        <v>151322.22999999989</v>
      </c>
      <c r="D169" s="92">
        <f>IF('Metric ME - Current'!$B$15&lt;2.3795,385.62-52.4691*(2.3795-'Metric ME - Current'!$B$15),385.62)</f>
        <v>385.62</v>
      </c>
      <c r="E169" s="1">
        <f t="shared" si="46"/>
        <v>87133.519999999786</v>
      </c>
      <c r="H169" s="92">
        <v>191</v>
      </c>
      <c r="I169" s="92">
        <f>IF('Metric ME - Current'!$C$15&lt;2.3542,1079.85-130.66*(2.3542-'Metric ME - Current'!$C$15),1079.85)</f>
        <v>1079.8499999999999</v>
      </c>
      <c r="J169" s="1">
        <f t="shared" si="48"/>
        <v>151322.22999999989</v>
      </c>
      <c r="K169" s="92">
        <f>IF('Metric ME - Current'!$C$15&lt;2.3795,385.62-52.4691*(2.3795-'Metric ME - Current'!$C$15),385.62)</f>
        <v>385.62</v>
      </c>
      <c r="L169" s="1">
        <f t="shared" si="55"/>
        <v>87133.519999999786</v>
      </c>
      <c r="O169" s="92">
        <v>191</v>
      </c>
      <c r="P169" s="92">
        <f>IF('Metric ME - Current'!$D$15&lt;2.3542,1079.85-130.66*(2.3542-'Metric ME - Current'!$D$15),1079.85)</f>
        <v>1079.8499999999999</v>
      </c>
      <c r="Q169" s="1">
        <f t="shared" si="49"/>
        <v>151322.22999999989</v>
      </c>
      <c r="R169" s="92">
        <f>IF('Metric ME - Current'!$D$15&lt;2.3795,385.62-52.4691*(2.3795-'Metric ME - Current'!$D$15),385.62)</f>
        <v>385.62</v>
      </c>
      <c r="S169" s="1">
        <f t="shared" si="56"/>
        <v>87133.519999999786</v>
      </c>
      <c r="V169" s="92">
        <v>191</v>
      </c>
      <c r="W169" s="92">
        <f>IF('Metric ME - Current'!$E$15&lt;2.3542,1079.85-130.66*(2.3542-'Metric ME - Current'!$E$15),1079.85)</f>
        <v>1079.8499999999999</v>
      </c>
      <c r="X169" s="1">
        <f t="shared" si="50"/>
        <v>151322.22999999989</v>
      </c>
      <c r="Y169" s="92">
        <f>IF('Metric ME - Current'!$E$15&lt;2.3795,385.62-52.4691*(2.3795-'Metric ME - Current'!$E$15),385.62)</f>
        <v>385.62</v>
      </c>
      <c r="Z169" s="1">
        <f t="shared" si="57"/>
        <v>87133.519999999786</v>
      </c>
      <c r="AC169" s="92">
        <v>191</v>
      </c>
      <c r="AD169" s="92">
        <f>IF('Metric ME - Current'!$F$15&lt;2.3542,1079.85-130.66*(2.3542-'Metric ME - Current'!$F$15),1079.85)</f>
        <v>1079.8499999999999</v>
      </c>
      <c r="AE169" s="1">
        <f t="shared" si="51"/>
        <v>151322.22999999989</v>
      </c>
      <c r="AF169" s="92">
        <f>IF('Metric ME - Current'!$F$15&lt;2.3795,385.62-52.4691*(2.3795-'Metric ME - Current'!$F$15),385.62)</f>
        <v>385.62</v>
      </c>
      <c r="AG169" s="1">
        <f t="shared" si="58"/>
        <v>87133.519999999786</v>
      </c>
      <c r="AJ169" s="92">
        <v>191</v>
      </c>
      <c r="AK169" s="92">
        <f>IF('Metric ME - Current'!$G$15&lt;2.3542,1079.85-130.66*(2.3542-'Metric ME - Current'!$G$15),1079.85)</f>
        <v>1079.8499999999999</v>
      </c>
      <c r="AL169" s="1">
        <f t="shared" si="52"/>
        <v>151322.22999999989</v>
      </c>
      <c r="AM169" s="92">
        <f>IF('Metric ME - Current'!$G$15&lt;2.3795,385.62-52.4691*(2.3795-'Metric ME - Current'!$G$15),385.62)</f>
        <v>385.62</v>
      </c>
      <c r="AN169" s="1">
        <f t="shared" si="59"/>
        <v>87133.519999999786</v>
      </c>
      <c r="AQ169" s="92">
        <v>191</v>
      </c>
      <c r="AR169" s="92">
        <f>IF('Metric ME - Current'!$H$15&lt;2.3542,1079.85-130.66*(2.3542-'Metric ME - Current'!$H$15),1079.85)</f>
        <v>1079.8499999999999</v>
      </c>
      <c r="AS169" s="1">
        <f t="shared" si="53"/>
        <v>151322.22999999989</v>
      </c>
      <c r="AT169" s="92">
        <f>IF('Metric ME - Current'!$H$15&lt;2.3795,385.62-52.4691*(2.3795-'Metric ME - Current'!$H$15),385.62)</f>
        <v>385.62</v>
      </c>
      <c r="AU169" s="1">
        <f t="shared" si="60"/>
        <v>87133.519999999786</v>
      </c>
      <c r="AX169" s="92">
        <v>191</v>
      </c>
      <c r="AY169" s="92">
        <f>IF('Metric ME - Current'!$I$15&lt;2.3542,1079.85-130.66*(2.3542-'Metric ME - Current'!$I$15),1079.85)</f>
        <v>1079.8499999999999</v>
      </c>
      <c r="AZ169" s="1">
        <f t="shared" si="54"/>
        <v>151322.22999999989</v>
      </c>
      <c r="BA169" s="92">
        <f>IF('Metric ME - Current'!$I$15&lt;2.3795,385.62-52.4691*(2.3795-'Metric ME - Current'!$I$15),385.62)</f>
        <v>385.62</v>
      </c>
      <c r="BB169" s="1">
        <f t="shared" si="61"/>
        <v>87133.519999999786</v>
      </c>
    </row>
    <row r="170" spans="1:54" x14ac:dyDescent="0.25">
      <c r="A170" s="92">
        <v>192</v>
      </c>
      <c r="B170" s="92">
        <f>IF('Metric ME - Current'!$B$15&lt;2.3542,1079.85-130.66*(2.3542-'Metric ME - Current'!$B$15),1079.85)</f>
        <v>1079.8499999999999</v>
      </c>
      <c r="C170" s="1">
        <f t="shared" si="47"/>
        <v>152402.0799999999</v>
      </c>
      <c r="D170" s="92">
        <f>IF('Metric ME - Current'!$B$15&lt;2.3795,385.62-52.4691*(2.3795-'Metric ME - Current'!$B$15),385.62)</f>
        <v>385.62</v>
      </c>
      <c r="E170" s="1">
        <f t="shared" si="46"/>
        <v>87519.139999999781</v>
      </c>
      <c r="H170" s="92">
        <v>192</v>
      </c>
      <c r="I170" s="92">
        <f>IF('Metric ME - Current'!$C$15&lt;2.3542,1079.85-130.66*(2.3542-'Metric ME - Current'!$C$15),1079.85)</f>
        <v>1079.8499999999999</v>
      </c>
      <c r="J170" s="1">
        <f t="shared" si="48"/>
        <v>152402.0799999999</v>
      </c>
      <c r="K170" s="92">
        <f>IF('Metric ME - Current'!$C$15&lt;2.3795,385.62-52.4691*(2.3795-'Metric ME - Current'!$C$15),385.62)</f>
        <v>385.62</v>
      </c>
      <c r="L170" s="1">
        <f t="shared" si="55"/>
        <v>87519.139999999781</v>
      </c>
      <c r="O170" s="92">
        <v>192</v>
      </c>
      <c r="P170" s="92">
        <f>IF('Metric ME - Current'!$D$15&lt;2.3542,1079.85-130.66*(2.3542-'Metric ME - Current'!$D$15),1079.85)</f>
        <v>1079.8499999999999</v>
      </c>
      <c r="Q170" s="1">
        <f t="shared" si="49"/>
        <v>152402.0799999999</v>
      </c>
      <c r="R170" s="92">
        <f>IF('Metric ME - Current'!$D$15&lt;2.3795,385.62-52.4691*(2.3795-'Metric ME - Current'!$D$15),385.62)</f>
        <v>385.62</v>
      </c>
      <c r="S170" s="1">
        <f t="shared" si="56"/>
        <v>87519.139999999781</v>
      </c>
      <c r="V170" s="92">
        <v>192</v>
      </c>
      <c r="W170" s="92">
        <f>IF('Metric ME - Current'!$E$15&lt;2.3542,1079.85-130.66*(2.3542-'Metric ME - Current'!$E$15),1079.85)</f>
        <v>1079.8499999999999</v>
      </c>
      <c r="X170" s="1">
        <f t="shared" si="50"/>
        <v>152402.0799999999</v>
      </c>
      <c r="Y170" s="92">
        <f>IF('Metric ME - Current'!$E$15&lt;2.3795,385.62-52.4691*(2.3795-'Metric ME - Current'!$E$15),385.62)</f>
        <v>385.62</v>
      </c>
      <c r="Z170" s="1">
        <f t="shared" si="57"/>
        <v>87519.139999999781</v>
      </c>
      <c r="AC170" s="92">
        <v>192</v>
      </c>
      <c r="AD170" s="92">
        <f>IF('Metric ME - Current'!$F$15&lt;2.3542,1079.85-130.66*(2.3542-'Metric ME - Current'!$F$15),1079.85)</f>
        <v>1079.8499999999999</v>
      </c>
      <c r="AE170" s="1">
        <f t="shared" si="51"/>
        <v>152402.0799999999</v>
      </c>
      <c r="AF170" s="92">
        <f>IF('Metric ME - Current'!$F$15&lt;2.3795,385.62-52.4691*(2.3795-'Metric ME - Current'!$F$15),385.62)</f>
        <v>385.62</v>
      </c>
      <c r="AG170" s="1">
        <f t="shared" si="58"/>
        <v>87519.139999999781</v>
      </c>
      <c r="AJ170" s="92">
        <v>192</v>
      </c>
      <c r="AK170" s="92">
        <f>IF('Metric ME - Current'!$G$15&lt;2.3542,1079.85-130.66*(2.3542-'Metric ME - Current'!$G$15),1079.85)</f>
        <v>1079.8499999999999</v>
      </c>
      <c r="AL170" s="1">
        <f t="shared" si="52"/>
        <v>152402.0799999999</v>
      </c>
      <c r="AM170" s="92">
        <f>IF('Metric ME - Current'!$G$15&lt;2.3795,385.62-52.4691*(2.3795-'Metric ME - Current'!$G$15),385.62)</f>
        <v>385.62</v>
      </c>
      <c r="AN170" s="1">
        <f t="shared" si="59"/>
        <v>87519.139999999781</v>
      </c>
      <c r="AQ170" s="92">
        <v>192</v>
      </c>
      <c r="AR170" s="92">
        <f>IF('Metric ME - Current'!$H$15&lt;2.3542,1079.85-130.66*(2.3542-'Metric ME - Current'!$H$15),1079.85)</f>
        <v>1079.8499999999999</v>
      </c>
      <c r="AS170" s="1">
        <f t="shared" si="53"/>
        <v>152402.0799999999</v>
      </c>
      <c r="AT170" s="92">
        <f>IF('Metric ME - Current'!$H$15&lt;2.3795,385.62-52.4691*(2.3795-'Metric ME - Current'!$H$15),385.62)</f>
        <v>385.62</v>
      </c>
      <c r="AU170" s="1">
        <f t="shared" si="60"/>
        <v>87519.139999999781</v>
      </c>
      <c r="AX170" s="92">
        <v>192</v>
      </c>
      <c r="AY170" s="92">
        <f>IF('Metric ME - Current'!$I$15&lt;2.3542,1079.85-130.66*(2.3542-'Metric ME - Current'!$I$15),1079.85)</f>
        <v>1079.8499999999999</v>
      </c>
      <c r="AZ170" s="1">
        <f t="shared" si="54"/>
        <v>152402.0799999999</v>
      </c>
      <c r="BA170" s="92">
        <f>IF('Metric ME - Current'!$I$15&lt;2.3795,385.62-52.4691*(2.3795-'Metric ME - Current'!$I$15),385.62)</f>
        <v>385.62</v>
      </c>
      <c r="BB170" s="1">
        <f t="shared" si="61"/>
        <v>87519.139999999781</v>
      </c>
    </row>
    <row r="171" spans="1:54" x14ac:dyDescent="0.25">
      <c r="A171" s="92">
        <v>193</v>
      </c>
      <c r="B171" s="92">
        <f>IF('Metric ME - Current'!$B$15&lt;2.3542,1079.85-130.66*(2.3542-'Metric ME - Current'!$B$15),1079.85)</f>
        <v>1079.8499999999999</v>
      </c>
      <c r="C171" s="1">
        <f t="shared" si="47"/>
        <v>153481.92999999991</v>
      </c>
      <c r="D171" s="92">
        <f>IF('Metric ME - Current'!$B$15&lt;2.3795,385.62-52.4691*(2.3795-'Metric ME - Current'!$B$15),385.62)</f>
        <v>385.62</v>
      </c>
      <c r="E171" s="1">
        <f t="shared" si="46"/>
        <v>87904.759999999776</v>
      </c>
      <c r="H171" s="92">
        <v>193</v>
      </c>
      <c r="I171" s="92">
        <f>IF('Metric ME - Current'!$C$15&lt;2.3542,1079.85-130.66*(2.3542-'Metric ME - Current'!$C$15),1079.85)</f>
        <v>1079.8499999999999</v>
      </c>
      <c r="J171" s="1">
        <f t="shared" si="48"/>
        <v>153481.92999999991</v>
      </c>
      <c r="K171" s="92">
        <f>IF('Metric ME - Current'!$C$15&lt;2.3795,385.62-52.4691*(2.3795-'Metric ME - Current'!$C$15),385.62)</f>
        <v>385.62</v>
      </c>
      <c r="L171" s="1">
        <f t="shared" si="55"/>
        <v>87904.759999999776</v>
      </c>
      <c r="O171" s="92">
        <v>193</v>
      </c>
      <c r="P171" s="92">
        <f>IF('Metric ME - Current'!$D$15&lt;2.3542,1079.85-130.66*(2.3542-'Metric ME - Current'!$D$15),1079.85)</f>
        <v>1079.8499999999999</v>
      </c>
      <c r="Q171" s="1">
        <f t="shared" si="49"/>
        <v>153481.92999999991</v>
      </c>
      <c r="R171" s="92">
        <f>IF('Metric ME - Current'!$D$15&lt;2.3795,385.62-52.4691*(2.3795-'Metric ME - Current'!$D$15),385.62)</f>
        <v>385.62</v>
      </c>
      <c r="S171" s="1">
        <f t="shared" si="56"/>
        <v>87904.759999999776</v>
      </c>
      <c r="V171" s="92">
        <v>193</v>
      </c>
      <c r="W171" s="92">
        <f>IF('Metric ME - Current'!$E$15&lt;2.3542,1079.85-130.66*(2.3542-'Metric ME - Current'!$E$15),1079.85)</f>
        <v>1079.8499999999999</v>
      </c>
      <c r="X171" s="1">
        <f t="shared" si="50"/>
        <v>153481.92999999991</v>
      </c>
      <c r="Y171" s="92">
        <f>IF('Metric ME - Current'!$E$15&lt;2.3795,385.62-52.4691*(2.3795-'Metric ME - Current'!$E$15),385.62)</f>
        <v>385.62</v>
      </c>
      <c r="Z171" s="1">
        <f t="shared" si="57"/>
        <v>87904.759999999776</v>
      </c>
      <c r="AC171" s="92">
        <v>193</v>
      </c>
      <c r="AD171" s="92">
        <f>IF('Metric ME - Current'!$F$15&lt;2.3542,1079.85-130.66*(2.3542-'Metric ME - Current'!$F$15),1079.85)</f>
        <v>1079.8499999999999</v>
      </c>
      <c r="AE171" s="1">
        <f t="shared" si="51"/>
        <v>153481.92999999991</v>
      </c>
      <c r="AF171" s="92">
        <f>IF('Metric ME - Current'!$F$15&lt;2.3795,385.62-52.4691*(2.3795-'Metric ME - Current'!$F$15),385.62)</f>
        <v>385.62</v>
      </c>
      <c r="AG171" s="1">
        <f t="shared" si="58"/>
        <v>87904.759999999776</v>
      </c>
      <c r="AJ171" s="92">
        <v>193</v>
      </c>
      <c r="AK171" s="92">
        <f>IF('Metric ME - Current'!$G$15&lt;2.3542,1079.85-130.66*(2.3542-'Metric ME - Current'!$G$15),1079.85)</f>
        <v>1079.8499999999999</v>
      </c>
      <c r="AL171" s="1">
        <f t="shared" si="52"/>
        <v>153481.92999999991</v>
      </c>
      <c r="AM171" s="92">
        <f>IF('Metric ME - Current'!$G$15&lt;2.3795,385.62-52.4691*(2.3795-'Metric ME - Current'!$G$15),385.62)</f>
        <v>385.62</v>
      </c>
      <c r="AN171" s="1">
        <f t="shared" si="59"/>
        <v>87904.759999999776</v>
      </c>
      <c r="AQ171" s="92">
        <v>193</v>
      </c>
      <c r="AR171" s="92">
        <f>IF('Metric ME - Current'!$H$15&lt;2.3542,1079.85-130.66*(2.3542-'Metric ME - Current'!$H$15),1079.85)</f>
        <v>1079.8499999999999</v>
      </c>
      <c r="AS171" s="1">
        <f t="shared" si="53"/>
        <v>153481.92999999991</v>
      </c>
      <c r="AT171" s="92">
        <f>IF('Metric ME - Current'!$H$15&lt;2.3795,385.62-52.4691*(2.3795-'Metric ME - Current'!$H$15),385.62)</f>
        <v>385.62</v>
      </c>
      <c r="AU171" s="1">
        <f t="shared" si="60"/>
        <v>87904.759999999776</v>
      </c>
      <c r="AX171" s="92">
        <v>193</v>
      </c>
      <c r="AY171" s="92">
        <f>IF('Metric ME - Current'!$I$15&lt;2.3542,1079.85-130.66*(2.3542-'Metric ME - Current'!$I$15),1079.85)</f>
        <v>1079.8499999999999</v>
      </c>
      <c r="AZ171" s="1">
        <f t="shared" si="54"/>
        <v>153481.92999999991</v>
      </c>
      <c r="BA171" s="92">
        <f>IF('Metric ME - Current'!$I$15&lt;2.3795,385.62-52.4691*(2.3795-'Metric ME - Current'!$I$15),385.62)</f>
        <v>385.62</v>
      </c>
      <c r="BB171" s="1">
        <f t="shared" si="61"/>
        <v>87904.759999999776</v>
      </c>
    </row>
    <row r="172" spans="1:54" x14ac:dyDescent="0.25">
      <c r="A172" s="92">
        <v>194</v>
      </c>
      <c r="B172" s="92">
        <f>IF('Metric ME - Current'!$B$15&lt;2.3542,1079.85-130.66*(2.3542-'Metric ME - Current'!$B$15),1079.85)</f>
        <v>1079.8499999999999</v>
      </c>
      <c r="C172" s="1">
        <f t="shared" si="47"/>
        <v>154561.77999999991</v>
      </c>
      <c r="D172" s="92">
        <f>IF('Metric ME - Current'!$B$15&lt;2.3795,385.62-52.4691*(2.3795-'Metric ME - Current'!$B$15),385.62)</f>
        <v>385.62</v>
      </c>
      <c r="E172" s="1">
        <f t="shared" si="46"/>
        <v>88290.379999999772</v>
      </c>
      <c r="H172" s="92">
        <v>194</v>
      </c>
      <c r="I172" s="92">
        <f>IF('Metric ME - Current'!$C$15&lt;2.3542,1079.85-130.66*(2.3542-'Metric ME - Current'!$C$15),1079.85)</f>
        <v>1079.8499999999999</v>
      </c>
      <c r="J172" s="1">
        <f t="shared" si="48"/>
        <v>154561.77999999991</v>
      </c>
      <c r="K172" s="92">
        <f>IF('Metric ME - Current'!$C$15&lt;2.3795,385.62-52.4691*(2.3795-'Metric ME - Current'!$C$15),385.62)</f>
        <v>385.62</v>
      </c>
      <c r="L172" s="1">
        <f t="shared" si="55"/>
        <v>88290.379999999772</v>
      </c>
      <c r="O172" s="92">
        <v>194</v>
      </c>
      <c r="P172" s="92">
        <f>IF('Metric ME - Current'!$D$15&lt;2.3542,1079.85-130.66*(2.3542-'Metric ME - Current'!$D$15),1079.85)</f>
        <v>1079.8499999999999</v>
      </c>
      <c r="Q172" s="1">
        <f t="shared" si="49"/>
        <v>154561.77999999991</v>
      </c>
      <c r="R172" s="92">
        <f>IF('Metric ME - Current'!$D$15&lt;2.3795,385.62-52.4691*(2.3795-'Metric ME - Current'!$D$15),385.62)</f>
        <v>385.62</v>
      </c>
      <c r="S172" s="1">
        <f t="shared" si="56"/>
        <v>88290.379999999772</v>
      </c>
      <c r="V172" s="92">
        <v>194</v>
      </c>
      <c r="W172" s="92">
        <f>IF('Metric ME - Current'!$E$15&lt;2.3542,1079.85-130.66*(2.3542-'Metric ME - Current'!$E$15),1079.85)</f>
        <v>1079.8499999999999</v>
      </c>
      <c r="X172" s="1">
        <f t="shared" si="50"/>
        <v>154561.77999999991</v>
      </c>
      <c r="Y172" s="92">
        <f>IF('Metric ME - Current'!$E$15&lt;2.3795,385.62-52.4691*(2.3795-'Metric ME - Current'!$E$15),385.62)</f>
        <v>385.62</v>
      </c>
      <c r="Z172" s="1">
        <f t="shared" si="57"/>
        <v>88290.379999999772</v>
      </c>
      <c r="AC172" s="92">
        <v>194</v>
      </c>
      <c r="AD172" s="92">
        <f>IF('Metric ME - Current'!$F$15&lt;2.3542,1079.85-130.66*(2.3542-'Metric ME - Current'!$F$15),1079.85)</f>
        <v>1079.8499999999999</v>
      </c>
      <c r="AE172" s="1">
        <f t="shared" si="51"/>
        <v>154561.77999999991</v>
      </c>
      <c r="AF172" s="92">
        <f>IF('Metric ME - Current'!$F$15&lt;2.3795,385.62-52.4691*(2.3795-'Metric ME - Current'!$F$15),385.62)</f>
        <v>385.62</v>
      </c>
      <c r="AG172" s="1">
        <f t="shared" si="58"/>
        <v>88290.379999999772</v>
      </c>
      <c r="AJ172" s="92">
        <v>194</v>
      </c>
      <c r="AK172" s="92">
        <f>IF('Metric ME - Current'!$G$15&lt;2.3542,1079.85-130.66*(2.3542-'Metric ME - Current'!$G$15),1079.85)</f>
        <v>1079.8499999999999</v>
      </c>
      <c r="AL172" s="1">
        <f t="shared" si="52"/>
        <v>154561.77999999991</v>
      </c>
      <c r="AM172" s="92">
        <f>IF('Metric ME - Current'!$G$15&lt;2.3795,385.62-52.4691*(2.3795-'Metric ME - Current'!$G$15),385.62)</f>
        <v>385.62</v>
      </c>
      <c r="AN172" s="1">
        <f t="shared" si="59"/>
        <v>88290.379999999772</v>
      </c>
      <c r="AQ172" s="92">
        <v>194</v>
      </c>
      <c r="AR172" s="92">
        <f>IF('Metric ME - Current'!$H$15&lt;2.3542,1079.85-130.66*(2.3542-'Metric ME - Current'!$H$15),1079.85)</f>
        <v>1079.8499999999999</v>
      </c>
      <c r="AS172" s="1">
        <f t="shared" si="53"/>
        <v>154561.77999999991</v>
      </c>
      <c r="AT172" s="92">
        <f>IF('Metric ME - Current'!$H$15&lt;2.3795,385.62-52.4691*(2.3795-'Metric ME - Current'!$H$15),385.62)</f>
        <v>385.62</v>
      </c>
      <c r="AU172" s="1">
        <f t="shared" si="60"/>
        <v>88290.379999999772</v>
      </c>
      <c r="AX172" s="92">
        <v>194</v>
      </c>
      <c r="AY172" s="92">
        <f>IF('Metric ME - Current'!$I$15&lt;2.3542,1079.85-130.66*(2.3542-'Metric ME - Current'!$I$15),1079.85)</f>
        <v>1079.8499999999999</v>
      </c>
      <c r="AZ172" s="1">
        <f t="shared" si="54"/>
        <v>154561.77999999991</v>
      </c>
      <c r="BA172" s="92">
        <f>IF('Metric ME - Current'!$I$15&lt;2.3795,385.62-52.4691*(2.3795-'Metric ME - Current'!$I$15),385.62)</f>
        <v>385.62</v>
      </c>
      <c r="BB172" s="1">
        <f t="shared" si="61"/>
        <v>88290.379999999772</v>
      </c>
    </row>
    <row r="173" spans="1:54" x14ac:dyDescent="0.25">
      <c r="A173" s="92">
        <v>195</v>
      </c>
      <c r="B173" s="92">
        <f>IF('Metric ME - Current'!$B$15&lt;2.3542,1079.85-130.66*(2.3542-'Metric ME - Current'!$B$15),1079.85)</f>
        <v>1079.8499999999999</v>
      </c>
      <c r="C173" s="1">
        <f t="shared" si="47"/>
        <v>155641.62999999992</v>
      </c>
      <c r="D173" s="92">
        <f>IF('Metric ME - Current'!$B$15&lt;2.3795,385.62-52.4691*(2.3795-'Metric ME - Current'!$B$15),385.62)</f>
        <v>385.62</v>
      </c>
      <c r="E173" s="1">
        <f t="shared" si="46"/>
        <v>88675.999999999767</v>
      </c>
      <c r="H173" s="92">
        <v>195</v>
      </c>
      <c r="I173" s="92">
        <f>IF('Metric ME - Current'!$C$15&lt;2.3542,1079.85-130.66*(2.3542-'Metric ME - Current'!$C$15),1079.85)</f>
        <v>1079.8499999999999</v>
      </c>
      <c r="J173" s="1">
        <f t="shared" si="48"/>
        <v>155641.62999999992</v>
      </c>
      <c r="K173" s="92">
        <f>IF('Metric ME - Current'!$C$15&lt;2.3795,385.62-52.4691*(2.3795-'Metric ME - Current'!$C$15),385.62)</f>
        <v>385.62</v>
      </c>
      <c r="L173" s="1">
        <f t="shared" si="55"/>
        <v>88675.999999999767</v>
      </c>
      <c r="O173" s="92">
        <v>195</v>
      </c>
      <c r="P173" s="92">
        <f>IF('Metric ME - Current'!$D$15&lt;2.3542,1079.85-130.66*(2.3542-'Metric ME - Current'!$D$15),1079.85)</f>
        <v>1079.8499999999999</v>
      </c>
      <c r="Q173" s="1">
        <f t="shared" si="49"/>
        <v>155641.62999999992</v>
      </c>
      <c r="R173" s="92">
        <f>IF('Metric ME - Current'!$D$15&lt;2.3795,385.62-52.4691*(2.3795-'Metric ME - Current'!$D$15),385.62)</f>
        <v>385.62</v>
      </c>
      <c r="S173" s="1">
        <f t="shared" si="56"/>
        <v>88675.999999999767</v>
      </c>
      <c r="V173" s="92">
        <v>195</v>
      </c>
      <c r="W173" s="92">
        <f>IF('Metric ME - Current'!$E$15&lt;2.3542,1079.85-130.66*(2.3542-'Metric ME - Current'!$E$15),1079.85)</f>
        <v>1079.8499999999999</v>
      </c>
      <c r="X173" s="1">
        <f t="shared" si="50"/>
        <v>155641.62999999992</v>
      </c>
      <c r="Y173" s="92">
        <f>IF('Metric ME - Current'!$E$15&lt;2.3795,385.62-52.4691*(2.3795-'Metric ME - Current'!$E$15),385.62)</f>
        <v>385.62</v>
      </c>
      <c r="Z173" s="1">
        <f t="shared" si="57"/>
        <v>88675.999999999767</v>
      </c>
      <c r="AC173" s="92">
        <v>195</v>
      </c>
      <c r="AD173" s="92">
        <f>IF('Metric ME - Current'!$F$15&lt;2.3542,1079.85-130.66*(2.3542-'Metric ME - Current'!$F$15),1079.85)</f>
        <v>1079.8499999999999</v>
      </c>
      <c r="AE173" s="1">
        <f t="shared" si="51"/>
        <v>155641.62999999992</v>
      </c>
      <c r="AF173" s="92">
        <f>IF('Metric ME - Current'!$F$15&lt;2.3795,385.62-52.4691*(2.3795-'Metric ME - Current'!$F$15),385.62)</f>
        <v>385.62</v>
      </c>
      <c r="AG173" s="1">
        <f t="shared" si="58"/>
        <v>88675.999999999767</v>
      </c>
      <c r="AJ173" s="92">
        <v>195</v>
      </c>
      <c r="AK173" s="92">
        <f>IF('Metric ME - Current'!$G$15&lt;2.3542,1079.85-130.66*(2.3542-'Metric ME - Current'!$G$15),1079.85)</f>
        <v>1079.8499999999999</v>
      </c>
      <c r="AL173" s="1">
        <f t="shared" si="52"/>
        <v>155641.62999999992</v>
      </c>
      <c r="AM173" s="92">
        <f>IF('Metric ME - Current'!$G$15&lt;2.3795,385.62-52.4691*(2.3795-'Metric ME - Current'!$G$15),385.62)</f>
        <v>385.62</v>
      </c>
      <c r="AN173" s="1">
        <f t="shared" si="59"/>
        <v>88675.999999999767</v>
      </c>
      <c r="AQ173" s="92">
        <v>195</v>
      </c>
      <c r="AR173" s="92">
        <f>IF('Metric ME - Current'!$H$15&lt;2.3542,1079.85-130.66*(2.3542-'Metric ME - Current'!$H$15),1079.85)</f>
        <v>1079.8499999999999</v>
      </c>
      <c r="AS173" s="1">
        <f t="shared" si="53"/>
        <v>155641.62999999992</v>
      </c>
      <c r="AT173" s="92">
        <f>IF('Metric ME - Current'!$H$15&lt;2.3795,385.62-52.4691*(2.3795-'Metric ME - Current'!$H$15),385.62)</f>
        <v>385.62</v>
      </c>
      <c r="AU173" s="1">
        <f t="shared" si="60"/>
        <v>88675.999999999767</v>
      </c>
      <c r="AX173" s="92">
        <v>195</v>
      </c>
      <c r="AY173" s="92">
        <f>IF('Metric ME - Current'!$I$15&lt;2.3542,1079.85-130.66*(2.3542-'Metric ME - Current'!$I$15),1079.85)</f>
        <v>1079.8499999999999</v>
      </c>
      <c r="AZ173" s="1">
        <f t="shared" si="54"/>
        <v>155641.62999999992</v>
      </c>
      <c r="BA173" s="92">
        <f>IF('Metric ME - Current'!$I$15&lt;2.3795,385.62-52.4691*(2.3795-'Metric ME - Current'!$I$15),385.62)</f>
        <v>385.62</v>
      </c>
      <c r="BB173" s="1">
        <f t="shared" si="61"/>
        <v>88675.999999999767</v>
      </c>
    </row>
    <row r="174" spans="1:54" x14ac:dyDescent="0.25">
      <c r="A174" s="92">
        <v>196</v>
      </c>
      <c r="B174" s="92">
        <f>IF('Metric ME - Current'!$B$15&lt;2.3542,1079.85-130.66*(2.3542-'Metric ME - Current'!$B$15),1079.85)</f>
        <v>1079.8499999999999</v>
      </c>
      <c r="C174" s="1">
        <f t="shared" si="47"/>
        <v>156721.47999999992</v>
      </c>
      <c r="D174" s="92">
        <f>IF('Metric ME - Current'!$B$15&lt;2.3795,385.62-52.4691*(2.3795-'Metric ME - Current'!$B$15),385.62)</f>
        <v>385.62</v>
      </c>
      <c r="E174" s="1">
        <f t="shared" si="46"/>
        <v>89061.619999999763</v>
      </c>
      <c r="H174" s="92">
        <v>196</v>
      </c>
      <c r="I174" s="92">
        <f>IF('Metric ME - Current'!$C$15&lt;2.3542,1079.85-130.66*(2.3542-'Metric ME - Current'!$C$15),1079.85)</f>
        <v>1079.8499999999999</v>
      </c>
      <c r="J174" s="1">
        <f t="shared" si="48"/>
        <v>156721.47999999992</v>
      </c>
      <c r="K174" s="92">
        <f>IF('Metric ME - Current'!$C$15&lt;2.3795,385.62-52.4691*(2.3795-'Metric ME - Current'!$C$15),385.62)</f>
        <v>385.62</v>
      </c>
      <c r="L174" s="1">
        <f t="shared" si="55"/>
        <v>89061.619999999763</v>
      </c>
      <c r="O174" s="92">
        <v>196</v>
      </c>
      <c r="P174" s="92">
        <f>IF('Metric ME - Current'!$D$15&lt;2.3542,1079.85-130.66*(2.3542-'Metric ME - Current'!$D$15),1079.85)</f>
        <v>1079.8499999999999</v>
      </c>
      <c r="Q174" s="1">
        <f t="shared" si="49"/>
        <v>156721.47999999992</v>
      </c>
      <c r="R174" s="92">
        <f>IF('Metric ME - Current'!$D$15&lt;2.3795,385.62-52.4691*(2.3795-'Metric ME - Current'!$D$15),385.62)</f>
        <v>385.62</v>
      </c>
      <c r="S174" s="1">
        <f t="shared" si="56"/>
        <v>89061.619999999763</v>
      </c>
      <c r="V174" s="92">
        <v>196</v>
      </c>
      <c r="W174" s="92">
        <f>IF('Metric ME - Current'!$E$15&lt;2.3542,1079.85-130.66*(2.3542-'Metric ME - Current'!$E$15),1079.85)</f>
        <v>1079.8499999999999</v>
      </c>
      <c r="X174" s="1">
        <f t="shared" si="50"/>
        <v>156721.47999999992</v>
      </c>
      <c r="Y174" s="92">
        <f>IF('Metric ME - Current'!$E$15&lt;2.3795,385.62-52.4691*(2.3795-'Metric ME - Current'!$E$15),385.62)</f>
        <v>385.62</v>
      </c>
      <c r="Z174" s="1">
        <f t="shared" si="57"/>
        <v>89061.619999999763</v>
      </c>
      <c r="AC174" s="92">
        <v>196</v>
      </c>
      <c r="AD174" s="92">
        <f>IF('Metric ME - Current'!$F$15&lt;2.3542,1079.85-130.66*(2.3542-'Metric ME - Current'!$F$15),1079.85)</f>
        <v>1079.8499999999999</v>
      </c>
      <c r="AE174" s="1">
        <f t="shared" si="51"/>
        <v>156721.47999999992</v>
      </c>
      <c r="AF174" s="92">
        <f>IF('Metric ME - Current'!$F$15&lt;2.3795,385.62-52.4691*(2.3795-'Metric ME - Current'!$F$15),385.62)</f>
        <v>385.62</v>
      </c>
      <c r="AG174" s="1">
        <f t="shared" si="58"/>
        <v>89061.619999999763</v>
      </c>
      <c r="AJ174" s="92">
        <v>196</v>
      </c>
      <c r="AK174" s="92">
        <f>IF('Metric ME - Current'!$G$15&lt;2.3542,1079.85-130.66*(2.3542-'Metric ME - Current'!$G$15),1079.85)</f>
        <v>1079.8499999999999</v>
      </c>
      <c r="AL174" s="1">
        <f t="shared" si="52"/>
        <v>156721.47999999992</v>
      </c>
      <c r="AM174" s="92">
        <f>IF('Metric ME - Current'!$G$15&lt;2.3795,385.62-52.4691*(2.3795-'Metric ME - Current'!$G$15),385.62)</f>
        <v>385.62</v>
      </c>
      <c r="AN174" s="1">
        <f t="shared" si="59"/>
        <v>89061.619999999763</v>
      </c>
      <c r="AQ174" s="92">
        <v>196</v>
      </c>
      <c r="AR174" s="92">
        <f>IF('Metric ME - Current'!$H$15&lt;2.3542,1079.85-130.66*(2.3542-'Metric ME - Current'!$H$15),1079.85)</f>
        <v>1079.8499999999999</v>
      </c>
      <c r="AS174" s="1">
        <f t="shared" si="53"/>
        <v>156721.47999999992</v>
      </c>
      <c r="AT174" s="92">
        <f>IF('Metric ME - Current'!$H$15&lt;2.3795,385.62-52.4691*(2.3795-'Metric ME - Current'!$H$15),385.62)</f>
        <v>385.62</v>
      </c>
      <c r="AU174" s="1">
        <f t="shared" si="60"/>
        <v>89061.619999999763</v>
      </c>
      <c r="AX174" s="92">
        <v>196</v>
      </c>
      <c r="AY174" s="92">
        <f>IF('Metric ME - Current'!$I$15&lt;2.3542,1079.85-130.66*(2.3542-'Metric ME - Current'!$I$15),1079.85)</f>
        <v>1079.8499999999999</v>
      </c>
      <c r="AZ174" s="1">
        <f t="shared" si="54"/>
        <v>156721.47999999992</v>
      </c>
      <c r="BA174" s="92">
        <f>IF('Metric ME - Current'!$I$15&lt;2.3795,385.62-52.4691*(2.3795-'Metric ME - Current'!$I$15),385.62)</f>
        <v>385.62</v>
      </c>
      <c r="BB174" s="1">
        <f t="shared" si="61"/>
        <v>89061.619999999763</v>
      </c>
    </row>
    <row r="175" spans="1:54" x14ac:dyDescent="0.25">
      <c r="A175" s="92">
        <v>197</v>
      </c>
      <c r="B175" s="92">
        <f>IF('Metric ME - Current'!$B$15&lt;2.3542,1079.85-130.66*(2.3542-'Metric ME - Current'!$B$15),1079.85)</f>
        <v>1079.8499999999999</v>
      </c>
      <c r="C175" s="1">
        <f t="shared" si="47"/>
        <v>157801.32999999993</v>
      </c>
      <c r="D175" s="92">
        <f>IF('Metric ME - Current'!$B$15&lt;2.3795,385.62-52.4691*(2.3795-'Metric ME - Current'!$B$15),385.62)</f>
        <v>385.62</v>
      </c>
      <c r="E175" s="1">
        <f t="shared" si="46"/>
        <v>89447.239999999758</v>
      </c>
      <c r="H175" s="92">
        <v>197</v>
      </c>
      <c r="I175" s="92">
        <f>IF('Metric ME - Current'!$C$15&lt;2.3542,1079.85-130.66*(2.3542-'Metric ME - Current'!$C$15),1079.85)</f>
        <v>1079.8499999999999</v>
      </c>
      <c r="J175" s="1">
        <f t="shared" si="48"/>
        <v>157801.32999999993</v>
      </c>
      <c r="K175" s="92">
        <f>IF('Metric ME - Current'!$C$15&lt;2.3795,385.62-52.4691*(2.3795-'Metric ME - Current'!$C$15),385.62)</f>
        <v>385.62</v>
      </c>
      <c r="L175" s="1">
        <f t="shared" si="55"/>
        <v>89447.239999999758</v>
      </c>
      <c r="O175" s="92">
        <v>197</v>
      </c>
      <c r="P175" s="92">
        <f>IF('Metric ME - Current'!$D$15&lt;2.3542,1079.85-130.66*(2.3542-'Metric ME - Current'!$D$15),1079.85)</f>
        <v>1079.8499999999999</v>
      </c>
      <c r="Q175" s="1">
        <f t="shared" si="49"/>
        <v>157801.32999999993</v>
      </c>
      <c r="R175" s="92">
        <f>IF('Metric ME - Current'!$D$15&lt;2.3795,385.62-52.4691*(2.3795-'Metric ME - Current'!$D$15),385.62)</f>
        <v>385.62</v>
      </c>
      <c r="S175" s="1">
        <f t="shared" si="56"/>
        <v>89447.239999999758</v>
      </c>
      <c r="V175" s="92">
        <v>197</v>
      </c>
      <c r="W175" s="92">
        <f>IF('Metric ME - Current'!$E$15&lt;2.3542,1079.85-130.66*(2.3542-'Metric ME - Current'!$E$15),1079.85)</f>
        <v>1079.8499999999999</v>
      </c>
      <c r="X175" s="1">
        <f t="shared" si="50"/>
        <v>157801.32999999993</v>
      </c>
      <c r="Y175" s="92">
        <f>IF('Metric ME - Current'!$E$15&lt;2.3795,385.62-52.4691*(2.3795-'Metric ME - Current'!$E$15),385.62)</f>
        <v>385.62</v>
      </c>
      <c r="Z175" s="1">
        <f t="shared" si="57"/>
        <v>89447.239999999758</v>
      </c>
      <c r="AC175" s="92">
        <v>197</v>
      </c>
      <c r="AD175" s="92">
        <f>IF('Metric ME - Current'!$F$15&lt;2.3542,1079.85-130.66*(2.3542-'Metric ME - Current'!$F$15),1079.85)</f>
        <v>1079.8499999999999</v>
      </c>
      <c r="AE175" s="1">
        <f t="shared" si="51"/>
        <v>157801.32999999993</v>
      </c>
      <c r="AF175" s="92">
        <f>IF('Metric ME - Current'!$F$15&lt;2.3795,385.62-52.4691*(2.3795-'Metric ME - Current'!$F$15),385.62)</f>
        <v>385.62</v>
      </c>
      <c r="AG175" s="1">
        <f t="shared" si="58"/>
        <v>89447.239999999758</v>
      </c>
      <c r="AJ175" s="92">
        <v>197</v>
      </c>
      <c r="AK175" s="92">
        <f>IF('Metric ME - Current'!$G$15&lt;2.3542,1079.85-130.66*(2.3542-'Metric ME - Current'!$G$15),1079.85)</f>
        <v>1079.8499999999999</v>
      </c>
      <c r="AL175" s="1">
        <f t="shared" si="52"/>
        <v>157801.32999999993</v>
      </c>
      <c r="AM175" s="92">
        <f>IF('Metric ME - Current'!$G$15&lt;2.3795,385.62-52.4691*(2.3795-'Metric ME - Current'!$G$15),385.62)</f>
        <v>385.62</v>
      </c>
      <c r="AN175" s="1">
        <f t="shared" si="59"/>
        <v>89447.239999999758</v>
      </c>
      <c r="AQ175" s="92">
        <v>197</v>
      </c>
      <c r="AR175" s="92">
        <f>IF('Metric ME - Current'!$H$15&lt;2.3542,1079.85-130.66*(2.3542-'Metric ME - Current'!$H$15),1079.85)</f>
        <v>1079.8499999999999</v>
      </c>
      <c r="AS175" s="1">
        <f t="shared" si="53"/>
        <v>157801.32999999993</v>
      </c>
      <c r="AT175" s="92">
        <f>IF('Metric ME - Current'!$H$15&lt;2.3795,385.62-52.4691*(2.3795-'Metric ME - Current'!$H$15),385.62)</f>
        <v>385.62</v>
      </c>
      <c r="AU175" s="1">
        <f t="shared" si="60"/>
        <v>89447.239999999758</v>
      </c>
      <c r="AX175" s="92">
        <v>197</v>
      </c>
      <c r="AY175" s="92">
        <f>IF('Metric ME - Current'!$I$15&lt;2.3542,1079.85-130.66*(2.3542-'Metric ME - Current'!$I$15),1079.85)</f>
        <v>1079.8499999999999</v>
      </c>
      <c r="AZ175" s="1">
        <f t="shared" si="54"/>
        <v>157801.32999999993</v>
      </c>
      <c r="BA175" s="92">
        <f>IF('Metric ME - Current'!$I$15&lt;2.3795,385.62-52.4691*(2.3795-'Metric ME - Current'!$I$15),385.62)</f>
        <v>385.62</v>
      </c>
      <c r="BB175" s="1">
        <f t="shared" si="61"/>
        <v>89447.239999999758</v>
      </c>
    </row>
    <row r="176" spans="1:54" x14ac:dyDescent="0.25">
      <c r="A176" s="92">
        <v>198</v>
      </c>
      <c r="B176" s="92">
        <f>IF('Metric ME - Current'!$B$15&lt;2.3542,1079.85-130.66*(2.3542-'Metric ME - Current'!$B$15),1079.85)</f>
        <v>1079.8499999999999</v>
      </c>
      <c r="C176" s="1">
        <f t="shared" si="47"/>
        <v>158881.17999999993</v>
      </c>
      <c r="D176" s="92">
        <f>IF('Metric ME - Current'!$B$15&lt;2.3795,385.62-52.4691*(2.3795-'Metric ME - Current'!$B$15),385.62)</f>
        <v>385.62</v>
      </c>
      <c r="E176" s="1">
        <f t="shared" si="46"/>
        <v>89832.859999999753</v>
      </c>
      <c r="H176" s="92">
        <v>198</v>
      </c>
      <c r="I176" s="92">
        <f>IF('Metric ME - Current'!$C$15&lt;2.3542,1079.85-130.66*(2.3542-'Metric ME - Current'!$C$15),1079.85)</f>
        <v>1079.8499999999999</v>
      </c>
      <c r="J176" s="1">
        <f t="shared" si="48"/>
        <v>158881.17999999993</v>
      </c>
      <c r="K176" s="92">
        <f>IF('Metric ME - Current'!$C$15&lt;2.3795,385.62-52.4691*(2.3795-'Metric ME - Current'!$C$15),385.62)</f>
        <v>385.62</v>
      </c>
      <c r="L176" s="1">
        <f t="shared" si="55"/>
        <v>89832.859999999753</v>
      </c>
      <c r="O176" s="92">
        <v>198</v>
      </c>
      <c r="P176" s="92">
        <f>IF('Metric ME - Current'!$D$15&lt;2.3542,1079.85-130.66*(2.3542-'Metric ME - Current'!$D$15),1079.85)</f>
        <v>1079.8499999999999</v>
      </c>
      <c r="Q176" s="1">
        <f t="shared" si="49"/>
        <v>158881.17999999993</v>
      </c>
      <c r="R176" s="92">
        <f>IF('Metric ME - Current'!$D$15&lt;2.3795,385.62-52.4691*(2.3795-'Metric ME - Current'!$D$15),385.62)</f>
        <v>385.62</v>
      </c>
      <c r="S176" s="1">
        <f t="shared" si="56"/>
        <v>89832.859999999753</v>
      </c>
      <c r="V176" s="92">
        <v>198</v>
      </c>
      <c r="W176" s="92">
        <f>IF('Metric ME - Current'!$E$15&lt;2.3542,1079.85-130.66*(2.3542-'Metric ME - Current'!$E$15),1079.85)</f>
        <v>1079.8499999999999</v>
      </c>
      <c r="X176" s="1">
        <f t="shared" si="50"/>
        <v>158881.17999999993</v>
      </c>
      <c r="Y176" s="92">
        <f>IF('Metric ME - Current'!$E$15&lt;2.3795,385.62-52.4691*(2.3795-'Metric ME - Current'!$E$15),385.62)</f>
        <v>385.62</v>
      </c>
      <c r="Z176" s="1">
        <f t="shared" si="57"/>
        <v>89832.859999999753</v>
      </c>
      <c r="AC176" s="92">
        <v>198</v>
      </c>
      <c r="AD176" s="92">
        <f>IF('Metric ME - Current'!$F$15&lt;2.3542,1079.85-130.66*(2.3542-'Metric ME - Current'!$F$15),1079.85)</f>
        <v>1079.8499999999999</v>
      </c>
      <c r="AE176" s="1">
        <f t="shared" si="51"/>
        <v>158881.17999999993</v>
      </c>
      <c r="AF176" s="92">
        <f>IF('Metric ME - Current'!$F$15&lt;2.3795,385.62-52.4691*(2.3795-'Metric ME - Current'!$F$15),385.62)</f>
        <v>385.62</v>
      </c>
      <c r="AG176" s="1">
        <f t="shared" si="58"/>
        <v>89832.859999999753</v>
      </c>
      <c r="AJ176" s="92">
        <v>198</v>
      </c>
      <c r="AK176" s="92">
        <f>IF('Metric ME - Current'!$G$15&lt;2.3542,1079.85-130.66*(2.3542-'Metric ME - Current'!$G$15),1079.85)</f>
        <v>1079.8499999999999</v>
      </c>
      <c r="AL176" s="1">
        <f t="shared" si="52"/>
        <v>158881.17999999993</v>
      </c>
      <c r="AM176" s="92">
        <f>IF('Metric ME - Current'!$G$15&lt;2.3795,385.62-52.4691*(2.3795-'Metric ME - Current'!$G$15),385.62)</f>
        <v>385.62</v>
      </c>
      <c r="AN176" s="1">
        <f t="shared" si="59"/>
        <v>89832.859999999753</v>
      </c>
      <c r="AQ176" s="92">
        <v>198</v>
      </c>
      <c r="AR176" s="92">
        <f>IF('Metric ME - Current'!$H$15&lt;2.3542,1079.85-130.66*(2.3542-'Metric ME - Current'!$H$15),1079.85)</f>
        <v>1079.8499999999999</v>
      </c>
      <c r="AS176" s="1">
        <f t="shared" si="53"/>
        <v>158881.17999999993</v>
      </c>
      <c r="AT176" s="92">
        <f>IF('Metric ME - Current'!$H$15&lt;2.3795,385.62-52.4691*(2.3795-'Metric ME - Current'!$H$15),385.62)</f>
        <v>385.62</v>
      </c>
      <c r="AU176" s="1">
        <f t="shared" si="60"/>
        <v>89832.859999999753</v>
      </c>
      <c r="AX176" s="92">
        <v>198</v>
      </c>
      <c r="AY176" s="92">
        <f>IF('Metric ME - Current'!$I$15&lt;2.3542,1079.85-130.66*(2.3542-'Metric ME - Current'!$I$15),1079.85)</f>
        <v>1079.8499999999999</v>
      </c>
      <c r="AZ176" s="1">
        <f t="shared" si="54"/>
        <v>158881.17999999993</v>
      </c>
      <c r="BA176" s="92">
        <f>IF('Metric ME - Current'!$I$15&lt;2.3795,385.62-52.4691*(2.3795-'Metric ME - Current'!$I$15),385.62)</f>
        <v>385.62</v>
      </c>
      <c r="BB176" s="1">
        <f t="shared" si="61"/>
        <v>89832.859999999753</v>
      </c>
    </row>
    <row r="177" spans="1:54" x14ac:dyDescent="0.25">
      <c r="A177" s="92">
        <v>199</v>
      </c>
      <c r="B177" s="92">
        <f>IF('Metric ME - Current'!$B$15&lt;2.3542,1079.85-130.66*(2.3542-'Metric ME - Current'!$B$15),1079.85)</f>
        <v>1079.8499999999999</v>
      </c>
      <c r="C177" s="1">
        <f t="shared" si="47"/>
        <v>159961.02999999994</v>
      </c>
      <c r="D177" s="92">
        <f>IF('Metric ME - Current'!$B$15&lt;2.3795,385.62-52.4691*(2.3795-'Metric ME - Current'!$B$15),385.62)</f>
        <v>385.62</v>
      </c>
      <c r="E177" s="1">
        <f t="shared" si="46"/>
        <v>90218.479999999749</v>
      </c>
      <c r="H177" s="92">
        <v>199</v>
      </c>
      <c r="I177" s="92">
        <f>IF('Metric ME - Current'!$C$15&lt;2.3542,1079.85-130.66*(2.3542-'Metric ME - Current'!$C$15),1079.85)</f>
        <v>1079.8499999999999</v>
      </c>
      <c r="J177" s="1">
        <f t="shared" si="48"/>
        <v>159961.02999999994</v>
      </c>
      <c r="K177" s="92">
        <f>IF('Metric ME - Current'!$C$15&lt;2.3795,385.62-52.4691*(2.3795-'Metric ME - Current'!$C$15),385.62)</f>
        <v>385.62</v>
      </c>
      <c r="L177" s="1">
        <f t="shared" si="55"/>
        <v>90218.479999999749</v>
      </c>
      <c r="O177" s="92">
        <v>199</v>
      </c>
      <c r="P177" s="92">
        <f>IF('Metric ME - Current'!$D$15&lt;2.3542,1079.85-130.66*(2.3542-'Metric ME - Current'!$D$15),1079.85)</f>
        <v>1079.8499999999999</v>
      </c>
      <c r="Q177" s="1">
        <f t="shared" si="49"/>
        <v>159961.02999999994</v>
      </c>
      <c r="R177" s="92">
        <f>IF('Metric ME - Current'!$D$15&lt;2.3795,385.62-52.4691*(2.3795-'Metric ME - Current'!$D$15),385.62)</f>
        <v>385.62</v>
      </c>
      <c r="S177" s="1">
        <f t="shared" si="56"/>
        <v>90218.479999999749</v>
      </c>
      <c r="V177" s="92">
        <v>199</v>
      </c>
      <c r="W177" s="92">
        <f>IF('Metric ME - Current'!$E$15&lt;2.3542,1079.85-130.66*(2.3542-'Metric ME - Current'!$E$15),1079.85)</f>
        <v>1079.8499999999999</v>
      </c>
      <c r="X177" s="1">
        <f t="shared" si="50"/>
        <v>159961.02999999994</v>
      </c>
      <c r="Y177" s="92">
        <f>IF('Metric ME - Current'!$E$15&lt;2.3795,385.62-52.4691*(2.3795-'Metric ME - Current'!$E$15),385.62)</f>
        <v>385.62</v>
      </c>
      <c r="Z177" s="1">
        <f t="shared" si="57"/>
        <v>90218.479999999749</v>
      </c>
      <c r="AC177" s="92">
        <v>199</v>
      </c>
      <c r="AD177" s="92">
        <f>IF('Metric ME - Current'!$F$15&lt;2.3542,1079.85-130.66*(2.3542-'Metric ME - Current'!$F$15),1079.85)</f>
        <v>1079.8499999999999</v>
      </c>
      <c r="AE177" s="1">
        <f t="shared" si="51"/>
        <v>159961.02999999994</v>
      </c>
      <c r="AF177" s="92">
        <f>IF('Metric ME - Current'!$F$15&lt;2.3795,385.62-52.4691*(2.3795-'Metric ME - Current'!$F$15),385.62)</f>
        <v>385.62</v>
      </c>
      <c r="AG177" s="1">
        <f t="shared" si="58"/>
        <v>90218.479999999749</v>
      </c>
      <c r="AJ177" s="92">
        <v>199</v>
      </c>
      <c r="AK177" s="92">
        <f>IF('Metric ME - Current'!$G$15&lt;2.3542,1079.85-130.66*(2.3542-'Metric ME - Current'!$G$15),1079.85)</f>
        <v>1079.8499999999999</v>
      </c>
      <c r="AL177" s="1">
        <f t="shared" si="52"/>
        <v>159961.02999999994</v>
      </c>
      <c r="AM177" s="92">
        <f>IF('Metric ME - Current'!$G$15&lt;2.3795,385.62-52.4691*(2.3795-'Metric ME - Current'!$G$15),385.62)</f>
        <v>385.62</v>
      </c>
      <c r="AN177" s="1">
        <f t="shared" si="59"/>
        <v>90218.479999999749</v>
      </c>
      <c r="AQ177" s="92">
        <v>199</v>
      </c>
      <c r="AR177" s="92">
        <f>IF('Metric ME - Current'!$H$15&lt;2.3542,1079.85-130.66*(2.3542-'Metric ME - Current'!$H$15),1079.85)</f>
        <v>1079.8499999999999</v>
      </c>
      <c r="AS177" s="1">
        <f t="shared" si="53"/>
        <v>159961.02999999994</v>
      </c>
      <c r="AT177" s="92">
        <f>IF('Metric ME - Current'!$H$15&lt;2.3795,385.62-52.4691*(2.3795-'Metric ME - Current'!$H$15),385.62)</f>
        <v>385.62</v>
      </c>
      <c r="AU177" s="1">
        <f t="shared" si="60"/>
        <v>90218.479999999749</v>
      </c>
      <c r="AX177" s="92">
        <v>199</v>
      </c>
      <c r="AY177" s="92">
        <f>IF('Metric ME - Current'!$I$15&lt;2.3542,1079.85-130.66*(2.3542-'Metric ME - Current'!$I$15),1079.85)</f>
        <v>1079.8499999999999</v>
      </c>
      <c r="AZ177" s="1">
        <f t="shared" si="54"/>
        <v>159961.02999999994</v>
      </c>
      <c r="BA177" s="92">
        <f>IF('Metric ME - Current'!$I$15&lt;2.3795,385.62-52.4691*(2.3795-'Metric ME - Current'!$I$15),385.62)</f>
        <v>385.62</v>
      </c>
      <c r="BB177" s="1">
        <f t="shared" si="61"/>
        <v>90218.479999999749</v>
      </c>
    </row>
    <row r="178" spans="1:54" x14ac:dyDescent="0.25">
      <c r="A178" s="92">
        <v>200</v>
      </c>
      <c r="B178" s="92">
        <f>IF('Metric ME - Current'!$B$15&lt;2.3542,1079.85-130.66*(2.3542-'Metric ME - Current'!$B$15),1079.85)</f>
        <v>1079.8499999999999</v>
      </c>
      <c r="C178" s="1">
        <f t="shared" si="47"/>
        <v>161040.87999999995</v>
      </c>
      <c r="D178" s="92">
        <f>IF('Metric ME - Current'!$B$15&lt;2.3795,385.62-52.4691*(2.3795-'Metric ME - Current'!$B$15),385.62)</f>
        <v>385.62</v>
      </c>
      <c r="E178" s="1">
        <f t="shared" si="46"/>
        <v>90604.099999999744</v>
      </c>
      <c r="H178" s="92">
        <v>200</v>
      </c>
      <c r="I178" s="92">
        <f>IF('Metric ME - Current'!$C$15&lt;2.3542,1079.85-130.66*(2.3542-'Metric ME - Current'!$C$15),1079.85)</f>
        <v>1079.8499999999999</v>
      </c>
      <c r="J178" s="1">
        <f t="shared" si="48"/>
        <v>161040.87999999995</v>
      </c>
      <c r="K178" s="92">
        <f>IF('Metric ME - Current'!$C$15&lt;2.3795,385.62-52.4691*(2.3795-'Metric ME - Current'!$C$15),385.62)</f>
        <v>385.62</v>
      </c>
      <c r="L178" s="1">
        <f t="shared" si="55"/>
        <v>90604.099999999744</v>
      </c>
      <c r="O178" s="92">
        <v>200</v>
      </c>
      <c r="P178" s="92">
        <f>IF('Metric ME - Current'!$D$15&lt;2.3542,1079.85-130.66*(2.3542-'Metric ME - Current'!$D$15),1079.85)</f>
        <v>1079.8499999999999</v>
      </c>
      <c r="Q178" s="1">
        <f t="shared" si="49"/>
        <v>161040.87999999995</v>
      </c>
      <c r="R178" s="92">
        <f>IF('Metric ME - Current'!$D$15&lt;2.3795,385.62-52.4691*(2.3795-'Metric ME - Current'!$D$15),385.62)</f>
        <v>385.62</v>
      </c>
      <c r="S178" s="1">
        <f t="shared" si="56"/>
        <v>90604.099999999744</v>
      </c>
      <c r="V178" s="92">
        <v>200</v>
      </c>
      <c r="W178" s="92">
        <f>IF('Metric ME - Current'!$E$15&lt;2.3542,1079.85-130.66*(2.3542-'Metric ME - Current'!$E$15),1079.85)</f>
        <v>1079.8499999999999</v>
      </c>
      <c r="X178" s="1">
        <f t="shared" si="50"/>
        <v>161040.87999999995</v>
      </c>
      <c r="Y178" s="92">
        <f>IF('Metric ME - Current'!$E$15&lt;2.3795,385.62-52.4691*(2.3795-'Metric ME - Current'!$E$15),385.62)</f>
        <v>385.62</v>
      </c>
      <c r="Z178" s="1">
        <f t="shared" si="57"/>
        <v>90604.099999999744</v>
      </c>
      <c r="AC178" s="92">
        <v>200</v>
      </c>
      <c r="AD178" s="92">
        <f>IF('Metric ME - Current'!$F$15&lt;2.3542,1079.85-130.66*(2.3542-'Metric ME - Current'!$F$15),1079.85)</f>
        <v>1079.8499999999999</v>
      </c>
      <c r="AE178" s="1">
        <f t="shared" si="51"/>
        <v>161040.87999999995</v>
      </c>
      <c r="AF178" s="92">
        <f>IF('Metric ME - Current'!$F$15&lt;2.3795,385.62-52.4691*(2.3795-'Metric ME - Current'!$F$15),385.62)</f>
        <v>385.62</v>
      </c>
      <c r="AG178" s="1">
        <f t="shared" si="58"/>
        <v>90604.099999999744</v>
      </c>
      <c r="AJ178" s="92">
        <v>200</v>
      </c>
      <c r="AK178" s="92">
        <f>IF('Metric ME - Current'!$G$15&lt;2.3542,1079.85-130.66*(2.3542-'Metric ME - Current'!$G$15),1079.85)</f>
        <v>1079.8499999999999</v>
      </c>
      <c r="AL178" s="1">
        <f t="shared" si="52"/>
        <v>161040.87999999995</v>
      </c>
      <c r="AM178" s="92">
        <f>IF('Metric ME - Current'!$G$15&lt;2.3795,385.62-52.4691*(2.3795-'Metric ME - Current'!$G$15),385.62)</f>
        <v>385.62</v>
      </c>
      <c r="AN178" s="1">
        <f t="shared" si="59"/>
        <v>90604.099999999744</v>
      </c>
      <c r="AQ178" s="92">
        <v>200</v>
      </c>
      <c r="AR178" s="92">
        <f>IF('Metric ME - Current'!$H$15&lt;2.3542,1079.85-130.66*(2.3542-'Metric ME - Current'!$H$15),1079.85)</f>
        <v>1079.8499999999999</v>
      </c>
      <c r="AS178" s="1">
        <f t="shared" si="53"/>
        <v>161040.87999999995</v>
      </c>
      <c r="AT178" s="92">
        <f>IF('Metric ME - Current'!$H$15&lt;2.3795,385.62-52.4691*(2.3795-'Metric ME - Current'!$H$15),385.62)</f>
        <v>385.62</v>
      </c>
      <c r="AU178" s="1">
        <f t="shared" si="60"/>
        <v>90604.099999999744</v>
      </c>
      <c r="AX178" s="92">
        <v>200</v>
      </c>
      <c r="AY178" s="92">
        <f>IF('Metric ME - Current'!$I$15&lt;2.3542,1079.85-130.66*(2.3542-'Metric ME - Current'!$I$15),1079.85)</f>
        <v>1079.8499999999999</v>
      </c>
      <c r="AZ178" s="1">
        <f t="shared" si="54"/>
        <v>161040.87999999995</v>
      </c>
      <c r="BA178" s="92">
        <f>IF('Metric ME - Current'!$I$15&lt;2.3795,385.62-52.4691*(2.3795-'Metric ME - Current'!$I$15),385.62)</f>
        <v>385.62</v>
      </c>
      <c r="BB178" s="1">
        <f t="shared" si="61"/>
        <v>90604.099999999744</v>
      </c>
    </row>
    <row r="179" spans="1:54" x14ac:dyDescent="0.25">
      <c r="A179" s="92">
        <v>201</v>
      </c>
      <c r="B179" s="92">
        <f>IF('Metric ME - Current'!$B$15&lt;2.3542,1079.85-130.66*(2.3542-'Metric ME - Current'!$B$15),1079.85)</f>
        <v>1079.8499999999999</v>
      </c>
      <c r="C179" s="1">
        <f t="shared" si="47"/>
        <v>162120.72999999995</v>
      </c>
      <c r="D179" s="92">
        <f>IF('Metric ME - Current'!$B$15&lt;2.3795,385.62-52.4691*(2.3795-'Metric ME - Current'!$B$15),385.62)</f>
        <v>385.62</v>
      </c>
      <c r="E179" s="1">
        <f t="shared" si="46"/>
        <v>90989.719999999739</v>
      </c>
      <c r="H179" s="92">
        <v>201</v>
      </c>
      <c r="I179" s="92">
        <f>IF('Metric ME - Current'!$C$15&lt;2.3542,1079.85-130.66*(2.3542-'Metric ME - Current'!$C$15),1079.85)</f>
        <v>1079.8499999999999</v>
      </c>
      <c r="J179" s="1">
        <f t="shared" si="48"/>
        <v>162120.72999999995</v>
      </c>
      <c r="K179" s="92">
        <f>IF('Metric ME - Current'!$C$15&lt;2.3795,385.62-52.4691*(2.3795-'Metric ME - Current'!$C$15),385.62)</f>
        <v>385.62</v>
      </c>
      <c r="L179" s="1">
        <f t="shared" si="55"/>
        <v>90989.719999999739</v>
      </c>
      <c r="O179" s="92">
        <v>201</v>
      </c>
      <c r="P179" s="92">
        <f>IF('Metric ME - Current'!$D$15&lt;2.3542,1079.85-130.66*(2.3542-'Metric ME - Current'!$D$15),1079.85)</f>
        <v>1079.8499999999999</v>
      </c>
      <c r="Q179" s="1">
        <f t="shared" si="49"/>
        <v>162120.72999999995</v>
      </c>
      <c r="R179" s="92">
        <f>IF('Metric ME - Current'!$D$15&lt;2.3795,385.62-52.4691*(2.3795-'Metric ME - Current'!$D$15),385.62)</f>
        <v>385.62</v>
      </c>
      <c r="S179" s="1">
        <f t="shared" si="56"/>
        <v>90989.719999999739</v>
      </c>
      <c r="V179" s="92">
        <v>201</v>
      </c>
      <c r="W179" s="92">
        <f>IF('Metric ME - Current'!$E$15&lt;2.3542,1079.85-130.66*(2.3542-'Metric ME - Current'!$E$15),1079.85)</f>
        <v>1079.8499999999999</v>
      </c>
      <c r="X179" s="1">
        <f t="shared" si="50"/>
        <v>162120.72999999995</v>
      </c>
      <c r="Y179" s="92">
        <f>IF('Metric ME - Current'!$E$15&lt;2.3795,385.62-52.4691*(2.3795-'Metric ME - Current'!$E$15),385.62)</f>
        <v>385.62</v>
      </c>
      <c r="Z179" s="1">
        <f t="shared" si="57"/>
        <v>90989.719999999739</v>
      </c>
      <c r="AC179" s="92">
        <v>201</v>
      </c>
      <c r="AD179" s="92">
        <f>IF('Metric ME - Current'!$F$15&lt;2.3542,1079.85-130.66*(2.3542-'Metric ME - Current'!$F$15),1079.85)</f>
        <v>1079.8499999999999</v>
      </c>
      <c r="AE179" s="1">
        <f t="shared" si="51"/>
        <v>162120.72999999995</v>
      </c>
      <c r="AF179" s="92">
        <f>IF('Metric ME - Current'!$F$15&lt;2.3795,385.62-52.4691*(2.3795-'Metric ME - Current'!$F$15),385.62)</f>
        <v>385.62</v>
      </c>
      <c r="AG179" s="1">
        <f t="shared" si="58"/>
        <v>90989.719999999739</v>
      </c>
      <c r="AJ179" s="92">
        <v>201</v>
      </c>
      <c r="AK179" s="92">
        <f>IF('Metric ME - Current'!$G$15&lt;2.3542,1079.85-130.66*(2.3542-'Metric ME - Current'!$G$15),1079.85)</f>
        <v>1079.8499999999999</v>
      </c>
      <c r="AL179" s="1">
        <f t="shared" si="52"/>
        <v>162120.72999999995</v>
      </c>
      <c r="AM179" s="92">
        <f>IF('Metric ME - Current'!$G$15&lt;2.3795,385.62-52.4691*(2.3795-'Metric ME - Current'!$G$15),385.62)</f>
        <v>385.62</v>
      </c>
      <c r="AN179" s="1">
        <f t="shared" si="59"/>
        <v>90989.719999999739</v>
      </c>
      <c r="AQ179" s="92">
        <v>201</v>
      </c>
      <c r="AR179" s="92">
        <f>IF('Metric ME - Current'!$H$15&lt;2.3542,1079.85-130.66*(2.3542-'Metric ME - Current'!$H$15),1079.85)</f>
        <v>1079.8499999999999</v>
      </c>
      <c r="AS179" s="1">
        <f t="shared" si="53"/>
        <v>162120.72999999995</v>
      </c>
      <c r="AT179" s="92">
        <f>IF('Metric ME - Current'!$H$15&lt;2.3795,385.62-52.4691*(2.3795-'Metric ME - Current'!$H$15),385.62)</f>
        <v>385.62</v>
      </c>
      <c r="AU179" s="1">
        <f t="shared" si="60"/>
        <v>90989.719999999739</v>
      </c>
      <c r="AX179" s="92">
        <v>201</v>
      </c>
      <c r="AY179" s="92">
        <f>IF('Metric ME - Current'!$I$15&lt;2.3542,1079.85-130.66*(2.3542-'Metric ME - Current'!$I$15),1079.85)</f>
        <v>1079.8499999999999</v>
      </c>
      <c r="AZ179" s="1">
        <f t="shared" si="54"/>
        <v>162120.72999999995</v>
      </c>
      <c r="BA179" s="92">
        <f>IF('Metric ME - Current'!$I$15&lt;2.3795,385.62-52.4691*(2.3795-'Metric ME - Current'!$I$15),385.62)</f>
        <v>385.62</v>
      </c>
      <c r="BB179" s="1">
        <f t="shared" si="61"/>
        <v>90989.719999999739</v>
      </c>
    </row>
    <row r="180" spans="1:54" x14ac:dyDescent="0.25">
      <c r="A180" s="92">
        <v>202</v>
      </c>
      <c r="B180" s="92">
        <f>IF('Metric ME - Current'!$B$15&lt;2.3542,1079.85-130.66*(2.3542-'Metric ME - Current'!$B$15),1079.85)</f>
        <v>1079.8499999999999</v>
      </c>
      <c r="C180" s="1">
        <f t="shared" si="47"/>
        <v>163200.57999999996</v>
      </c>
      <c r="D180" s="92">
        <f>IF('Metric ME - Current'!$B$15&lt;2.3795,385.62-52.4691*(2.3795-'Metric ME - Current'!$B$15),385.62)</f>
        <v>385.62</v>
      </c>
      <c r="E180" s="1">
        <f t="shared" si="46"/>
        <v>91375.339999999735</v>
      </c>
      <c r="H180" s="92">
        <v>202</v>
      </c>
      <c r="I180" s="92">
        <f>IF('Metric ME - Current'!$C$15&lt;2.3542,1079.85-130.66*(2.3542-'Metric ME - Current'!$C$15),1079.85)</f>
        <v>1079.8499999999999</v>
      </c>
      <c r="J180" s="1">
        <f t="shared" si="48"/>
        <v>163200.57999999996</v>
      </c>
      <c r="K180" s="92">
        <f>IF('Metric ME - Current'!$C$15&lt;2.3795,385.62-52.4691*(2.3795-'Metric ME - Current'!$C$15),385.62)</f>
        <v>385.62</v>
      </c>
      <c r="L180" s="1">
        <f t="shared" si="55"/>
        <v>91375.339999999735</v>
      </c>
      <c r="O180" s="92">
        <v>202</v>
      </c>
      <c r="P180" s="92">
        <f>IF('Metric ME - Current'!$D$15&lt;2.3542,1079.85-130.66*(2.3542-'Metric ME - Current'!$D$15),1079.85)</f>
        <v>1079.8499999999999</v>
      </c>
      <c r="Q180" s="1">
        <f t="shared" si="49"/>
        <v>163200.57999999996</v>
      </c>
      <c r="R180" s="92">
        <f>IF('Metric ME - Current'!$D$15&lt;2.3795,385.62-52.4691*(2.3795-'Metric ME - Current'!$D$15),385.62)</f>
        <v>385.62</v>
      </c>
      <c r="S180" s="1">
        <f t="shared" si="56"/>
        <v>91375.339999999735</v>
      </c>
      <c r="V180" s="92">
        <v>202</v>
      </c>
      <c r="W180" s="92">
        <f>IF('Metric ME - Current'!$E$15&lt;2.3542,1079.85-130.66*(2.3542-'Metric ME - Current'!$E$15),1079.85)</f>
        <v>1079.8499999999999</v>
      </c>
      <c r="X180" s="1">
        <f t="shared" si="50"/>
        <v>163200.57999999996</v>
      </c>
      <c r="Y180" s="92">
        <f>IF('Metric ME - Current'!$E$15&lt;2.3795,385.62-52.4691*(2.3795-'Metric ME - Current'!$E$15),385.62)</f>
        <v>385.62</v>
      </c>
      <c r="Z180" s="1">
        <f t="shared" si="57"/>
        <v>91375.339999999735</v>
      </c>
      <c r="AC180" s="92">
        <v>202</v>
      </c>
      <c r="AD180" s="92">
        <f>IF('Metric ME - Current'!$F$15&lt;2.3542,1079.85-130.66*(2.3542-'Metric ME - Current'!$F$15),1079.85)</f>
        <v>1079.8499999999999</v>
      </c>
      <c r="AE180" s="1">
        <f t="shared" si="51"/>
        <v>163200.57999999996</v>
      </c>
      <c r="AF180" s="92">
        <f>IF('Metric ME - Current'!$F$15&lt;2.3795,385.62-52.4691*(2.3795-'Metric ME - Current'!$F$15),385.62)</f>
        <v>385.62</v>
      </c>
      <c r="AG180" s="1">
        <f t="shared" si="58"/>
        <v>91375.339999999735</v>
      </c>
      <c r="AJ180" s="92">
        <v>202</v>
      </c>
      <c r="AK180" s="92">
        <f>IF('Metric ME - Current'!$G$15&lt;2.3542,1079.85-130.66*(2.3542-'Metric ME - Current'!$G$15),1079.85)</f>
        <v>1079.8499999999999</v>
      </c>
      <c r="AL180" s="1">
        <f t="shared" si="52"/>
        <v>163200.57999999996</v>
      </c>
      <c r="AM180" s="92">
        <f>IF('Metric ME - Current'!$G$15&lt;2.3795,385.62-52.4691*(2.3795-'Metric ME - Current'!$G$15),385.62)</f>
        <v>385.62</v>
      </c>
      <c r="AN180" s="1">
        <f t="shared" si="59"/>
        <v>91375.339999999735</v>
      </c>
      <c r="AQ180" s="92">
        <v>202</v>
      </c>
      <c r="AR180" s="92">
        <f>IF('Metric ME - Current'!$H$15&lt;2.3542,1079.85-130.66*(2.3542-'Metric ME - Current'!$H$15),1079.85)</f>
        <v>1079.8499999999999</v>
      </c>
      <c r="AS180" s="1">
        <f t="shared" si="53"/>
        <v>163200.57999999996</v>
      </c>
      <c r="AT180" s="92">
        <f>IF('Metric ME - Current'!$H$15&lt;2.3795,385.62-52.4691*(2.3795-'Metric ME - Current'!$H$15),385.62)</f>
        <v>385.62</v>
      </c>
      <c r="AU180" s="1">
        <f t="shared" si="60"/>
        <v>91375.339999999735</v>
      </c>
      <c r="AX180" s="92">
        <v>202</v>
      </c>
      <c r="AY180" s="92">
        <f>IF('Metric ME - Current'!$I$15&lt;2.3542,1079.85-130.66*(2.3542-'Metric ME - Current'!$I$15),1079.85)</f>
        <v>1079.8499999999999</v>
      </c>
      <c r="AZ180" s="1">
        <f t="shared" si="54"/>
        <v>163200.57999999996</v>
      </c>
      <c r="BA180" s="92">
        <f>IF('Metric ME - Current'!$I$15&lt;2.3795,385.62-52.4691*(2.3795-'Metric ME - Current'!$I$15),385.62)</f>
        <v>385.62</v>
      </c>
      <c r="BB180" s="1">
        <f t="shared" si="61"/>
        <v>91375.339999999735</v>
      </c>
    </row>
    <row r="181" spans="1:54" x14ac:dyDescent="0.25">
      <c r="A181" s="92">
        <v>203</v>
      </c>
      <c r="B181" s="92">
        <f>IF('Metric ME - Current'!$B$15&lt;2.3542,1079.85-130.66*(2.3542-'Metric ME - Current'!$B$15),1079.85)</f>
        <v>1079.8499999999999</v>
      </c>
      <c r="C181" s="1">
        <f t="shared" si="47"/>
        <v>164280.42999999996</v>
      </c>
      <c r="D181" s="92">
        <f>IF('Metric ME - Current'!$B$15&lt;2.3795,385.62-52.4691*(2.3795-'Metric ME - Current'!$B$15),385.62)</f>
        <v>385.62</v>
      </c>
      <c r="E181" s="1">
        <f t="shared" si="46"/>
        <v>91760.95999999973</v>
      </c>
      <c r="H181" s="92">
        <v>203</v>
      </c>
      <c r="I181" s="92">
        <f>IF('Metric ME - Current'!$C$15&lt;2.3542,1079.85-130.66*(2.3542-'Metric ME - Current'!$C$15),1079.85)</f>
        <v>1079.8499999999999</v>
      </c>
      <c r="J181" s="1">
        <f t="shared" si="48"/>
        <v>164280.42999999996</v>
      </c>
      <c r="K181" s="92">
        <f>IF('Metric ME - Current'!$C$15&lt;2.3795,385.62-52.4691*(2.3795-'Metric ME - Current'!$C$15),385.62)</f>
        <v>385.62</v>
      </c>
      <c r="L181" s="1">
        <f t="shared" si="55"/>
        <v>91760.95999999973</v>
      </c>
      <c r="O181" s="92">
        <v>203</v>
      </c>
      <c r="P181" s="92">
        <f>IF('Metric ME - Current'!$D$15&lt;2.3542,1079.85-130.66*(2.3542-'Metric ME - Current'!$D$15),1079.85)</f>
        <v>1079.8499999999999</v>
      </c>
      <c r="Q181" s="1">
        <f t="shared" si="49"/>
        <v>164280.42999999996</v>
      </c>
      <c r="R181" s="92">
        <f>IF('Metric ME - Current'!$D$15&lt;2.3795,385.62-52.4691*(2.3795-'Metric ME - Current'!$D$15),385.62)</f>
        <v>385.62</v>
      </c>
      <c r="S181" s="1">
        <f t="shared" si="56"/>
        <v>91760.95999999973</v>
      </c>
      <c r="V181" s="92">
        <v>203</v>
      </c>
      <c r="W181" s="92">
        <f>IF('Metric ME - Current'!$E$15&lt;2.3542,1079.85-130.66*(2.3542-'Metric ME - Current'!$E$15),1079.85)</f>
        <v>1079.8499999999999</v>
      </c>
      <c r="X181" s="1">
        <f t="shared" si="50"/>
        <v>164280.42999999996</v>
      </c>
      <c r="Y181" s="92">
        <f>IF('Metric ME - Current'!$E$15&lt;2.3795,385.62-52.4691*(2.3795-'Metric ME - Current'!$E$15),385.62)</f>
        <v>385.62</v>
      </c>
      <c r="Z181" s="1">
        <f t="shared" si="57"/>
        <v>91760.95999999973</v>
      </c>
      <c r="AC181" s="92">
        <v>203</v>
      </c>
      <c r="AD181" s="92">
        <f>IF('Metric ME - Current'!$F$15&lt;2.3542,1079.85-130.66*(2.3542-'Metric ME - Current'!$F$15),1079.85)</f>
        <v>1079.8499999999999</v>
      </c>
      <c r="AE181" s="1">
        <f t="shared" si="51"/>
        <v>164280.42999999996</v>
      </c>
      <c r="AF181" s="92">
        <f>IF('Metric ME - Current'!$F$15&lt;2.3795,385.62-52.4691*(2.3795-'Metric ME - Current'!$F$15),385.62)</f>
        <v>385.62</v>
      </c>
      <c r="AG181" s="1">
        <f t="shared" si="58"/>
        <v>91760.95999999973</v>
      </c>
      <c r="AJ181" s="92">
        <v>203</v>
      </c>
      <c r="AK181" s="92">
        <f>IF('Metric ME - Current'!$G$15&lt;2.3542,1079.85-130.66*(2.3542-'Metric ME - Current'!$G$15),1079.85)</f>
        <v>1079.8499999999999</v>
      </c>
      <c r="AL181" s="1">
        <f t="shared" si="52"/>
        <v>164280.42999999996</v>
      </c>
      <c r="AM181" s="92">
        <f>IF('Metric ME - Current'!$G$15&lt;2.3795,385.62-52.4691*(2.3795-'Metric ME - Current'!$G$15),385.62)</f>
        <v>385.62</v>
      </c>
      <c r="AN181" s="1">
        <f t="shared" si="59"/>
        <v>91760.95999999973</v>
      </c>
      <c r="AQ181" s="92">
        <v>203</v>
      </c>
      <c r="AR181" s="92">
        <f>IF('Metric ME - Current'!$H$15&lt;2.3542,1079.85-130.66*(2.3542-'Metric ME - Current'!$H$15),1079.85)</f>
        <v>1079.8499999999999</v>
      </c>
      <c r="AS181" s="1">
        <f t="shared" si="53"/>
        <v>164280.42999999996</v>
      </c>
      <c r="AT181" s="92">
        <f>IF('Metric ME - Current'!$H$15&lt;2.3795,385.62-52.4691*(2.3795-'Metric ME - Current'!$H$15),385.62)</f>
        <v>385.62</v>
      </c>
      <c r="AU181" s="1">
        <f t="shared" si="60"/>
        <v>91760.95999999973</v>
      </c>
      <c r="AX181" s="92">
        <v>203</v>
      </c>
      <c r="AY181" s="92">
        <f>IF('Metric ME - Current'!$I$15&lt;2.3542,1079.85-130.66*(2.3542-'Metric ME - Current'!$I$15),1079.85)</f>
        <v>1079.8499999999999</v>
      </c>
      <c r="AZ181" s="1">
        <f t="shared" si="54"/>
        <v>164280.42999999996</v>
      </c>
      <c r="BA181" s="92">
        <f>IF('Metric ME - Current'!$I$15&lt;2.3795,385.62-52.4691*(2.3795-'Metric ME - Current'!$I$15),385.62)</f>
        <v>385.62</v>
      </c>
      <c r="BB181" s="1">
        <f t="shared" si="61"/>
        <v>91760.95999999973</v>
      </c>
    </row>
    <row r="182" spans="1:54" x14ac:dyDescent="0.25">
      <c r="A182" s="92">
        <v>204</v>
      </c>
      <c r="B182" s="92">
        <f>IF('Metric ME - Current'!$B$15&lt;2.3542,1079.85-130.66*(2.3542-'Metric ME - Current'!$B$15),1079.85)</f>
        <v>1079.8499999999999</v>
      </c>
      <c r="C182" s="1">
        <f t="shared" si="47"/>
        <v>165360.27999999997</v>
      </c>
      <c r="D182" s="92">
        <f>IF('Metric ME - Current'!$B$15&lt;2.3795,385.62-52.4691*(2.3795-'Metric ME - Current'!$B$15),385.62)</f>
        <v>385.62</v>
      </c>
      <c r="E182" s="1">
        <f t="shared" si="46"/>
        <v>92146.579999999725</v>
      </c>
      <c r="H182" s="92">
        <v>204</v>
      </c>
      <c r="I182" s="92">
        <f>IF('Metric ME - Current'!$C$15&lt;2.3542,1079.85-130.66*(2.3542-'Metric ME - Current'!$C$15),1079.85)</f>
        <v>1079.8499999999999</v>
      </c>
      <c r="J182" s="1">
        <f t="shared" si="48"/>
        <v>165360.27999999997</v>
      </c>
      <c r="K182" s="92">
        <f>IF('Metric ME - Current'!$C$15&lt;2.3795,385.62-52.4691*(2.3795-'Metric ME - Current'!$C$15),385.62)</f>
        <v>385.62</v>
      </c>
      <c r="L182" s="1">
        <f t="shared" si="55"/>
        <v>92146.579999999725</v>
      </c>
      <c r="O182" s="92">
        <v>204</v>
      </c>
      <c r="P182" s="92">
        <f>IF('Metric ME - Current'!$D$15&lt;2.3542,1079.85-130.66*(2.3542-'Metric ME - Current'!$D$15),1079.85)</f>
        <v>1079.8499999999999</v>
      </c>
      <c r="Q182" s="1">
        <f t="shared" si="49"/>
        <v>165360.27999999997</v>
      </c>
      <c r="R182" s="92">
        <f>IF('Metric ME - Current'!$D$15&lt;2.3795,385.62-52.4691*(2.3795-'Metric ME - Current'!$D$15),385.62)</f>
        <v>385.62</v>
      </c>
      <c r="S182" s="1">
        <f t="shared" si="56"/>
        <v>92146.579999999725</v>
      </c>
      <c r="V182" s="92">
        <v>204</v>
      </c>
      <c r="W182" s="92">
        <f>IF('Metric ME - Current'!$E$15&lt;2.3542,1079.85-130.66*(2.3542-'Metric ME - Current'!$E$15),1079.85)</f>
        <v>1079.8499999999999</v>
      </c>
      <c r="X182" s="1">
        <f t="shared" si="50"/>
        <v>165360.27999999997</v>
      </c>
      <c r="Y182" s="92">
        <f>IF('Metric ME - Current'!$E$15&lt;2.3795,385.62-52.4691*(2.3795-'Metric ME - Current'!$E$15),385.62)</f>
        <v>385.62</v>
      </c>
      <c r="Z182" s="1">
        <f t="shared" si="57"/>
        <v>92146.579999999725</v>
      </c>
      <c r="AC182" s="92">
        <v>204</v>
      </c>
      <c r="AD182" s="92">
        <f>IF('Metric ME - Current'!$F$15&lt;2.3542,1079.85-130.66*(2.3542-'Metric ME - Current'!$F$15),1079.85)</f>
        <v>1079.8499999999999</v>
      </c>
      <c r="AE182" s="1">
        <f t="shared" si="51"/>
        <v>165360.27999999997</v>
      </c>
      <c r="AF182" s="92">
        <f>IF('Metric ME - Current'!$F$15&lt;2.3795,385.62-52.4691*(2.3795-'Metric ME - Current'!$F$15),385.62)</f>
        <v>385.62</v>
      </c>
      <c r="AG182" s="1">
        <f t="shared" si="58"/>
        <v>92146.579999999725</v>
      </c>
      <c r="AJ182" s="92">
        <v>204</v>
      </c>
      <c r="AK182" s="92">
        <f>IF('Metric ME - Current'!$G$15&lt;2.3542,1079.85-130.66*(2.3542-'Metric ME - Current'!$G$15),1079.85)</f>
        <v>1079.8499999999999</v>
      </c>
      <c r="AL182" s="1">
        <f t="shared" si="52"/>
        <v>165360.27999999997</v>
      </c>
      <c r="AM182" s="92">
        <f>IF('Metric ME - Current'!$G$15&lt;2.3795,385.62-52.4691*(2.3795-'Metric ME - Current'!$G$15),385.62)</f>
        <v>385.62</v>
      </c>
      <c r="AN182" s="1">
        <f t="shared" si="59"/>
        <v>92146.579999999725</v>
      </c>
      <c r="AQ182" s="92">
        <v>204</v>
      </c>
      <c r="AR182" s="92">
        <f>IF('Metric ME - Current'!$H$15&lt;2.3542,1079.85-130.66*(2.3542-'Metric ME - Current'!$H$15),1079.85)</f>
        <v>1079.8499999999999</v>
      </c>
      <c r="AS182" s="1">
        <f t="shared" si="53"/>
        <v>165360.27999999997</v>
      </c>
      <c r="AT182" s="92">
        <f>IF('Metric ME - Current'!$H$15&lt;2.3795,385.62-52.4691*(2.3795-'Metric ME - Current'!$H$15),385.62)</f>
        <v>385.62</v>
      </c>
      <c r="AU182" s="1">
        <f t="shared" si="60"/>
        <v>92146.579999999725</v>
      </c>
      <c r="AX182" s="92">
        <v>204</v>
      </c>
      <c r="AY182" s="92">
        <f>IF('Metric ME - Current'!$I$15&lt;2.3542,1079.85-130.66*(2.3542-'Metric ME - Current'!$I$15),1079.85)</f>
        <v>1079.8499999999999</v>
      </c>
      <c r="AZ182" s="1">
        <f t="shared" si="54"/>
        <v>165360.27999999997</v>
      </c>
      <c r="BA182" s="92">
        <f>IF('Metric ME - Current'!$I$15&lt;2.3795,385.62-52.4691*(2.3795-'Metric ME - Current'!$I$15),385.62)</f>
        <v>385.62</v>
      </c>
      <c r="BB182" s="1">
        <f t="shared" si="61"/>
        <v>92146.579999999725</v>
      </c>
    </row>
    <row r="183" spans="1:54" x14ac:dyDescent="0.25">
      <c r="A183" s="92">
        <v>205</v>
      </c>
      <c r="B183" s="92">
        <f>IF('Metric ME - Current'!$B$15&lt;2.3542,1079.85-130.66*(2.3542-'Metric ME - Current'!$B$15),1079.85)</f>
        <v>1079.8499999999999</v>
      </c>
      <c r="C183" s="1">
        <f t="shared" si="47"/>
        <v>166440.12999999998</v>
      </c>
      <c r="D183" s="92">
        <f>IF('Metric ME - Current'!$B$15&lt;2.3795,385.62-52.4691*(2.3795-'Metric ME - Current'!$B$15),385.62)</f>
        <v>385.62</v>
      </c>
      <c r="E183" s="1">
        <f t="shared" si="46"/>
        <v>92532.199999999721</v>
      </c>
      <c r="H183" s="92">
        <v>205</v>
      </c>
      <c r="I183" s="92">
        <f>IF('Metric ME - Current'!$C$15&lt;2.3542,1079.85-130.66*(2.3542-'Metric ME - Current'!$C$15),1079.85)</f>
        <v>1079.8499999999999</v>
      </c>
      <c r="J183" s="1">
        <f t="shared" si="48"/>
        <v>166440.12999999998</v>
      </c>
      <c r="K183" s="92">
        <f>IF('Metric ME - Current'!$C$15&lt;2.3795,385.62-52.4691*(2.3795-'Metric ME - Current'!$C$15),385.62)</f>
        <v>385.62</v>
      </c>
      <c r="L183" s="1">
        <f t="shared" si="55"/>
        <v>92532.199999999721</v>
      </c>
      <c r="O183" s="92">
        <v>205</v>
      </c>
      <c r="P183" s="92">
        <f>IF('Metric ME - Current'!$D$15&lt;2.3542,1079.85-130.66*(2.3542-'Metric ME - Current'!$D$15),1079.85)</f>
        <v>1079.8499999999999</v>
      </c>
      <c r="Q183" s="1">
        <f t="shared" si="49"/>
        <v>166440.12999999998</v>
      </c>
      <c r="R183" s="92">
        <f>IF('Metric ME - Current'!$D$15&lt;2.3795,385.62-52.4691*(2.3795-'Metric ME - Current'!$D$15),385.62)</f>
        <v>385.62</v>
      </c>
      <c r="S183" s="1">
        <f t="shared" si="56"/>
        <v>92532.199999999721</v>
      </c>
      <c r="V183" s="92">
        <v>205</v>
      </c>
      <c r="W183" s="92">
        <f>IF('Metric ME - Current'!$E$15&lt;2.3542,1079.85-130.66*(2.3542-'Metric ME - Current'!$E$15),1079.85)</f>
        <v>1079.8499999999999</v>
      </c>
      <c r="X183" s="1">
        <f t="shared" si="50"/>
        <v>166440.12999999998</v>
      </c>
      <c r="Y183" s="92">
        <f>IF('Metric ME - Current'!$E$15&lt;2.3795,385.62-52.4691*(2.3795-'Metric ME - Current'!$E$15),385.62)</f>
        <v>385.62</v>
      </c>
      <c r="Z183" s="1">
        <f t="shared" si="57"/>
        <v>92532.199999999721</v>
      </c>
      <c r="AC183" s="92">
        <v>205</v>
      </c>
      <c r="AD183" s="92">
        <f>IF('Metric ME - Current'!$F$15&lt;2.3542,1079.85-130.66*(2.3542-'Metric ME - Current'!$F$15),1079.85)</f>
        <v>1079.8499999999999</v>
      </c>
      <c r="AE183" s="1">
        <f t="shared" si="51"/>
        <v>166440.12999999998</v>
      </c>
      <c r="AF183" s="92">
        <f>IF('Metric ME - Current'!$F$15&lt;2.3795,385.62-52.4691*(2.3795-'Metric ME - Current'!$F$15),385.62)</f>
        <v>385.62</v>
      </c>
      <c r="AG183" s="1">
        <f t="shared" si="58"/>
        <v>92532.199999999721</v>
      </c>
      <c r="AJ183" s="92">
        <v>205</v>
      </c>
      <c r="AK183" s="92">
        <f>IF('Metric ME - Current'!$G$15&lt;2.3542,1079.85-130.66*(2.3542-'Metric ME - Current'!$G$15),1079.85)</f>
        <v>1079.8499999999999</v>
      </c>
      <c r="AL183" s="1">
        <f t="shared" si="52"/>
        <v>166440.12999999998</v>
      </c>
      <c r="AM183" s="92">
        <f>IF('Metric ME - Current'!$G$15&lt;2.3795,385.62-52.4691*(2.3795-'Metric ME - Current'!$G$15),385.62)</f>
        <v>385.62</v>
      </c>
      <c r="AN183" s="1">
        <f t="shared" si="59"/>
        <v>92532.199999999721</v>
      </c>
      <c r="AQ183" s="92">
        <v>205</v>
      </c>
      <c r="AR183" s="92">
        <f>IF('Metric ME - Current'!$H$15&lt;2.3542,1079.85-130.66*(2.3542-'Metric ME - Current'!$H$15),1079.85)</f>
        <v>1079.8499999999999</v>
      </c>
      <c r="AS183" s="1">
        <f t="shared" si="53"/>
        <v>166440.12999999998</v>
      </c>
      <c r="AT183" s="92">
        <f>IF('Metric ME - Current'!$H$15&lt;2.3795,385.62-52.4691*(2.3795-'Metric ME - Current'!$H$15),385.62)</f>
        <v>385.62</v>
      </c>
      <c r="AU183" s="1">
        <f t="shared" si="60"/>
        <v>92532.199999999721</v>
      </c>
      <c r="AX183" s="92">
        <v>205</v>
      </c>
      <c r="AY183" s="92">
        <f>IF('Metric ME - Current'!$I$15&lt;2.3542,1079.85-130.66*(2.3542-'Metric ME - Current'!$I$15),1079.85)</f>
        <v>1079.8499999999999</v>
      </c>
      <c r="AZ183" s="1">
        <f t="shared" si="54"/>
        <v>166440.12999999998</v>
      </c>
      <c r="BA183" s="92">
        <f>IF('Metric ME - Current'!$I$15&lt;2.3795,385.62-52.4691*(2.3795-'Metric ME - Current'!$I$15),385.62)</f>
        <v>385.62</v>
      </c>
      <c r="BB183" s="1">
        <f t="shared" si="61"/>
        <v>92532.199999999721</v>
      </c>
    </row>
    <row r="184" spans="1:54" x14ac:dyDescent="0.25">
      <c r="A184" s="92">
        <v>206</v>
      </c>
      <c r="B184" s="92">
        <f>IF('Metric ME - Current'!$B$15&lt;2.3542,1079.85-130.66*(2.3542-'Metric ME - Current'!$B$15),1079.85)</f>
        <v>1079.8499999999999</v>
      </c>
      <c r="C184" s="1">
        <f t="shared" si="47"/>
        <v>167519.97999999998</v>
      </c>
      <c r="D184" s="92">
        <f>IF('Metric ME - Current'!$B$15&lt;2.3795,385.62-52.4691*(2.3795-'Metric ME - Current'!$B$15),385.62)</f>
        <v>385.62</v>
      </c>
      <c r="E184" s="1">
        <f t="shared" si="46"/>
        <v>92917.819999999716</v>
      </c>
      <c r="H184" s="92">
        <v>206</v>
      </c>
      <c r="I184" s="92">
        <f>IF('Metric ME - Current'!$C$15&lt;2.3542,1079.85-130.66*(2.3542-'Metric ME - Current'!$C$15),1079.85)</f>
        <v>1079.8499999999999</v>
      </c>
      <c r="J184" s="1">
        <f t="shared" si="48"/>
        <v>167519.97999999998</v>
      </c>
      <c r="K184" s="92">
        <f>IF('Metric ME - Current'!$C$15&lt;2.3795,385.62-52.4691*(2.3795-'Metric ME - Current'!$C$15),385.62)</f>
        <v>385.62</v>
      </c>
      <c r="L184" s="1">
        <f t="shared" si="55"/>
        <v>92917.819999999716</v>
      </c>
      <c r="O184" s="92">
        <v>206</v>
      </c>
      <c r="P184" s="92">
        <f>IF('Metric ME - Current'!$D$15&lt;2.3542,1079.85-130.66*(2.3542-'Metric ME - Current'!$D$15),1079.85)</f>
        <v>1079.8499999999999</v>
      </c>
      <c r="Q184" s="1">
        <f t="shared" si="49"/>
        <v>167519.97999999998</v>
      </c>
      <c r="R184" s="92">
        <f>IF('Metric ME - Current'!$D$15&lt;2.3795,385.62-52.4691*(2.3795-'Metric ME - Current'!$D$15),385.62)</f>
        <v>385.62</v>
      </c>
      <c r="S184" s="1">
        <f t="shared" si="56"/>
        <v>92917.819999999716</v>
      </c>
      <c r="V184" s="92">
        <v>206</v>
      </c>
      <c r="W184" s="92">
        <f>IF('Metric ME - Current'!$E$15&lt;2.3542,1079.85-130.66*(2.3542-'Metric ME - Current'!$E$15),1079.85)</f>
        <v>1079.8499999999999</v>
      </c>
      <c r="X184" s="1">
        <f t="shared" si="50"/>
        <v>167519.97999999998</v>
      </c>
      <c r="Y184" s="92">
        <f>IF('Metric ME - Current'!$E$15&lt;2.3795,385.62-52.4691*(2.3795-'Metric ME - Current'!$E$15),385.62)</f>
        <v>385.62</v>
      </c>
      <c r="Z184" s="1">
        <f t="shared" si="57"/>
        <v>92917.819999999716</v>
      </c>
      <c r="AC184" s="92">
        <v>206</v>
      </c>
      <c r="AD184" s="92">
        <f>IF('Metric ME - Current'!$F$15&lt;2.3542,1079.85-130.66*(2.3542-'Metric ME - Current'!$F$15),1079.85)</f>
        <v>1079.8499999999999</v>
      </c>
      <c r="AE184" s="1">
        <f t="shared" si="51"/>
        <v>167519.97999999998</v>
      </c>
      <c r="AF184" s="92">
        <f>IF('Metric ME - Current'!$F$15&lt;2.3795,385.62-52.4691*(2.3795-'Metric ME - Current'!$F$15),385.62)</f>
        <v>385.62</v>
      </c>
      <c r="AG184" s="1">
        <f t="shared" si="58"/>
        <v>92917.819999999716</v>
      </c>
      <c r="AJ184" s="92">
        <v>206</v>
      </c>
      <c r="AK184" s="92">
        <f>IF('Metric ME - Current'!$G$15&lt;2.3542,1079.85-130.66*(2.3542-'Metric ME - Current'!$G$15),1079.85)</f>
        <v>1079.8499999999999</v>
      </c>
      <c r="AL184" s="1">
        <f t="shared" si="52"/>
        <v>167519.97999999998</v>
      </c>
      <c r="AM184" s="92">
        <f>IF('Metric ME - Current'!$G$15&lt;2.3795,385.62-52.4691*(2.3795-'Metric ME - Current'!$G$15),385.62)</f>
        <v>385.62</v>
      </c>
      <c r="AN184" s="1">
        <f t="shared" si="59"/>
        <v>92917.819999999716</v>
      </c>
      <c r="AQ184" s="92">
        <v>206</v>
      </c>
      <c r="AR184" s="92">
        <f>IF('Metric ME - Current'!$H$15&lt;2.3542,1079.85-130.66*(2.3542-'Metric ME - Current'!$H$15),1079.85)</f>
        <v>1079.8499999999999</v>
      </c>
      <c r="AS184" s="1">
        <f t="shared" si="53"/>
        <v>167519.97999999998</v>
      </c>
      <c r="AT184" s="92">
        <f>IF('Metric ME - Current'!$H$15&lt;2.3795,385.62-52.4691*(2.3795-'Metric ME - Current'!$H$15),385.62)</f>
        <v>385.62</v>
      </c>
      <c r="AU184" s="1">
        <f t="shared" si="60"/>
        <v>92917.819999999716</v>
      </c>
      <c r="AX184" s="92">
        <v>206</v>
      </c>
      <c r="AY184" s="92">
        <f>IF('Metric ME - Current'!$I$15&lt;2.3542,1079.85-130.66*(2.3542-'Metric ME - Current'!$I$15),1079.85)</f>
        <v>1079.8499999999999</v>
      </c>
      <c r="AZ184" s="1">
        <f t="shared" si="54"/>
        <v>167519.97999999998</v>
      </c>
      <c r="BA184" s="92">
        <f>IF('Metric ME - Current'!$I$15&lt;2.3795,385.62-52.4691*(2.3795-'Metric ME - Current'!$I$15),385.62)</f>
        <v>385.62</v>
      </c>
      <c r="BB184" s="1">
        <f t="shared" si="61"/>
        <v>92917.819999999716</v>
      </c>
    </row>
    <row r="185" spans="1:54" x14ac:dyDescent="0.25">
      <c r="A185" s="92">
        <v>207</v>
      </c>
      <c r="B185" s="92">
        <f>IF('Metric ME - Current'!$B$15&lt;2.3542,1079.85-130.66*(2.3542-'Metric ME - Current'!$B$15),1079.85)</f>
        <v>1079.8499999999999</v>
      </c>
      <c r="C185" s="1">
        <f t="shared" si="47"/>
        <v>168599.83</v>
      </c>
      <c r="D185" s="92">
        <f>IF('Metric ME - Current'!$B$15&lt;2.3795,385.62-52.4691*(2.3795-'Metric ME - Current'!$B$15),385.62)</f>
        <v>385.62</v>
      </c>
      <c r="E185" s="1">
        <f t="shared" si="46"/>
        <v>93303.439999999711</v>
      </c>
      <c r="H185" s="92">
        <v>207</v>
      </c>
      <c r="I185" s="92">
        <f>IF('Metric ME - Current'!$C$15&lt;2.3542,1079.85-130.66*(2.3542-'Metric ME - Current'!$C$15),1079.85)</f>
        <v>1079.8499999999999</v>
      </c>
      <c r="J185" s="1">
        <f t="shared" si="48"/>
        <v>168599.83</v>
      </c>
      <c r="K185" s="92">
        <f>IF('Metric ME - Current'!$C$15&lt;2.3795,385.62-52.4691*(2.3795-'Metric ME - Current'!$C$15),385.62)</f>
        <v>385.62</v>
      </c>
      <c r="L185" s="1">
        <f t="shared" si="55"/>
        <v>93303.439999999711</v>
      </c>
      <c r="O185" s="92">
        <v>207</v>
      </c>
      <c r="P185" s="92">
        <f>IF('Metric ME - Current'!$D$15&lt;2.3542,1079.85-130.66*(2.3542-'Metric ME - Current'!$D$15),1079.85)</f>
        <v>1079.8499999999999</v>
      </c>
      <c r="Q185" s="1">
        <f t="shared" si="49"/>
        <v>168599.83</v>
      </c>
      <c r="R185" s="92">
        <f>IF('Metric ME - Current'!$D$15&lt;2.3795,385.62-52.4691*(2.3795-'Metric ME - Current'!$D$15),385.62)</f>
        <v>385.62</v>
      </c>
      <c r="S185" s="1">
        <f t="shared" si="56"/>
        <v>93303.439999999711</v>
      </c>
      <c r="V185" s="92">
        <v>207</v>
      </c>
      <c r="W185" s="92">
        <f>IF('Metric ME - Current'!$E$15&lt;2.3542,1079.85-130.66*(2.3542-'Metric ME - Current'!$E$15),1079.85)</f>
        <v>1079.8499999999999</v>
      </c>
      <c r="X185" s="1">
        <f t="shared" si="50"/>
        <v>168599.83</v>
      </c>
      <c r="Y185" s="92">
        <f>IF('Metric ME - Current'!$E$15&lt;2.3795,385.62-52.4691*(2.3795-'Metric ME - Current'!$E$15),385.62)</f>
        <v>385.62</v>
      </c>
      <c r="Z185" s="1">
        <f t="shared" si="57"/>
        <v>93303.439999999711</v>
      </c>
      <c r="AC185" s="92">
        <v>207</v>
      </c>
      <c r="AD185" s="92">
        <f>IF('Metric ME - Current'!$F$15&lt;2.3542,1079.85-130.66*(2.3542-'Metric ME - Current'!$F$15),1079.85)</f>
        <v>1079.8499999999999</v>
      </c>
      <c r="AE185" s="1">
        <f t="shared" si="51"/>
        <v>168599.83</v>
      </c>
      <c r="AF185" s="92">
        <f>IF('Metric ME - Current'!$F$15&lt;2.3795,385.62-52.4691*(2.3795-'Metric ME - Current'!$F$15),385.62)</f>
        <v>385.62</v>
      </c>
      <c r="AG185" s="1">
        <f t="shared" si="58"/>
        <v>93303.439999999711</v>
      </c>
      <c r="AJ185" s="92">
        <v>207</v>
      </c>
      <c r="AK185" s="92">
        <f>IF('Metric ME - Current'!$G$15&lt;2.3542,1079.85-130.66*(2.3542-'Metric ME - Current'!$G$15),1079.85)</f>
        <v>1079.8499999999999</v>
      </c>
      <c r="AL185" s="1">
        <f t="shared" si="52"/>
        <v>168599.83</v>
      </c>
      <c r="AM185" s="92">
        <f>IF('Metric ME - Current'!$G$15&lt;2.3795,385.62-52.4691*(2.3795-'Metric ME - Current'!$G$15),385.62)</f>
        <v>385.62</v>
      </c>
      <c r="AN185" s="1">
        <f t="shared" si="59"/>
        <v>93303.439999999711</v>
      </c>
      <c r="AQ185" s="92">
        <v>207</v>
      </c>
      <c r="AR185" s="92">
        <f>IF('Metric ME - Current'!$H$15&lt;2.3542,1079.85-130.66*(2.3542-'Metric ME - Current'!$H$15),1079.85)</f>
        <v>1079.8499999999999</v>
      </c>
      <c r="AS185" s="1">
        <f t="shared" si="53"/>
        <v>168599.83</v>
      </c>
      <c r="AT185" s="92">
        <f>IF('Metric ME - Current'!$H$15&lt;2.3795,385.62-52.4691*(2.3795-'Metric ME - Current'!$H$15),385.62)</f>
        <v>385.62</v>
      </c>
      <c r="AU185" s="1">
        <f t="shared" si="60"/>
        <v>93303.439999999711</v>
      </c>
      <c r="AX185" s="92">
        <v>207</v>
      </c>
      <c r="AY185" s="92">
        <f>IF('Metric ME - Current'!$I$15&lt;2.3542,1079.85-130.66*(2.3542-'Metric ME - Current'!$I$15),1079.85)</f>
        <v>1079.8499999999999</v>
      </c>
      <c r="AZ185" s="1">
        <f t="shared" si="54"/>
        <v>168599.83</v>
      </c>
      <c r="BA185" s="92">
        <f>IF('Metric ME - Current'!$I$15&lt;2.3795,385.62-52.4691*(2.3795-'Metric ME - Current'!$I$15),385.62)</f>
        <v>385.62</v>
      </c>
      <c r="BB185" s="1">
        <f t="shared" si="61"/>
        <v>93303.439999999711</v>
      </c>
    </row>
    <row r="186" spans="1:54" x14ac:dyDescent="0.25">
      <c r="A186" s="92">
        <v>208</v>
      </c>
      <c r="B186" s="92">
        <f>IF('Metric ME - Current'!$B$15&lt;2.3542,1079.85-130.66*(2.3542-'Metric ME - Current'!$B$15),1079.85)</f>
        <v>1079.8499999999999</v>
      </c>
      <c r="C186" s="1">
        <f t="shared" si="47"/>
        <v>169679.68</v>
      </c>
      <c r="D186" s="92">
        <f>IF('Metric ME - Current'!$B$15&lt;2.3795,385.62-52.4691*(2.3795-'Metric ME - Current'!$B$15),385.62)</f>
        <v>385.62</v>
      </c>
      <c r="E186" s="1">
        <f t="shared" si="46"/>
        <v>93689.059999999707</v>
      </c>
      <c r="H186" s="92">
        <v>208</v>
      </c>
      <c r="I186" s="92">
        <f>IF('Metric ME - Current'!$C$15&lt;2.3542,1079.85-130.66*(2.3542-'Metric ME - Current'!$C$15),1079.85)</f>
        <v>1079.8499999999999</v>
      </c>
      <c r="J186" s="1">
        <f t="shared" si="48"/>
        <v>169679.68</v>
      </c>
      <c r="K186" s="92">
        <f>IF('Metric ME - Current'!$C$15&lt;2.3795,385.62-52.4691*(2.3795-'Metric ME - Current'!$C$15),385.62)</f>
        <v>385.62</v>
      </c>
      <c r="L186" s="1">
        <f t="shared" si="55"/>
        <v>93689.059999999707</v>
      </c>
      <c r="O186" s="92">
        <v>208</v>
      </c>
      <c r="P186" s="92">
        <f>IF('Metric ME - Current'!$D$15&lt;2.3542,1079.85-130.66*(2.3542-'Metric ME - Current'!$D$15),1079.85)</f>
        <v>1079.8499999999999</v>
      </c>
      <c r="Q186" s="1">
        <f t="shared" si="49"/>
        <v>169679.68</v>
      </c>
      <c r="R186" s="92">
        <f>IF('Metric ME - Current'!$D$15&lt;2.3795,385.62-52.4691*(2.3795-'Metric ME - Current'!$D$15),385.62)</f>
        <v>385.62</v>
      </c>
      <c r="S186" s="1">
        <f t="shared" si="56"/>
        <v>93689.059999999707</v>
      </c>
      <c r="V186" s="92">
        <v>208</v>
      </c>
      <c r="W186" s="92">
        <f>IF('Metric ME - Current'!$E$15&lt;2.3542,1079.85-130.66*(2.3542-'Metric ME - Current'!$E$15),1079.85)</f>
        <v>1079.8499999999999</v>
      </c>
      <c r="X186" s="1">
        <f t="shared" si="50"/>
        <v>169679.68</v>
      </c>
      <c r="Y186" s="92">
        <f>IF('Metric ME - Current'!$E$15&lt;2.3795,385.62-52.4691*(2.3795-'Metric ME - Current'!$E$15),385.62)</f>
        <v>385.62</v>
      </c>
      <c r="Z186" s="1">
        <f t="shared" si="57"/>
        <v>93689.059999999707</v>
      </c>
      <c r="AC186" s="92">
        <v>208</v>
      </c>
      <c r="AD186" s="92">
        <f>IF('Metric ME - Current'!$F$15&lt;2.3542,1079.85-130.66*(2.3542-'Metric ME - Current'!$F$15),1079.85)</f>
        <v>1079.8499999999999</v>
      </c>
      <c r="AE186" s="1">
        <f t="shared" si="51"/>
        <v>169679.68</v>
      </c>
      <c r="AF186" s="92">
        <f>IF('Metric ME - Current'!$F$15&lt;2.3795,385.62-52.4691*(2.3795-'Metric ME - Current'!$F$15),385.62)</f>
        <v>385.62</v>
      </c>
      <c r="AG186" s="1">
        <f t="shared" si="58"/>
        <v>93689.059999999707</v>
      </c>
      <c r="AJ186" s="92">
        <v>208</v>
      </c>
      <c r="AK186" s="92">
        <f>IF('Metric ME - Current'!$G$15&lt;2.3542,1079.85-130.66*(2.3542-'Metric ME - Current'!$G$15),1079.85)</f>
        <v>1079.8499999999999</v>
      </c>
      <c r="AL186" s="1">
        <f t="shared" si="52"/>
        <v>169679.68</v>
      </c>
      <c r="AM186" s="92">
        <f>IF('Metric ME - Current'!$G$15&lt;2.3795,385.62-52.4691*(2.3795-'Metric ME - Current'!$G$15),385.62)</f>
        <v>385.62</v>
      </c>
      <c r="AN186" s="1">
        <f t="shared" si="59"/>
        <v>93689.059999999707</v>
      </c>
      <c r="AQ186" s="92">
        <v>208</v>
      </c>
      <c r="AR186" s="92">
        <f>IF('Metric ME - Current'!$H$15&lt;2.3542,1079.85-130.66*(2.3542-'Metric ME - Current'!$H$15),1079.85)</f>
        <v>1079.8499999999999</v>
      </c>
      <c r="AS186" s="1">
        <f t="shared" si="53"/>
        <v>169679.68</v>
      </c>
      <c r="AT186" s="92">
        <f>IF('Metric ME - Current'!$H$15&lt;2.3795,385.62-52.4691*(2.3795-'Metric ME - Current'!$H$15),385.62)</f>
        <v>385.62</v>
      </c>
      <c r="AU186" s="1">
        <f t="shared" si="60"/>
        <v>93689.059999999707</v>
      </c>
      <c r="AX186" s="92">
        <v>208</v>
      </c>
      <c r="AY186" s="92">
        <f>IF('Metric ME - Current'!$I$15&lt;2.3542,1079.85-130.66*(2.3542-'Metric ME - Current'!$I$15),1079.85)</f>
        <v>1079.8499999999999</v>
      </c>
      <c r="AZ186" s="1">
        <f t="shared" si="54"/>
        <v>169679.68</v>
      </c>
      <c r="BA186" s="92">
        <f>IF('Metric ME - Current'!$I$15&lt;2.3795,385.62-52.4691*(2.3795-'Metric ME - Current'!$I$15),385.62)</f>
        <v>385.62</v>
      </c>
      <c r="BB186" s="1">
        <f t="shared" si="61"/>
        <v>93689.059999999707</v>
      </c>
    </row>
    <row r="187" spans="1:54" x14ac:dyDescent="0.25">
      <c r="A187" s="92">
        <v>209</v>
      </c>
      <c r="B187" s="92">
        <f>IF('Metric ME - Current'!$B$15&lt;2.3542,1079.85-130.66*(2.3542-'Metric ME - Current'!$B$15),1079.85)</f>
        <v>1079.8499999999999</v>
      </c>
      <c r="C187" s="1">
        <f t="shared" si="47"/>
        <v>170759.53</v>
      </c>
      <c r="D187" s="92">
        <f>IF('Metric ME - Current'!$B$15&lt;2.3795,385.62-52.4691*(2.3795-'Metric ME - Current'!$B$15),385.62)</f>
        <v>385.62</v>
      </c>
      <c r="E187" s="1">
        <f t="shared" si="46"/>
        <v>94074.679999999702</v>
      </c>
      <c r="H187" s="92">
        <v>209</v>
      </c>
      <c r="I187" s="92">
        <f>IF('Metric ME - Current'!$C$15&lt;2.3542,1079.85-130.66*(2.3542-'Metric ME - Current'!$C$15),1079.85)</f>
        <v>1079.8499999999999</v>
      </c>
      <c r="J187" s="1">
        <f t="shared" si="48"/>
        <v>170759.53</v>
      </c>
      <c r="K187" s="92">
        <f>IF('Metric ME - Current'!$C$15&lt;2.3795,385.62-52.4691*(2.3795-'Metric ME - Current'!$C$15),385.62)</f>
        <v>385.62</v>
      </c>
      <c r="L187" s="1">
        <f t="shared" si="55"/>
        <v>94074.679999999702</v>
      </c>
      <c r="O187" s="92">
        <v>209</v>
      </c>
      <c r="P187" s="92">
        <f>IF('Metric ME - Current'!$D$15&lt;2.3542,1079.85-130.66*(2.3542-'Metric ME - Current'!$D$15),1079.85)</f>
        <v>1079.8499999999999</v>
      </c>
      <c r="Q187" s="1">
        <f t="shared" si="49"/>
        <v>170759.53</v>
      </c>
      <c r="R187" s="92">
        <f>IF('Metric ME - Current'!$D$15&lt;2.3795,385.62-52.4691*(2.3795-'Metric ME - Current'!$D$15),385.62)</f>
        <v>385.62</v>
      </c>
      <c r="S187" s="1">
        <f t="shared" si="56"/>
        <v>94074.679999999702</v>
      </c>
      <c r="V187" s="92">
        <v>209</v>
      </c>
      <c r="W187" s="92">
        <f>IF('Metric ME - Current'!$E$15&lt;2.3542,1079.85-130.66*(2.3542-'Metric ME - Current'!$E$15),1079.85)</f>
        <v>1079.8499999999999</v>
      </c>
      <c r="X187" s="1">
        <f t="shared" si="50"/>
        <v>170759.53</v>
      </c>
      <c r="Y187" s="92">
        <f>IF('Metric ME - Current'!$E$15&lt;2.3795,385.62-52.4691*(2.3795-'Metric ME - Current'!$E$15),385.62)</f>
        <v>385.62</v>
      </c>
      <c r="Z187" s="1">
        <f t="shared" si="57"/>
        <v>94074.679999999702</v>
      </c>
      <c r="AC187" s="92">
        <v>209</v>
      </c>
      <c r="AD187" s="92">
        <f>IF('Metric ME - Current'!$F$15&lt;2.3542,1079.85-130.66*(2.3542-'Metric ME - Current'!$F$15),1079.85)</f>
        <v>1079.8499999999999</v>
      </c>
      <c r="AE187" s="1">
        <f t="shared" si="51"/>
        <v>170759.53</v>
      </c>
      <c r="AF187" s="92">
        <f>IF('Metric ME - Current'!$F$15&lt;2.3795,385.62-52.4691*(2.3795-'Metric ME - Current'!$F$15),385.62)</f>
        <v>385.62</v>
      </c>
      <c r="AG187" s="1">
        <f t="shared" si="58"/>
        <v>94074.679999999702</v>
      </c>
      <c r="AJ187" s="92">
        <v>209</v>
      </c>
      <c r="AK187" s="92">
        <f>IF('Metric ME - Current'!$G$15&lt;2.3542,1079.85-130.66*(2.3542-'Metric ME - Current'!$G$15),1079.85)</f>
        <v>1079.8499999999999</v>
      </c>
      <c r="AL187" s="1">
        <f t="shared" si="52"/>
        <v>170759.53</v>
      </c>
      <c r="AM187" s="92">
        <f>IF('Metric ME - Current'!$G$15&lt;2.3795,385.62-52.4691*(2.3795-'Metric ME - Current'!$G$15),385.62)</f>
        <v>385.62</v>
      </c>
      <c r="AN187" s="1">
        <f t="shared" si="59"/>
        <v>94074.679999999702</v>
      </c>
      <c r="AQ187" s="92">
        <v>209</v>
      </c>
      <c r="AR187" s="92">
        <f>IF('Metric ME - Current'!$H$15&lt;2.3542,1079.85-130.66*(2.3542-'Metric ME - Current'!$H$15),1079.85)</f>
        <v>1079.8499999999999</v>
      </c>
      <c r="AS187" s="1">
        <f t="shared" si="53"/>
        <v>170759.53</v>
      </c>
      <c r="AT187" s="92">
        <f>IF('Metric ME - Current'!$H$15&lt;2.3795,385.62-52.4691*(2.3795-'Metric ME - Current'!$H$15),385.62)</f>
        <v>385.62</v>
      </c>
      <c r="AU187" s="1">
        <f t="shared" si="60"/>
        <v>94074.679999999702</v>
      </c>
      <c r="AX187" s="92">
        <v>209</v>
      </c>
      <c r="AY187" s="92">
        <f>IF('Metric ME - Current'!$I$15&lt;2.3542,1079.85-130.66*(2.3542-'Metric ME - Current'!$I$15),1079.85)</f>
        <v>1079.8499999999999</v>
      </c>
      <c r="AZ187" s="1">
        <f t="shared" si="54"/>
        <v>170759.53</v>
      </c>
      <c r="BA187" s="92">
        <f>IF('Metric ME - Current'!$I$15&lt;2.3795,385.62-52.4691*(2.3795-'Metric ME - Current'!$I$15),385.62)</f>
        <v>385.62</v>
      </c>
      <c r="BB187" s="1">
        <f t="shared" si="61"/>
        <v>94074.679999999702</v>
      </c>
    </row>
    <row r="188" spans="1:54" x14ac:dyDescent="0.25">
      <c r="A188" s="92">
        <v>210</v>
      </c>
      <c r="B188" s="92">
        <f>IF('Metric ME - Current'!$B$15&lt;2.3542,1079.85-130.66*(2.3542-'Metric ME - Current'!$B$15),1079.85)</f>
        <v>1079.8499999999999</v>
      </c>
      <c r="C188" s="1">
        <f t="shared" si="47"/>
        <v>171839.38</v>
      </c>
      <c r="D188" s="92">
        <f>IF('Metric ME - Current'!$B$15&lt;2.3795,385.62-52.4691*(2.3795-'Metric ME - Current'!$B$15),385.62)</f>
        <v>385.62</v>
      </c>
      <c r="E188" s="1">
        <f t="shared" si="46"/>
        <v>94460.299999999697</v>
      </c>
      <c r="H188" s="92">
        <v>210</v>
      </c>
      <c r="I188" s="92">
        <f>IF('Metric ME - Current'!$C$15&lt;2.3542,1079.85-130.66*(2.3542-'Metric ME - Current'!$C$15),1079.85)</f>
        <v>1079.8499999999999</v>
      </c>
      <c r="J188" s="1">
        <f t="shared" si="48"/>
        <v>171839.38</v>
      </c>
      <c r="K188" s="92">
        <f>IF('Metric ME - Current'!$C$15&lt;2.3795,385.62-52.4691*(2.3795-'Metric ME - Current'!$C$15),385.62)</f>
        <v>385.62</v>
      </c>
      <c r="L188" s="1">
        <f t="shared" si="55"/>
        <v>94460.299999999697</v>
      </c>
      <c r="O188" s="92">
        <v>210</v>
      </c>
      <c r="P188" s="92">
        <f>IF('Metric ME - Current'!$D$15&lt;2.3542,1079.85-130.66*(2.3542-'Metric ME - Current'!$D$15),1079.85)</f>
        <v>1079.8499999999999</v>
      </c>
      <c r="Q188" s="1">
        <f t="shared" si="49"/>
        <v>171839.38</v>
      </c>
      <c r="R188" s="92">
        <f>IF('Metric ME - Current'!$D$15&lt;2.3795,385.62-52.4691*(2.3795-'Metric ME - Current'!$D$15),385.62)</f>
        <v>385.62</v>
      </c>
      <c r="S188" s="1">
        <f t="shared" si="56"/>
        <v>94460.299999999697</v>
      </c>
      <c r="V188" s="92">
        <v>210</v>
      </c>
      <c r="W188" s="92">
        <f>IF('Metric ME - Current'!$E$15&lt;2.3542,1079.85-130.66*(2.3542-'Metric ME - Current'!$E$15),1079.85)</f>
        <v>1079.8499999999999</v>
      </c>
      <c r="X188" s="1">
        <f t="shared" si="50"/>
        <v>171839.38</v>
      </c>
      <c r="Y188" s="92">
        <f>IF('Metric ME - Current'!$E$15&lt;2.3795,385.62-52.4691*(2.3795-'Metric ME - Current'!$E$15),385.62)</f>
        <v>385.62</v>
      </c>
      <c r="Z188" s="1">
        <f t="shared" si="57"/>
        <v>94460.299999999697</v>
      </c>
      <c r="AC188" s="92">
        <v>210</v>
      </c>
      <c r="AD188" s="92">
        <f>IF('Metric ME - Current'!$F$15&lt;2.3542,1079.85-130.66*(2.3542-'Metric ME - Current'!$F$15),1079.85)</f>
        <v>1079.8499999999999</v>
      </c>
      <c r="AE188" s="1">
        <f t="shared" si="51"/>
        <v>171839.38</v>
      </c>
      <c r="AF188" s="92">
        <f>IF('Metric ME - Current'!$F$15&lt;2.3795,385.62-52.4691*(2.3795-'Metric ME - Current'!$F$15),385.62)</f>
        <v>385.62</v>
      </c>
      <c r="AG188" s="1">
        <f t="shared" si="58"/>
        <v>94460.299999999697</v>
      </c>
      <c r="AJ188" s="92">
        <v>210</v>
      </c>
      <c r="AK188" s="92">
        <f>IF('Metric ME - Current'!$G$15&lt;2.3542,1079.85-130.66*(2.3542-'Metric ME - Current'!$G$15),1079.85)</f>
        <v>1079.8499999999999</v>
      </c>
      <c r="AL188" s="1">
        <f t="shared" si="52"/>
        <v>171839.38</v>
      </c>
      <c r="AM188" s="92">
        <f>IF('Metric ME - Current'!$G$15&lt;2.3795,385.62-52.4691*(2.3795-'Metric ME - Current'!$G$15),385.62)</f>
        <v>385.62</v>
      </c>
      <c r="AN188" s="1">
        <f t="shared" si="59"/>
        <v>94460.299999999697</v>
      </c>
      <c r="AQ188" s="92">
        <v>210</v>
      </c>
      <c r="AR188" s="92">
        <f>IF('Metric ME - Current'!$H$15&lt;2.3542,1079.85-130.66*(2.3542-'Metric ME - Current'!$H$15),1079.85)</f>
        <v>1079.8499999999999</v>
      </c>
      <c r="AS188" s="1">
        <f t="shared" si="53"/>
        <v>171839.38</v>
      </c>
      <c r="AT188" s="92">
        <f>IF('Metric ME - Current'!$H$15&lt;2.3795,385.62-52.4691*(2.3795-'Metric ME - Current'!$H$15),385.62)</f>
        <v>385.62</v>
      </c>
      <c r="AU188" s="1">
        <f t="shared" si="60"/>
        <v>94460.299999999697</v>
      </c>
      <c r="AX188" s="92">
        <v>210</v>
      </c>
      <c r="AY188" s="92">
        <f>IF('Metric ME - Current'!$I$15&lt;2.3542,1079.85-130.66*(2.3542-'Metric ME - Current'!$I$15),1079.85)</f>
        <v>1079.8499999999999</v>
      </c>
      <c r="AZ188" s="1">
        <f t="shared" si="54"/>
        <v>171839.38</v>
      </c>
      <c r="BA188" s="92">
        <f>IF('Metric ME - Current'!$I$15&lt;2.3795,385.62-52.4691*(2.3795-'Metric ME - Current'!$I$15),385.62)</f>
        <v>385.62</v>
      </c>
      <c r="BB188" s="1">
        <f t="shared" si="61"/>
        <v>94460.299999999697</v>
      </c>
    </row>
    <row r="189" spans="1:54" x14ac:dyDescent="0.25">
      <c r="A189" s="92">
        <v>211</v>
      </c>
      <c r="B189" s="92">
        <f>IF('Metric ME - Current'!$B$15&lt;2.3542,1079.85-130.66*(2.3542-'Metric ME - Current'!$B$15),1079.85)</f>
        <v>1079.8499999999999</v>
      </c>
      <c r="C189" s="1">
        <f t="shared" si="47"/>
        <v>172919.23</v>
      </c>
      <c r="D189" s="92">
        <f>IF('Metric ME - Current'!$B$15&lt;2.3795,385.62-52.4691*(2.3795-'Metric ME - Current'!$B$15),385.62)</f>
        <v>385.62</v>
      </c>
      <c r="E189" s="1">
        <f t="shared" si="46"/>
        <v>94845.919999999693</v>
      </c>
      <c r="H189" s="92">
        <v>211</v>
      </c>
      <c r="I189" s="92">
        <f>IF('Metric ME - Current'!$C$15&lt;2.3542,1079.85-130.66*(2.3542-'Metric ME - Current'!$C$15),1079.85)</f>
        <v>1079.8499999999999</v>
      </c>
      <c r="J189" s="1">
        <f t="shared" si="48"/>
        <v>172919.23</v>
      </c>
      <c r="K189" s="92">
        <f>IF('Metric ME - Current'!$C$15&lt;2.3795,385.62-52.4691*(2.3795-'Metric ME - Current'!$C$15),385.62)</f>
        <v>385.62</v>
      </c>
      <c r="L189" s="1">
        <f t="shared" si="55"/>
        <v>94845.919999999693</v>
      </c>
      <c r="O189" s="92">
        <v>211</v>
      </c>
      <c r="P189" s="92">
        <f>IF('Metric ME - Current'!$D$15&lt;2.3542,1079.85-130.66*(2.3542-'Metric ME - Current'!$D$15),1079.85)</f>
        <v>1079.8499999999999</v>
      </c>
      <c r="Q189" s="1">
        <f t="shared" si="49"/>
        <v>172919.23</v>
      </c>
      <c r="R189" s="92">
        <f>IF('Metric ME - Current'!$D$15&lt;2.3795,385.62-52.4691*(2.3795-'Metric ME - Current'!$D$15),385.62)</f>
        <v>385.62</v>
      </c>
      <c r="S189" s="1">
        <f t="shared" si="56"/>
        <v>94845.919999999693</v>
      </c>
      <c r="V189" s="92">
        <v>211</v>
      </c>
      <c r="W189" s="92">
        <f>IF('Metric ME - Current'!$E$15&lt;2.3542,1079.85-130.66*(2.3542-'Metric ME - Current'!$E$15),1079.85)</f>
        <v>1079.8499999999999</v>
      </c>
      <c r="X189" s="1">
        <f t="shared" si="50"/>
        <v>172919.23</v>
      </c>
      <c r="Y189" s="92">
        <f>IF('Metric ME - Current'!$E$15&lt;2.3795,385.62-52.4691*(2.3795-'Metric ME - Current'!$E$15),385.62)</f>
        <v>385.62</v>
      </c>
      <c r="Z189" s="1">
        <f t="shared" si="57"/>
        <v>94845.919999999693</v>
      </c>
      <c r="AC189" s="92">
        <v>211</v>
      </c>
      <c r="AD189" s="92">
        <f>IF('Metric ME - Current'!$F$15&lt;2.3542,1079.85-130.66*(2.3542-'Metric ME - Current'!$F$15),1079.85)</f>
        <v>1079.8499999999999</v>
      </c>
      <c r="AE189" s="1">
        <f t="shared" si="51"/>
        <v>172919.23</v>
      </c>
      <c r="AF189" s="92">
        <f>IF('Metric ME - Current'!$F$15&lt;2.3795,385.62-52.4691*(2.3795-'Metric ME - Current'!$F$15),385.62)</f>
        <v>385.62</v>
      </c>
      <c r="AG189" s="1">
        <f t="shared" si="58"/>
        <v>94845.919999999693</v>
      </c>
      <c r="AJ189" s="92">
        <v>211</v>
      </c>
      <c r="AK189" s="92">
        <f>IF('Metric ME - Current'!$G$15&lt;2.3542,1079.85-130.66*(2.3542-'Metric ME - Current'!$G$15),1079.85)</f>
        <v>1079.8499999999999</v>
      </c>
      <c r="AL189" s="1">
        <f t="shared" si="52"/>
        <v>172919.23</v>
      </c>
      <c r="AM189" s="92">
        <f>IF('Metric ME - Current'!$G$15&lt;2.3795,385.62-52.4691*(2.3795-'Metric ME - Current'!$G$15),385.62)</f>
        <v>385.62</v>
      </c>
      <c r="AN189" s="1">
        <f t="shared" si="59"/>
        <v>94845.919999999693</v>
      </c>
      <c r="AQ189" s="92">
        <v>211</v>
      </c>
      <c r="AR189" s="92">
        <f>IF('Metric ME - Current'!$H$15&lt;2.3542,1079.85-130.66*(2.3542-'Metric ME - Current'!$H$15),1079.85)</f>
        <v>1079.8499999999999</v>
      </c>
      <c r="AS189" s="1">
        <f t="shared" si="53"/>
        <v>172919.23</v>
      </c>
      <c r="AT189" s="92">
        <f>IF('Metric ME - Current'!$H$15&lt;2.3795,385.62-52.4691*(2.3795-'Metric ME - Current'!$H$15),385.62)</f>
        <v>385.62</v>
      </c>
      <c r="AU189" s="1">
        <f t="shared" si="60"/>
        <v>94845.919999999693</v>
      </c>
      <c r="AX189" s="92">
        <v>211</v>
      </c>
      <c r="AY189" s="92">
        <f>IF('Metric ME - Current'!$I$15&lt;2.3542,1079.85-130.66*(2.3542-'Metric ME - Current'!$I$15),1079.85)</f>
        <v>1079.8499999999999</v>
      </c>
      <c r="AZ189" s="1">
        <f t="shared" si="54"/>
        <v>172919.23</v>
      </c>
      <c r="BA189" s="92">
        <f>IF('Metric ME - Current'!$I$15&lt;2.3795,385.62-52.4691*(2.3795-'Metric ME - Current'!$I$15),385.62)</f>
        <v>385.62</v>
      </c>
      <c r="BB189" s="1">
        <f t="shared" si="61"/>
        <v>94845.919999999693</v>
      </c>
    </row>
    <row r="190" spans="1:54" x14ac:dyDescent="0.25">
      <c r="A190" s="92">
        <v>212</v>
      </c>
      <c r="B190" s="92">
        <f>IF('Metric ME - Current'!$B$15&lt;2.3542,1079.85-130.66*(2.3542-'Metric ME - Current'!$B$15),1079.85)</f>
        <v>1079.8499999999999</v>
      </c>
      <c r="C190" s="1">
        <f t="shared" si="47"/>
        <v>173999.08000000002</v>
      </c>
      <c r="D190" s="92">
        <f>IF('Metric ME - Current'!$B$15&lt;2.3795,385.62-52.4691*(2.3795-'Metric ME - Current'!$B$15),385.62)</f>
        <v>385.62</v>
      </c>
      <c r="E190" s="1">
        <f t="shared" si="46"/>
        <v>95231.539999999688</v>
      </c>
      <c r="H190" s="92">
        <v>212</v>
      </c>
      <c r="I190" s="92">
        <f>IF('Metric ME - Current'!$C$15&lt;2.3542,1079.85-130.66*(2.3542-'Metric ME - Current'!$C$15),1079.85)</f>
        <v>1079.8499999999999</v>
      </c>
      <c r="J190" s="1">
        <f t="shared" si="48"/>
        <v>173999.08000000002</v>
      </c>
      <c r="K190" s="92">
        <f>IF('Metric ME - Current'!$C$15&lt;2.3795,385.62-52.4691*(2.3795-'Metric ME - Current'!$C$15),385.62)</f>
        <v>385.62</v>
      </c>
      <c r="L190" s="1">
        <f t="shared" si="55"/>
        <v>95231.539999999688</v>
      </c>
      <c r="O190" s="92">
        <v>212</v>
      </c>
      <c r="P190" s="92">
        <f>IF('Metric ME - Current'!$D$15&lt;2.3542,1079.85-130.66*(2.3542-'Metric ME - Current'!$D$15),1079.85)</f>
        <v>1079.8499999999999</v>
      </c>
      <c r="Q190" s="1">
        <f t="shared" si="49"/>
        <v>173999.08000000002</v>
      </c>
      <c r="R190" s="92">
        <f>IF('Metric ME - Current'!$D$15&lt;2.3795,385.62-52.4691*(2.3795-'Metric ME - Current'!$D$15),385.62)</f>
        <v>385.62</v>
      </c>
      <c r="S190" s="1">
        <f t="shared" si="56"/>
        <v>95231.539999999688</v>
      </c>
      <c r="V190" s="92">
        <v>212</v>
      </c>
      <c r="W190" s="92">
        <f>IF('Metric ME - Current'!$E$15&lt;2.3542,1079.85-130.66*(2.3542-'Metric ME - Current'!$E$15),1079.85)</f>
        <v>1079.8499999999999</v>
      </c>
      <c r="X190" s="1">
        <f t="shared" si="50"/>
        <v>173999.08000000002</v>
      </c>
      <c r="Y190" s="92">
        <f>IF('Metric ME - Current'!$E$15&lt;2.3795,385.62-52.4691*(2.3795-'Metric ME - Current'!$E$15),385.62)</f>
        <v>385.62</v>
      </c>
      <c r="Z190" s="1">
        <f t="shared" si="57"/>
        <v>95231.539999999688</v>
      </c>
      <c r="AC190" s="92">
        <v>212</v>
      </c>
      <c r="AD190" s="92">
        <f>IF('Metric ME - Current'!$F$15&lt;2.3542,1079.85-130.66*(2.3542-'Metric ME - Current'!$F$15),1079.85)</f>
        <v>1079.8499999999999</v>
      </c>
      <c r="AE190" s="1">
        <f t="shared" si="51"/>
        <v>173999.08000000002</v>
      </c>
      <c r="AF190" s="92">
        <f>IF('Metric ME - Current'!$F$15&lt;2.3795,385.62-52.4691*(2.3795-'Metric ME - Current'!$F$15),385.62)</f>
        <v>385.62</v>
      </c>
      <c r="AG190" s="1">
        <f t="shared" si="58"/>
        <v>95231.539999999688</v>
      </c>
      <c r="AJ190" s="92">
        <v>212</v>
      </c>
      <c r="AK190" s="92">
        <f>IF('Metric ME - Current'!$G$15&lt;2.3542,1079.85-130.66*(2.3542-'Metric ME - Current'!$G$15),1079.85)</f>
        <v>1079.8499999999999</v>
      </c>
      <c r="AL190" s="1">
        <f t="shared" si="52"/>
        <v>173999.08000000002</v>
      </c>
      <c r="AM190" s="92">
        <f>IF('Metric ME - Current'!$G$15&lt;2.3795,385.62-52.4691*(2.3795-'Metric ME - Current'!$G$15),385.62)</f>
        <v>385.62</v>
      </c>
      <c r="AN190" s="1">
        <f t="shared" si="59"/>
        <v>95231.539999999688</v>
      </c>
      <c r="AQ190" s="92">
        <v>212</v>
      </c>
      <c r="AR190" s="92">
        <f>IF('Metric ME - Current'!$H$15&lt;2.3542,1079.85-130.66*(2.3542-'Metric ME - Current'!$H$15),1079.85)</f>
        <v>1079.8499999999999</v>
      </c>
      <c r="AS190" s="1">
        <f t="shared" si="53"/>
        <v>173999.08000000002</v>
      </c>
      <c r="AT190" s="92">
        <f>IF('Metric ME - Current'!$H$15&lt;2.3795,385.62-52.4691*(2.3795-'Metric ME - Current'!$H$15),385.62)</f>
        <v>385.62</v>
      </c>
      <c r="AU190" s="1">
        <f t="shared" si="60"/>
        <v>95231.539999999688</v>
      </c>
      <c r="AX190" s="92">
        <v>212</v>
      </c>
      <c r="AY190" s="92">
        <f>IF('Metric ME - Current'!$I$15&lt;2.3542,1079.85-130.66*(2.3542-'Metric ME - Current'!$I$15),1079.85)</f>
        <v>1079.8499999999999</v>
      </c>
      <c r="AZ190" s="1">
        <f t="shared" si="54"/>
        <v>173999.08000000002</v>
      </c>
      <c r="BA190" s="92">
        <f>IF('Metric ME - Current'!$I$15&lt;2.3795,385.62-52.4691*(2.3795-'Metric ME - Current'!$I$15),385.62)</f>
        <v>385.62</v>
      </c>
      <c r="BB190" s="1">
        <f t="shared" si="61"/>
        <v>95231.539999999688</v>
      </c>
    </row>
    <row r="191" spans="1:54" x14ac:dyDescent="0.25">
      <c r="A191" s="92">
        <v>213</v>
      </c>
      <c r="B191" s="92">
        <f>IF('Metric ME - Current'!$B$15&lt;2.3542,1079.85-130.66*(2.3542-'Metric ME - Current'!$B$15),1079.85)</f>
        <v>1079.8499999999999</v>
      </c>
      <c r="C191" s="1">
        <f t="shared" si="47"/>
        <v>175078.93000000002</v>
      </c>
      <c r="D191" s="92">
        <f>IF('Metric ME - Current'!$B$15&lt;2.3795,385.62-52.4691*(2.3795-'Metric ME - Current'!$B$15),385.62)</f>
        <v>385.62</v>
      </c>
      <c r="E191" s="1">
        <f t="shared" si="46"/>
        <v>95617.159999999683</v>
      </c>
      <c r="H191" s="92">
        <v>213</v>
      </c>
      <c r="I191" s="92">
        <f>IF('Metric ME - Current'!$C$15&lt;2.3542,1079.85-130.66*(2.3542-'Metric ME - Current'!$C$15),1079.85)</f>
        <v>1079.8499999999999</v>
      </c>
      <c r="J191" s="1">
        <f t="shared" si="48"/>
        <v>175078.93000000002</v>
      </c>
      <c r="K191" s="92">
        <f>IF('Metric ME - Current'!$C$15&lt;2.3795,385.62-52.4691*(2.3795-'Metric ME - Current'!$C$15),385.62)</f>
        <v>385.62</v>
      </c>
      <c r="L191" s="1">
        <f t="shared" si="55"/>
        <v>95617.159999999683</v>
      </c>
      <c r="O191" s="92">
        <v>213</v>
      </c>
      <c r="P191" s="92">
        <f>IF('Metric ME - Current'!$D$15&lt;2.3542,1079.85-130.66*(2.3542-'Metric ME - Current'!$D$15),1079.85)</f>
        <v>1079.8499999999999</v>
      </c>
      <c r="Q191" s="1">
        <f t="shared" si="49"/>
        <v>175078.93000000002</v>
      </c>
      <c r="R191" s="92">
        <f>IF('Metric ME - Current'!$D$15&lt;2.3795,385.62-52.4691*(2.3795-'Metric ME - Current'!$D$15),385.62)</f>
        <v>385.62</v>
      </c>
      <c r="S191" s="1">
        <f t="shared" si="56"/>
        <v>95617.159999999683</v>
      </c>
      <c r="V191" s="92">
        <v>213</v>
      </c>
      <c r="W191" s="92">
        <f>IF('Metric ME - Current'!$E$15&lt;2.3542,1079.85-130.66*(2.3542-'Metric ME - Current'!$E$15),1079.85)</f>
        <v>1079.8499999999999</v>
      </c>
      <c r="X191" s="1">
        <f t="shared" si="50"/>
        <v>175078.93000000002</v>
      </c>
      <c r="Y191" s="92">
        <f>IF('Metric ME - Current'!$E$15&lt;2.3795,385.62-52.4691*(2.3795-'Metric ME - Current'!$E$15),385.62)</f>
        <v>385.62</v>
      </c>
      <c r="Z191" s="1">
        <f t="shared" si="57"/>
        <v>95617.159999999683</v>
      </c>
      <c r="AC191" s="92">
        <v>213</v>
      </c>
      <c r="AD191" s="92">
        <f>IF('Metric ME - Current'!$F$15&lt;2.3542,1079.85-130.66*(2.3542-'Metric ME - Current'!$F$15),1079.85)</f>
        <v>1079.8499999999999</v>
      </c>
      <c r="AE191" s="1">
        <f t="shared" si="51"/>
        <v>175078.93000000002</v>
      </c>
      <c r="AF191" s="92">
        <f>IF('Metric ME - Current'!$F$15&lt;2.3795,385.62-52.4691*(2.3795-'Metric ME - Current'!$F$15),385.62)</f>
        <v>385.62</v>
      </c>
      <c r="AG191" s="1">
        <f t="shared" si="58"/>
        <v>95617.159999999683</v>
      </c>
      <c r="AJ191" s="92">
        <v>213</v>
      </c>
      <c r="AK191" s="92">
        <f>IF('Metric ME - Current'!$G$15&lt;2.3542,1079.85-130.66*(2.3542-'Metric ME - Current'!$G$15),1079.85)</f>
        <v>1079.8499999999999</v>
      </c>
      <c r="AL191" s="1">
        <f t="shared" si="52"/>
        <v>175078.93000000002</v>
      </c>
      <c r="AM191" s="92">
        <f>IF('Metric ME - Current'!$G$15&lt;2.3795,385.62-52.4691*(2.3795-'Metric ME - Current'!$G$15),385.62)</f>
        <v>385.62</v>
      </c>
      <c r="AN191" s="1">
        <f t="shared" si="59"/>
        <v>95617.159999999683</v>
      </c>
      <c r="AQ191" s="92">
        <v>213</v>
      </c>
      <c r="AR191" s="92">
        <f>IF('Metric ME - Current'!$H$15&lt;2.3542,1079.85-130.66*(2.3542-'Metric ME - Current'!$H$15),1079.85)</f>
        <v>1079.8499999999999</v>
      </c>
      <c r="AS191" s="1">
        <f t="shared" si="53"/>
        <v>175078.93000000002</v>
      </c>
      <c r="AT191" s="92">
        <f>IF('Metric ME - Current'!$H$15&lt;2.3795,385.62-52.4691*(2.3795-'Metric ME - Current'!$H$15),385.62)</f>
        <v>385.62</v>
      </c>
      <c r="AU191" s="1">
        <f t="shared" si="60"/>
        <v>95617.159999999683</v>
      </c>
      <c r="AX191" s="92">
        <v>213</v>
      </c>
      <c r="AY191" s="92">
        <f>IF('Metric ME - Current'!$I$15&lt;2.3542,1079.85-130.66*(2.3542-'Metric ME - Current'!$I$15),1079.85)</f>
        <v>1079.8499999999999</v>
      </c>
      <c r="AZ191" s="1">
        <f t="shared" si="54"/>
        <v>175078.93000000002</v>
      </c>
      <c r="BA191" s="92">
        <f>IF('Metric ME - Current'!$I$15&lt;2.3795,385.62-52.4691*(2.3795-'Metric ME - Current'!$I$15),385.62)</f>
        <v>385.62</v>
      </c>
      <c r="BB191" s="1">
        <f t="shared" si="61"/>
        <v>95617.159999999683</v>
      </c>
    </row>
    <row r="192" spans="1:54" x14ac:dyDescent="0.25">
      <c r="A192" s="92">
        <v>214</v>
      </c>
      <c r="B192" s="92">
        <f>IF('Metric ME - Current'!$B$15&lt;2.3542,1079.85-130.66*(2.3542-'Metric ME - Current'!$B$15),1079.85)</f>
        <v>1079.8499999999999</v>
      </c>
      <c r="C192" s="1">
        <f t="shared" si="47"/>
        <v>176158.78000000003</v>
      </c>
      <c r="D192" s="92">
        <f>IF('Metric ME - Current'!$B$15&lt;2.3795,385.62-52.4691*(2.3795-'Metric ME - Current'!$B$15),385.62)</f>
        <v>385.62</v>
      </c>
      <c r="E192" s="1">
        <f t="shared" si="46"/>
        <v>96002.779999999679</v>
      </c>
      <c r="H192" s="92">
        <v>214</v>
      </c>
      <c r="I192" s="92">
        <f>IF('Metric ME - Current'!$C$15&lt;2.3542,1079.85-130.66*(2.3542-'Metric ME - Current'!$C$15),1079.85)</f>
        <v>1079.8499999999999</v>
      </c>
      <c r="J192" s="1">
        <f t="shared" si="48"/>
        <v>176158.78000000003</v>
      </c>
      <c r="K192" s="92">
        <f>IF('Metric ME - Current'!$C$15&lt;2.3795,385.62-52.4691*(2.3795-'Metric ME - Current'!$C$15),385.62)</f>
        <v>385.62</v>
      </c>
      <c r="L192" s="1">
        <f t="shared" si="55"/>
        <v>96002.779999999679</v>
      </c>
      <c r="O192" s="92">
        <v>214</v>
      </c>
      <c r="P192" s="92">
        <f>IF('Metric ME - Current'!$D$15&lt;2.3542,1079.85-130.66*(2.3542-'Metric ME - Current'!$D$15),1079.85)</f>
        <v>1079.8499999999999</v>
      </c>
      <c r="Q192" s="1">
        <f t="shared" si="49"/>
        <v>176158.78000000003</v>
      </c>
      <c r="R192" s="92">
        <f>IF('Metric ME - Current'!$D$15&lt;2.3795,385.62-52.4691*(2.3795-'Metric ME - Current'!$D$15),385.62)</f>
        <v>385.62</v>
      </c>
      <c r="S192" s="1">
        <f t="shared" si="56"/>
        <v>96002.779999999679</v>
      </c>
      <c r="V192" s="92">
        <v>214</v>
      </c>
      <c r="W192" s="92">
        <f>IF('Metric ME - Current'!$E$15&lt;2.3542,1079.85-130.66*(2.3542-'Metric ME - Current'!$E$15),1079.85)</f>
        <v>1079.8499999999999</v>
      </c>
      <c r="X192" s="1">
        <f t="shared" si="50"/>
        <v>176158.78000000003</v>
      </c>
      <c r="Y192" s="92">
        <f>IF('Metric ME - Current'!$E$15&lt;2.3795,385.62-52.4691*(2.3795-'Metric ME - Current'!$E$15),385.62)</f>
        <v>385.62</v>
      </c>
      <c r="Z192" s="1">
        <f t="shared" si="57"/>
        <v>96002.779999999679</v>
      </c>
      <c r="AC192" s="92">
        <v>214</v>
      </c>
      <c r="AD192" s="92">
        <f>IF('Metric ME - Current'!$F$15&lt;2.3542,1079.85-130.66*(2.3542-'Metric ME - Current'!$F$15),1079.85)</f>
        <v>1079.8499999999999</v>
      </c>
      <c r="AE192" s="1">
        <f t="shared" si="51"/>
        <v>176158.78000000003</v>
      </c>
      <c r="AF192" s="92">
        <f>IF('Metric ME - Current'!$F$15&lt;2.3795,385.62-52.4691*(2.3795-'Metric ME - Current'!$F$15),385.62)</f>
        <v>385.62</v>
      </c>
      <c r="AG192" s="1">
        <f t="shared" si="58"/>
        <v>96002.779999999679</v>
      </c>
      <c r="AJ192" s="92">
        <v>214</v>
      </c>
      <c r="AK192" s="92">
        <f>IF('Metric ME - Current'!$G$15&lt;2.3542,1079.85-130.66*(2.3542-'Metric ME - Current'!$G$15),1079.85)</f>
        <v>1079.8499999999999</v>
      </c>
      <c r="AL192" s="1">
        <f t="shared" si="52"/>
        <v>176158.78000000003</v>
      </c>
      <c r="AM192" s="92">
        <f>IF('Metric ME - Current'!$G$15&lt;2.3795,385.62-52.4691*(2.3795-'Metric ME - Current'!$G$15),385.62)</f>
        <v>385.62</v>
      </c>
      <c r="AN192" s="1">
        <f t="shared" si="59"/>
        <v>96002.779999999679</v>
      </c>
      <c r="AQ192" s="92">
        <v>214</v>
      </c>
      <c r="AR192" s="92">
        <f>IF('Metric ME - Current'!$H$15&lt;2.3542,1079.85-130.66*(2.3542-'Metric ME - Current'!$H$15),1079.85)</f>
        <v>1079.8499999999999</v>
      </c>
      <c r="AS192" s="1">
        <f t="shared" si="53"/>
        <v>176158.78000000003</v>
      </c>
      <c r="AT192" s="92">
        <f>IF('Metric ME - Current'!$H$15&lt;2.3795,385.62-52.4691*(2.3795-'Metric ME - Current'!$H$15),385.62)</f>
        <v>385.62</v>
      </c>
      <c r="AU192" s="1">
        <f t="shared" si="60"/>
        <v>96002.779999999679</v>
      </c>
      <c r="AX192" s="92">
        <v>214</v>
      </c>
      <c r="AY192" s="92">
        <f>IF('Metric ME - Current'!$I$15&lt;2.3542,1079.85-130.66*(2.3542-'Metric ME - Current'!$I$15),1079.85)</f>
        <v>1079.8499999999999</v>
      </c>
      <c r="AZ192" s="1">
        <f t="shared" si="54"/>
        <v>176158.78000000003</v>
      </c>
      <c r="BA192" s="92">
        <f>IF('Metric ME - Current'!$I$15&lt;2.3795,385.62-52.4691*(2.3795-'Metric ME - Current'!$I$15),385.62)</f>
        <v>385.62</v>
      </c>
      <c r="BB192" s="1">
        <f t="shared" si="61"/>
        <v>96002.779999999679</v>
      </c>
    </row>
    <row r="193" spans="1:54" x14ac:dyDescent="0.25">
      <c r="A193" s="92">
        <v>215</v>
      </c>
      <c r="B193" s="92">
        <f>IF('Metric ME - Current'!$B$15&lt;2.3542,1079.85-130.66*(2.3542-'Metric ME - Current'!$B$15),1079.85)</f>
        <v>1079.8499999999999</v>
      </c>
      <c r="C193" s="1">
        <f t="shared" si="47"/>
        <v>177238.63000000003</v>
      </c>
      <c r="D193" s="92">
        <f>IF('Metric ME - Current'!$B$15&lt;2.3795,385.62-52.4691*(2.3795-'Metric ME - Current'!$B$15),385.62)</f>
        <v>385.62</v>
      </c>
      <c r="E193" s="1">
        <f t="shared" si="46"/>
        <v>96388.399999999674</v>
      </c>
      <c r="H193" s="92">
        <v>215</v>
      </c>
      <c r="I193" s="92">
        <f>IF('Metric ME - Current'!$C$15&lt;2.3542,1079.85-130.66*(2.3542-'Metric ME - Current'!$C$15),1079.85)</f>
        <v>1079.8499999999999</v>
      </c>
      <c r="J193" s="1">
        <f t="shared" si="48"/>
        <v>177238.63000000003</v>
      </c>
      <c r="K193" s="92">
        <f>IF('Metric ME - Current'!$C$15&lt;2.3795,385.62-52.4691*(2.3795-'Metric ME - Current'!$C$15),385.62)</f>
        <v>385.62</v>
      </c>
      <c r="L193" s="1">
        <f t="shared" si="55"/>
        <v>96388.399999999674</v>
      </c>
      <c r="O193" s="92">
        <v>215</v>
      </c>
      <c r="P193" s="92">
        <f>IF('Metric ME - Current'!$D$15&lt;2.3542,1079.85-130.66*(2.3542-'Metric ME - Current'!$D$15),1079.85)</f>
        <v>1079.8499999999999</v>
      </c>
      <c r="Q193" s="1">
        <f t="shared" si="49"/>
        <v>177238.63000000003</v>
      </c>
      <c r="R193" s="92">
        <f>IF('Metric ME - Current'!$D$15&lt;2.3795,385.62-52.4691*(2.3795-'Metric ME - Current'!$D$15),385.62)</f>
        <v>385.62</v>
      </c>
      <c r="S193" s="1">
        <f t="shared" si="56"/>
        <v>96388.399999999674</v>
      </c>
      <c r="V193" s="92">
        <v>215</v>
      </c>
      <c r="W193" s="92">
        <f>IF('Metric ME - Current'!$E$15&lt;2.3542,1079.85-130.66*(2.3542-'Metric ME - Current'!$E$15),1079.85)</f>
        <v>1079.8499999999999</v>
      </c>
      <c r="X193" s="1">
        <f t="shared" si="50"/>
        <v>177238.63000000003</v>
      </c>
      <c r="Y193" s="92">
        <f>IF('Metric ME - Current'!$E$15&lt;2.3795,385.62-52.4691*(2.3795-'Metric ME - Current'!$E$15),385.62)</f>
        <v>385.62</v>
      </c>
      <c r="Z193" s="1">
        <f t="shared" si="57"/>
        <v>96388.399999999674</v>
      </c>
      <c r="AC193" s="92">
        <v>215</v>
      </c>
      <c r="AD193" s="92">
        <f>IF('Metric ME - Current'!$F$15&lt;2.3542,1079.85-130.66*(2.3542-'Metric ME - Current'!$F$15),1079.85)</f>
        <v>1079.8499999999999</v>
      </c>
      <c r="AE193" s="1">
        <f t="shared" si="51"/>
        <v>177238.63000000003</v>
      </c>
      <c r="AF193" s="92">
        <f>IF('Metric ME - Current'!$F$15&lt;2.3795,385.62-52.4691*(2.3795-'Metric ME - Current'!$F$15),385.62)</f>
        <v>385.62</v>
      </c>
      <c r="AG193" s="1">
        <f t="shared" si="58"/>
        <v>96388.399999999674</v>
      </c>
      <c r="AJ193" s="92">
        <v>215</v>
      </c>
      <c r="AK193" s="92">
        <f>IF('Metric ME - Current'!$G$15&lt;2.3542,1079.85-130.66*(2.3542-'Metric ME - Current'!$G$15),1079.85)</f>
        <v>1079.8499999999999</v>
      </c>
      <c r="AL193" s="1">
        <f t="shared" si="52"/>
        <v>177238.63000000003</v>
      </c>
      <c r="AM193" s="92">
        <f>IF('Metric ME - Current'!$G$15&lt;2.3795,385.62-52.4691*(2.3795-'Metric ME - Current'!$G$15),385.62)</f>
        <v>385.62</v>
      </c>
      <c r="AN193" s="1">
        <f t="shared" si="59"/>
        <v>96388.399999999674</v>
      </c>
      <c r="AQ193" s="92">
        <v>215</v>
      </c>
      <c r="AR193" s="92">
        <f>IF('Metric ME - Current'!$H$15&lt;2.3542,1079.85-130.66*(2.3542-'Metric ME - Current'!$H$15),1079.85)</f>
        <v>1079.8499999999999</v>
      </c>
      <c r="AS193" s="1">
        <f t="shared" si="53"/>
        <v>177238.63000000003</v>
      </c>
      <c r="AT193" s="92">
        <f>IF('Metric ME - Current'!$H$15&lt;2.3795,385.62-52.4691*(2.3795-'Metric ME - Current'!$H$15),385.62)</f>
        <v>385.62</v>
      </c>
      <c r="AU193" s="1">
        <f t="shared" si="60"/>
        <v>96388.399999999674</v>
      </c>
      <c r="AX193" s="92">
        <v>215</v>
      </c>
      <c r="AY193" s="92">
        <f>IF('Metric ME - Current'!$I$15&lt;2.3542,1079.85-130.66*(2.3542-'Metric ME - Current'!$I$15),1079.85)</f>
        <v>1079.8499999999999</v>
      </c>
      <c r="AZ193" s="1">
        <f t="shared" si="54"/>
        <v>177238.63000000003</v>
      </c>
      <c r="BA193" s="92">
        <f>IF('Metric ME - Current'!$I$15&lt;2.3795,385.62-52.4691*(2.3795-'Metric ME - Current'!$I$15),385.62)</f>
        <v>385.62</v>
      </c>
      <c r="BB193" s="1">
        <f t="shared" si="61"/>
        <v>96388.399999999674</v>
      </c>
    </row>
    <row r="194" spans="1:54" x14ac:dyDescent="0.25">
      <c r="A194" s="92">
        <v>216</v>
      </c>
      <c r="B194" s="92">
        <f>IF('Metric ME - Current'!$B$15&lt;2.3542,1079.85-130.66*(2.3542-'Metric ME - Current'!$B$15),1079.85)</f>
        <v>1079.8499999999999</v>
      </c>
      <c r="C194" s="1">
        <f t="shared" si="47"/>
        <v>178318.48000000004</v>
      </c>
      <c r="D194" s="92">
        <f>IF('Metric ME - Current'!$B$15&lt;2.3795,385.62-52.4691*(2.3795-'Metric ME - Current'!$B$15),385.62)</f>
        <v>385.62</v>
      </c>
      <c r="E194" s="1">
        <f t="shared" si="46"/>
        <v>96774.019999999669</v>
      </c>
      <c r="H194" s="92">
        <v>216</v>
      </c>
      <c r="I194" s="92">
        <f>IF('Metric ME - Current'!$C$15&lt;2.3542,1079.85-130.66*(2.3542-'Metric ME - Current'!$C$15),1079.85)</f>
        <v>1079.8499999999999</v>
      </c>
      <c r="J194" s="1">
        <f t="shared" si="48"/>
        <v>178318.48000000004</v>
      </c>
      <c r="K194" s="92">
        <f>IF('Metric ME - Current'!$C$15&lt;2.3795,385.62-52.4691*(2.3795-'Metric ME - Current'!$C$15),385.62)</f>
        <v>385.62</v>
      </c>
      <c r="L194" s="1">
        <f t="shared" si="55"/>
        <v>96774.019999999669</v>
      </c>
      <c r="O194" s="92">
        <v>216</v>
      </c>
      <c r="P194" s="92">
        <f>IF('Metric ME - Current'!$D$15&lt;2.3542,1079.85-130.66*(2.3542-'Metric ME - Current'!$D$15),1079.85)</f>
        <v>1079.8499999999999</v>
      </c>
      <c r="Q194" s="1">
        <f t="shared" si="49"/>
        <v>178318.48000000004</v>
      </c>
      <c r="R194" s="92">
        <f>IF('Metric ME - Current'!$D$15&lt;2.3795,385.62-52.4691*(2.3795-'Metric ME - Current'!$D$15),385.62)</f>
        <v>385.62</v>
      </c>
      <c r="S194" s="1">
        <f t="shared" si="56"/>
        <v>96774.019999999669</v>
      </c>
      <c r="V194" s="92">
        <v>216</v>
      </c>
      <c r="W194" s="92">
        <f>IF('Metric ME - Current'!$E$15&lt;2.3542,1079.85-130.66*(2.3542-'Metric ME - Current'!$E$15),1079.85)</f>
        <v>1079.8499999999999</v>
      </c>
      <c r="X194" s="1">
        <f t="shared" si="50"/>
        <v>178318.48000000004</v>
      </c>
      <c r="Y194" s="92">
        <f>IF('Metric ME - Current'!$E$15&lt;2.3795,385.62-52.4691*(2.3795-'Metric ME - Current'!$E$15),385.62)</f>
        <v>385.62</v>
      </c>
      <c r="Z194" s="1">
        <f t="shared" si="57"/>
        <v>96774.019999999669</v>
      </c>
      <c r="AC194" s="92">
        <v>216</v>
      </c>
      <c r="AD194" s="92">
        <f>IF('Metric ME - Current'!$F$15&lt;2.3542,1079.85-130.66*(2.3542-'Metric ME - Current'!$F$15),1079.85)</f>
        <v>1079.8499999999999</v>
      </c>
      <c r="AE194" s="1">
        <f t="shared" si="51"/>
        <v>178318.48000000004</v>
      </c>
      <c r="AF194" s="92">
        <f>IF('Metric ME - Current'!$F$15&lt;2.3795,385.62-52.4691*(2.3795-'Metric ME - Current'!$F$15),385.62)</f>
        <v>385.62</v>
      </c>
      <c r="AG194" s="1">
        <f t="shared" si="58"/>
        <v>96774.019999999669</v>
      </c>
      <c r="AJ194" s="92">
        <v>216</v>
      </c>
      <c r="AK194" s="92">
        <f>IF('Metric ME - Current'!$G$15&lt;2.3542,1079.85-130.66*(2.3542-'Metric ME - Current'!$G$15),1079.85)</f>
        <v>1079.8499999999999</v>
      </c>
      <c r="AL194" s="1">
        <f t="shared" si="52"/>
        <v>178318.48000000004</v>
      </c>
      <c r="AM194" s="92">
        <f>IF('Metric ME - Current'!$G$15&lt;2.3795,385.62-52.4691*(2.3795-'Metric ME - Current'!$G$15),385.62)</f>
        <v>385.62</v>
      </c>
      <c r="AN194" s="1">
        <f t="shared" si="59"/>
        <v>96774.019999999669</v>
      </c>
      <c r="AQ194" s="92">
        <v>216</v>
      </c>
      <c r="AR194" s="92">
        <f>IF('Metric ME - Current'!$H$15&lt;2.3542,1079.85-130.66*(2.3542-'Metric ME - Current'!$H$15),1079.85)</f>
        <v>1079.8499999999999</v>
      </c>
      <c r="AS194" s="1">
        <f t="shared" si="53"/>
        <v>178318.48000000004</v>
      </c>
      <c r="AT194" s="92">
        <f>IF('Metric ME - Current'!$H$15&lt;2.3795,385.62-52.4691*(2.3795-'Metric ME - Current'!$H$15),385.62)</f>
        <v>385.62</v>
      </c>
      <c r="AU194" s="1">
        <f t="shared" si="60"/>
        <v>96774.019999999669</v>
      </c>
      <c r="AX194" s="92">
        <v>216</v>
      </c>
      <c r="AY194" s="92">
        <f>IF('Metric ME - Current'!$I$15&lt;2.3542,1079.85-130.66*(2.3542-'Metric ME - Current'!$I$15),1079.85)</f>
        <v>1079.8499999999999</v>
      </c>
      <c r="AZ194" s="1">
        <f t="shared" si="54"/>
        <v>178318.48000000004</v>
      </c>
      <c r="BA194" s="92">
        <f>IF('Metric ME - Current'!$I$15&lt;2.3795,385.62-52.4691*(2.3795-'Metric ME - Current'!$I$15),385.62)</f>
        <v>385.62</v>
      </c>
      <c r="BB194" s="1">
        <f t="shared" si="61"/>
        <v>96774.019999999669</v>
      </c>
    </row>
    <row r="195" spans="1:54" x14ac:dyDescent="0.25">
      <c r="A195" s="92">
        <v>217</v>
      </c>
      <c r="B195" s="92">
        <f>IF('Metric ME - Current'!$B$15&lt;2.3542,1079.85-130.66*(2.3542-'Metric ME - Current'!$B$15),1079.85)</f>
        <v>1079.8499999999999</v>
      </c>
      <c r="C195" s="1">
        <f t="shared" si="47"/>
        <v>179398.33000000005</v>
      </c>
      <c r="D195" s="92">
        <f>IF('Metric ME - Current'!$B$15&lt;2.3795,385.62-52.4691*(2.3795-'Metric ME - Current'!$B$15),385.62)</f>
        <v>385.62</v>
      </c>
      <c r="E195" s="1">
        <f t="shared" si="46"/>
        <v>97159.639999999665</v>
      </c>
      <c r="H195" s="92">
        <v>217</v>
      </c>
      <c r="I195" s="92">
        <f>IF('Metric ME - Current'!$C$15&lt;2.3542,1079.85-130.66*(2.3542-'Metric ME - Current'!$C$15),1079.85)</f>
        <v>1079.8499999999999</v>
      </c>
      <c r="J195" s="1">
        <f t="shared" si="48"/>
        <v>179398.33000000005</v>
      </c>
      <c r="K195" s="92">
        <f>IF('Metric ME - Current'!$C$15&lt;2.3795,385.62-52.4691*(2.3795-'Metric ME - Current'!$C$15),385.62)</f>
        <v>385.62</v>
      </c>
      <c r="L195" s="1">
        <f t="shared" si="55"/>
        <v>97159.639999999665</v>
      </c>
      <c r="O195" s="92">
        <v>217</v>
      </c>
      <c r="P195" s="92">
        <f>IF('Metric ME - Current'!$D$15&lt;2.3542,1079.85-130.66*(2.3542-'Metric ME - Current'!$D$15),1079.85)</f>
        <v>1079.8499999999999</v>
      </c>
      <c r="Q195" s="1">
        <f t="shared" si="49"/>
        <v>179398.33000000005</v>
      </c>
      <c r="R195" s="92">
        <f>IF('Metric ME - Current'!$D$15&lt;2.3795,385.62-52.4691*(2.3795-'Metric ME - Current'!$D$15),385.62)</f>
        <v>385.62</v>
      </c>
      <c r="S195" s="1">
        <f t="shared" si="56"/>
        <v>97159.639999999665</v>
      </c>
      <c r="V195" s="92">
        <v>217</v>
      </c>
      <c r="W195" s="92">
        <f>IF('Metric ME - Current'!$E$15&lt;2.3542,1079.85-130.66*(2.3542-'Metric ME - Current'!$E$15),1079.85)</f>
        <v>1079.8499999999999</v>
      </c>
      <c r="X195" s="1">
        <f t="shared" si="50"/>
        <v>179398.33000000005</v>
      </c>
      <c r="Y195" s="92">
        <f>IF('Metric ME - Current'!$E$15&lt;2.3795,385.62-52.4691*(2.3795-'Metric ME - Current'!$E$15),385.62)</f>
        <v>385.62</v>
      </c>
      <c r="Z195" s="1">
        <f t="shared" si="57"/>
        <v>97159.639999999665</v>
      </c>
      <c r="AC195" s="92">
        <v>217</v>
      </c>
      <c r="AD195" s="92">
        <f>IF('Metric ME - Current'!$F$15&lt;2.3542,1079.85-130.66*(2.3542-'Metric ME - Current'!$F$15),1079.85)</f>
        <v>1079.8499999999999</v>
      </c>
      <c r="AE195" s="1">
        <f t="shared" si="51"/>
        <v>179398.33000000005</v>
      </c>
      <c r="AF195" s="92">
        <f>IF('Metric ME - Current'!$F$15&lt;2.3795,385.62-52.4691*(2.3795-'Metric ME - Current'!$F$15),385.62)</f>
        <v>385.62</v>
      </c>
      <c r="AG195" s="1">
        <f t="shared" si="58"/>
        <v>97159.639999999665</v>
      </c>
      <c r="AJ195" s="92">
        <v>217</v>
      </c>
      <c r="AK195" s="92">
        <f>IF('Metric ME - Current'!$G$15&lt;2.3542,1079.85-130.66*(2.3542-'Metric ME - Current'!$G$15),1079.85)</f>
        <v>1079.8499999999999</v>
      </c>
      <c r="AL195" s="1">
        <f t="shared" si="52"/>
        <v>179398.33000000005</v>
      </c>
      <c r="AM195" s="92">
        <f>IF('Metric ME - Current'!$G$15&lt;2.3795,385.62-52.4691*(2.3795-'Metric ME - Current'!$G$15),385.62)</f>
        <v>385.62</v>
      </c>
      <c r="AN195" s="1">
        <f t="shared" si="59"/>
        <v>97159.639999999665</v>
      </c>
      <c r="AQ195" s="92">
        <v>217</v>
      </c>
      <c r="AR195" s="92">
        <f>IF('Metric ME - Current'!$H$15&lt;2.3542,1079.85-130.66*(2.3542-'Metric ME - Current'!$H$15),1079.85)</f>
        <v>1079.8499999999999</v>
      </c>
      <c r="AS195" s="1">
        <f t="shared" si="53"/>
        <v>179398.33000000005</v>
      </c>
      <c r="AT195" s="92">
        <f>IF('Metric ME - Current'!$H$15&lt;2.3795,385.62-52.4691*(2.3795-'Metric ME - Current'!$H$15),385.62)</f>
        <v>385.62</v>
      </c>
      <c r="AU195" s="1">
        <f t="shared" si="60"/>
        <v>97159.639999999665</v>
      </c>
      <c r="AX195" s="92">
        <v>217</v>
      </c>
      <c r="AY195" s="92">
        <f>IF('Metric ME - Current'!$I$15&lt;2.3542,1079.85-130.66*(2.3542-'Metric ME - Current'!$I$15),1079.85)</f>
        <v>1079.8499999999999</v>
      </c>
      <c r="AZ195" s="1">
        <f t="shared" si="54"/>
        <v>179398.33000000005</v>
      </c>
      <c r="BA195" s="92">
        <f>IF('Metric ME - Current'!$I$15&lt;2.3795,385.62-52.4691*(2.3795-'Metric ME - Current'!$I$15),385.62)</f>
        <v>385.62</v>
      </c>
      <c r="BB195" s="1">
        <f t="shared" si="61"/>
        <v>97159.639999999665</v>
      </c>
    </row>
    <row r="196" spans="1:54" x14ac:dyDescent="0.25">
      <c r="A196" s="92">
        <v>218</v>
      </c>
      <c r="B196" s="92">
        <f>IF('Metric ME - Current'!$B$15&lt;2.3542,1079.85-130.66*(2.3542-'Metric ME - Current'!$B$15),1079.85)</f>
        <v>1079.8499999999999</v>
      </c>
      <c r="C196" s="1">
        <f t="shared" si="47"/>
        <v>180478.18000000005</v>
      </c>
      <c r="D196" s="92">
        <f>IF('Metric ME - Current'!$B$15&lt;2.3795,385.62-52.4691*(2.3795-'Metric ME - Current'!$B$15),385.62)</f>
        <v>385.62</v>
      </c>
      <c r="E196" s="1">
        <f t="shared" si="46"/>
        <v>97545.25999999966</v>
      </c>
      <c r="H196" s="92">
        <v>218</v>
      </c>
      <c r="I196" s="92">
        <f>IF('Metric ME - Current'!$C$15&lt;2.3542,1079.85-130.66*(2.3542-'Metric ME - Current'!$C$15),1079.85)</f>
        <v>1079.8499999999999</v>
      </c>
      <c r="J196" s="1">
        <f t="shared" si="48"/>
        <v>180478.18000000005</v>
      </c>
      <c r="K196" s="92">
        <f>IF('Metric ME - Current'!$C$15&lt;2.3795,385.62-52.4691*(2.3795-'Metric ME - Current'!$C$15),385.62)</f>
        <v>385.62</v>
      </c>
      <c r="L196" s="1">
        <f t="shared" si="55"/>
        <v>97545.25999999966</v>
      </c>
      <c r="O196" s="92">
        <v>218</v>
      </c>
      <c r="P196" s="92">
        <f>IF('Metric ME - Current'!$D$15&lt;2.3542,1079.85-130.66*(2.3542-'Metric ME - Current'!$D$15),1079.85)</f>
        <v>1079.8499999999999</v>
      </c>
      <c r="Q196" s="1">
        <f t="shared" si="49"/>
        <v>180478.18000000005</v>
      </c>
      <c r="R196" s="92">
        <f>IF('Metric ME - Current'!$D$15&lt;2.3795,385.62-52.4691*(2.3795-'Metric ME - Current'!$D$15),385.62)</f>
        <v>385.62</v>
      </c>
      <c r="S196" s="1">
        <f t="shared" si="56"/>
        <v>97545.25999999966</v>
      </c>
      <c r="V196" s="92">
        <v>218</v>
      </c>
      <c r="W196" s="92">
        <f>IF('Metric ME - Current'!$E$15&lt;2.3542,1079.85-130.66*(2.3542-'Metric ME - Current'!$E$15),1079.85)</f>
        <v>1079.8499999999999</v>
      </c>
      <c r="X196" s="1">
        <f t="shared" si="50"/>
        <v>180478.18000000005</v>
      </c>
      <c r="Y196" s="92">
        <f>IF('Metric ME - Current'!$E$15&lt;2.3795,385.62-52.4691*(2.3795-'Metric ME - Current'!$E$15),385.62)</f>
        <v>385.62</v>
      </c>
      <c r="Z196" s="1">
        <f t="shared" si="57"/>
        <v>97545.25999999966</v>
      </c>
      <c r="AC196" s="92">
        <v>218</v>
      </c>
      <c r="AD196" s="92">
        <f>IF('Metric ME - Current'!$F$15&lt;2.3542,1079.85-130.66*(2.3542-'Metric ME - Current'!$F$15),1079.85)</f>
        <v>1079.8499999999999</v>
      </c>
      <c r="AE196" s="1">
        <f t="shared" si="51"/>
        <v>180478.18000000005</v>
      </c>
      <c r="AF196" s="92">
        <f>IF('Metric ME - Current'!$F$15&lt;2.3795,385.62-52.4691*(2.3795-'Metric ME - Current'!$F$15),385.62)</f>
        <v>385.62</v>
      </c>
      <c r="AG196" s="1">
        <f t="shared" si="58"/>
        <v>97545.25999999966</v>
      </c>
      <c r="AJ196" s="92">
        <v>218</v>
      </c>
      <c r="AK196" s="92">
        <f>IF('Metric ME - Current'!$G$15&lt;2.3542,1079.85-130.66*(2.3542-'Metric ME - Current'!$G$15),1079.85)</f>
        <v>1079.8499999999999</v>
      </c>
      <c r="AL196" s="1">
        <f t="shared" si="52"/>
        <v>180478.18000000005</v>
      </c>
      <c r="AM196" s="92">
        <f>IF('Metric ME - Current'!$G$15&lt;2.3795,385.62-52.4691*(2.3795-'Metric ME - Current'!$G$15),385.62)</f>
        <v>385.62</v>
      </c>
      <c r="AN196" s="1">
        <f t="shared" si="59"/>
        <v>97545.25999999966</v>
      </c>
      <c r="AQ196" s="92">
        <v>218</v>
      </c>
      <c r="AR196" s="92">
        <f>IF('Metric ME - Current'!$H$15&lt;2.3542,1079.85-130.66*(2.3542-'Metric ME - Current'!$H$15),1079.85)</f>
        <v>1079.8499999999999</v>
      </c>
      <c r="AS196" s="1">
        <f t="shared" si="53"/>
        <v>180478.18000000005</v>
      </c>
      <c r="AT196" s="92">
        <f>IF('Metric ME - Current'!$H$15&lt;2.3795,385.62-52.4691*(2.3795-'Metric ME - Current'!$H$15),385.62)</f>
        <v>385.62</v>
      </c>
      <c r="AU196" s="1">
        <f t="shared" si="60"/>
        <v>97545.25999999966</v>
      </c>
      <c r="AX196" s="92">
        <v>218</v>
      </c>
      <c r="AY196" s="92">
        <f>IF('Metric ME - Current'!$I$15&lt;2.3542,1079.85-130.66*(2.3542-'Metric ME - Current'!$I$15),1079.85)</f>
        <v>1079.8499999999999</v>
      </c>
      <c r="AZ196" s="1">
        <f t="shared" si="54"/>
        <v>180478.18000000005</v>
      </c>
      <c r="BA196" s="92">
        <f>IF('Metric ME - Current'!$I$15&lt;2.3795,385.62-52.4691*(2.3795-'Metric ME - Current'!$I$15),385.62)</f>
        <v>385.62</v>
      </c>
      <c r="BB196" s="1">
        <f t="shared" si="61"/>
        <v>97545.25999999966</v>
      </c>
    </row>
    <row r="197" spans="1:54" x14ac:dyDescent="0.25">
      <c r="A197" s="92">
        <v>219</v>
      </c>
      <c r="B197" s="92">
        <f>IF('Metric ME - Current'!$B$15&lt;2.3542,1079.85-130.66*(2.3542-'Metric ME - Current'!$B$15),1079.85)</f>
        <v>1079.8499999999999</v>
      </c>
      <c r="C197" s="1">
        <f t="shared" si="47"/>
        <v>181558.03000000006</v>
      </c>
      <c r="D197" s="92">
        <f>IF('Metric ME - Current'!$B$15&lt;2.3795,385.62-52.4691*(2.3795-'Metric ME - Current'!$B$15),385.62)</f>
        <v>385.62</v>
      </c>
      <c r="E197" s="1">
        <f t="shared" si="46"/>
        <v>97930.879999999655</v>
      </c>
      <c r="H197" s="92">
        <v>219</v>
      </c>
      <c r="I197" s="92">
        <f>IF('Metric ME - Current'!$C$15&lt;2.3542,1079.85-130.66*(2.3542-'Metric ME - Current'!$C$15),1079.85)</f>
        <v>1079.8499999999999</v>
      </c>
      <c r="J197" s="1">
        <f t="shared" si="48"/>
        <v>181558.03000000006</v>
      </c>
      <c r="K197" s="92">
        <f>IF('Metric ME - Current'!$C$15&lt;2.3795,385.62-52.4691*(2.3795-'Metric ME - Current'!$C$15),385.62)</f>
        <v>385.62</v>
      </c>
      <c r="L197" s="1">
        <f t="shared" si="55"/>
        <v>97930.879999999655</v>
      </c>
      <c r="O197" s="92">
        <v>219</v>
      </c>
      <c r="P197" s="92">
        <f>IF('Metric ME - Current'!$D$15&lt;2.3542,1079.85-130.66*(2.3542-'Metric ME - Current'!$D$15),1079.85)</f>
        <v>1079.8499999999999</v>
      </c>
      <c r="Q197" s="1">
        <f t="shared" si="49"/>
        <v>181558.03000000006</v>
      </c>
      <c r="R197" s="92">
        <f>IF('Metric ME - Current'!$D$15&lt;2.3795,385.62-52.4691*(2.3795-'Metric ME - Current'!$D$15),385.62)</f>
        <v>385.62</v>
      </c>
      <c r="S197" s="1">
        <f t="shared" si="56"/>
        <v>97930.879999999655</v>
      </c>
      <c r="V197" s="92">
        <v>219</v>
      </c>
      <c r="W197" s="92">
        <f>IF('Metric ME - Current'!$E$15&lt;2.3542,1079.85-130.66*(2.3542-'Metric ME - Current'!$E$15),1079.85)</f>
        <v>1079.8499999999999</v>
      </c>
      <c r="X197" s="1">
        <f t="shared" si="50"/>
        <v>181558.03000000006</v>
      </c>
      <c r="Y197" s="92">
        <f>IF('Metric ME - Current'!$E$15&lt;2.3795,385.62-52.4691*(2.3795-'Metric ME - Current'!$E$15),385.62)</f>
        <v>385.62</v>
      </c>
      <c r="Z197" s="1">
        <f t="shared" si="57"/>
        <v>97930.879999999655</v>
      </c>
      <c r="AC197" s="92">
        <v>219</v>
      </c>
      <c r="AD197" s="92">
        <f>IF('Metric ME - Current'!$F$15&lt;2.3542,1079.85-130.66*(2.3542-'Metric ME - Current'!$F$15),1079.85)</f>
        <v>1079.8499999999999</v>
      </c>
      <c r="AE197" s="1">
        <f t="shared" si="51"/>
        <v>181558.03000000006</v>
      </c>
      <c r="AF197" s="92">
        <f>IF('Metric ME - Current'!$F$15&lt;2.3795,385.62-52.4691*(2.3795-'Metric ME - Current'!$F$15),385.62)</f>
        <v>385.62</v>
      </c>
      <c r="AG197" s="1">
        <f t="shared" si="58"/>
        <v>97930.879999999655</v>
      </c>
      <c r="AJ197" s="92">
        <v>219</v>
      </c>
      <c r="AK197" s="92">
        <f>IF('Metric ME - Current'!$G$15&lt;2.3542,1079.85-130.66*(2.3542-'Metric ME - Current'!$G$15),1079.85)</f>
        <v>1079.8499999999999</v>
      </c>
      <c r="AL197" s="1">
        <f t="shared" si="52"/>
        <v>181558.03000000006</v>
      </c>
      <c r="AM197" s="92">
        <f>IF('Metric ME - Current'!$G$15&lt;2.3795,385.62-52.4691*(2.3795-'Metric ME - Current'!$G$15),385.62)</f>
        <v>385.62</v>
      </c>
      <c r="AN197" s="1">
        <f t="shared" si="59"/>
        <v>97930.879999999655</v>
      </c>
      <c r="AQ197" s="92">
        <v>219</v>
      </c>
      <c r="AR197" s="92">
        <f>IF('Metric ME - Current'!$H$15&lt;2.3542,1079.85-130.66*(2.3542-'Metric ME - Current'!$H$15),1079.85)</f>
        <v>1079.8499999999999</v>
      </c>
      <c r="AS197" s="1">
        <f t="shared" si="53"/>
        <v>181558.03000000006</v>
      </c>
      <c r="AT197" s="92">
        <f>IF('Metric ME - Current'!$H$15&lt;2.3795,385.62-52.4691*(2.3795-'Metric ME - Current'!$H$15),385.62)</f>
        <v>385.62</v>
      </c>
      <c r="AU197" s="1">
        <f t="shared" si="60"/>
        <v>97930.879999999655</v>
      </c>
      <c r="AX197" s="92">
        <v>219</v>
      </c>
      <c r="AY197" s="92">
        <f>IF('Metric ME - Current'!$I$15&lt;2.3542,1079.85-130.66*(2.3542-'Metric ME - Current'!$I$15),1079.85)</f>
        <v>1079.8499999999999</v>
      </c>
      <c r="AZ197" s="1">
        <f t="shared" si="54"/>
        <v>181558.03000000006</v>
      </c>
      <c r="BA197" s="92">
        <f>IF('Metric ME - Current'!$I$15&lt;2.3795,385.62-52.4691*(2.3795-'Metric ME - Current'!$I$15),385.62)</f>
        <v>385.62</v>
      </c>
      <c r="BB197" s="1">
        <f t="shared" si="61"/>
        <v>97930.879999999655</v>
      </c>
    </row>
    <row r="198" spans="1:54" x14ac:dyDescent="0.25">
      <c r="A198" s="92">
        <v>220</v>
      </c>
      <c r="B198" s="92">
        <f>IF('Metric ME - Current'!$B$15&lt;2.3542,1079.85-130.66*(2.3542-'Metric ME - Current'!$B$15),1079.85)</f>
        <v>1079.8499999999999</v>
      </c>
      <c r="C198" s="1">
        <f t="shared" si="47"/>
        <v>182637.88000000006</v>
      </c>
      <c r="D198" s="92">
        <f>IF('Metric ME - Current'!$B$15&lt;2.3795,385.62-52.4691*(2.3795-'Metric ME - Current'!$B$15),385.62)</f>
        <v>385.62</v>
      </c>
      <c r="E198" s="1">
        <f t="shared" si="46"/>
        <v>98316.499999999651</v>
      </c>
      <c r="H198" s="92">
        <v>220</v>
      </c>
      <c r="I198" s="92">
        <f>IF('Metric ME - Current'!$C$15&lt;2.3542,1079.85-130.66*(2.3542-'Metric ME - Current'!$C$15),1079.85)</f>
        <v>1079.8499999999999</v>
      </c>
      <c r="J198" s="1">
        <f t="shared" si="48"/>
        <v>182637.88000000006</v>
      </c>
      <c r="K198" s="92">
        <f>IF('Metric ME - Current'!$C$15&lt;2.3795,385.62-52.4691*(2.3795-'Metric ME - Current'!$C$15),385.62)</f>
        <v>385.62</v>
      </c>
      <c r="L198" s="1">
        <f t="shared" si="55"/>
        <v>98316.499999999651</v>
      </c>
      <c r="O198" s="92">
        <v>220</v>
      </c>
      <c r="P198" s="92">
        <f>IF('Metric ME - Current'!$D$15&lt;2.3542,1079.85-130.66*(2.3542-'Metric ME - Current'!$D$15),1079.85)</f>
        <v>1079.8499999999999</v>
      </c>
      <c r="Q198" s="1">
        <f t="shared" si="49"/>
        <v>182637.88000000006</v>
      </c>
      <c r="R198" s="92">
        <f>IF('Metric ME - Current'!$D$15&lt;2.3795,385.62-52.4691*(2.3795-'Metric ME - Current'!$D$15),385.62)</f>
        <v>385.62</v>
      </c>
      <c r="S198" s="1">
        <f t="shared" si="56"/>
        <v>98316.499999999651</v>
      </c>
      <c r="V198" s="92">
        <v>220</v>
      </c>
      <c r="W198" s="92">
        <f>IF('Metric ME - Current'!$E$15&lt;2.3542,1079.85-130.66*(2.3542-'Metric ME - Current'!$E$15),1079.85)</f>
        <v>1079.8499999999999</v>
      </c>
      <c r="X198" s="1">
        <f t="shared" si="50"/>
        <v>182637.88000000006</v>
      </c>
      <c r="Y198" s="92">
        <f>IF('Metric ME - Current'!$E$15&lt;2.3795,385.62-52.4691*(2.3795-'Metric ME - Current'!$E$15),385.62)</f>
        <v>385.62</v>
      </c>
      <c r="Z198" s="1">
        <f t="shared" si="57"/>
        <v>98316.499999999651</v>
      </c>
      <c r="AC198" s="92">
        <v>220</v>
      </c>
      <c r="AD198" s="92">
        <f>IF('Metric ME - Current'!$F$15&lt;2.3542,1079.85-130.66*(2.3542-'Metric ME - Current'!$F$15),1079.85)</f>
        <v>1079.8499999999999</v>
      </c>
      <c r="AE198" s="1">
        <f t="shared" si="51"/>
        <v>182637.88000000006</v>
      </c>
      <c r="AF198" s="92">
        <f>IF('Metric ME - Current'!$F$15&lt;2.3795,385.62-52.4691*(2.3795-'Metric ME - Current'!$F$15),385.62)</f>
        <v>385.62</v>
      </c>
      <c r="AG198" s="1">
        <f t="shared" si="58"/>
        <v>98316.499999999651</v>
      </c>
      <c r="AJ198" s="92">
        <v>220</v>
      </c>
      <c r="AK198" s="92">
        <f>IF('Metric ME - Current'!$G$15&lt;2.3542,1079.85-130.66*(2.3542-'Metric ME - Current'!$G$15),1079.85)</f>
        <v>1079.8499999999999</v>
      </c>
      <c r="AL198" s="1">
        <f t="shared" si="52"/>
        <v>182637.88000000006</v>
      </c>
      <c r="AM198" s="92">
        <f>IF('Metric ME - Current'!$G$15&lt;2.3795,385.62-52.4691*(2.3795-'Metric ME - Current'!$G$15),385.62)</f>
        <v>385.62</v>
      </c>
      <c r="AN198" s="1">
        <f t="shared" si="59"/>
        <v>98316.499999999651</v>
      </c>
      <c r="AQ198" s="92">
        <v>220</v>
      </c>
      <c r="AR198" s="92">
        <f>IF('Metric ME - Current'!$H$15&lt;2.3542,1079.85-130.66*(2.3542-'Metric ME - Current'!$H$15),1079.85)</f>
        <v>1079.8499999999999</v>
      </c>
      <c r="AS198" s="1">
        <f t="shared" si="53"/>
        <v>182637.88000000006</v>
      </c>
      <c r="AT198" s="92">
        <f>IF('Metric ME - Current'!$H$15&lt;2.3795,385.62-52.4691*(2.3795-'Metric ME - Current'!$H$15),385.62)</f>
        <v>385.62</v>
      </c>
      <c r="AU198" s="1">
        <f t="shared" si="60"/>
        <v>98316.499999999651</v>
      </c>
      <c r="AX198" s="92">
        <v>220</v>
      </c>
      <c r="AY198" s="92">
        <f>IF('Metric ME - Current'!$I$15&lt;2.3542,1079.85-130.66*(2.3542-'Metric ME - Current'!$I$15),1079.85)</f>
        <v>1079.8499999999999</v>
      </c>
      <c r="AZ198" s="1">
        <f t="shared" si="54"/>
        <v>182637.88000000006</v>
      </c>
      <c r="BA198" s="92">
        <f>IF('Metric ME - Current'!$I$15&lt;2.3795,385.62-52.4691*(2.3795-'Metric ME - Current'!$I$15),385.62)</f>
        <v>385.62</v>
      </c>
      <c r="BB198" s="1">
        <f t="shared" si="61"/>
        <v>98316.499999999651</v>
      </c>
    </row>
    <row r="199" spans="1:54" x14ac:dyDescent="0.25">
      <c r="A199" s="92">
        <v>221</v>
      </c>
      <c r="B199" s="92">
        <f>IF('Metric ME - Current'!$B$15&lt;2.3542,1079.85-130.66*(2.3542-'Metric ME - Current'!$B$15),1079.85)</f>
        <v>1079.8499999999999</v>
      </c>
      <c r="C199" s="1">
        <f t="shared" si="47"/>
        <v>183717.73000000007</v>
      </c>
      <c r="D199" s="92">
        <f>IF('Metric ME - Current'!$B$15&lt;2.3795,385.62-52.4691*(2.3795-'Metric ME - Current'!$B$15),385.62)</f>
        <v>385.62</v>
      </c>
      <c r="E199" s="1">
        <f t="shared" ref="E199:E262" si="62">D199+E198</f>
        <v>98702.119999999646</v>
      </c>
      <c r="H199" s="92">
        <v>221</v>
      </c>
      <c r="I199" s="92">
        <f>IF('Metric ME - Current'!$C$15&lt;2.3542,1079.85-130.66*(2.3542-'Metric ME - Current'!$C$15),1079.85)</f>
        <v>1079.8499999999999</v>
      </c>
      <c r="J199" s="1">
        <f t="shared" si="48"/>
        <v>183717.73000000007</v>
      </c>
      <c r="K199" s="92">
        <f>IF('Metric ME - Current'!$C$15&lt;2.3795,385.62-52.4691*(2.3795-'Metric ME - Current'!$C$15),385.62)</f>
        <v>385.62</v>
      </c>
      <c r="L199" s="1">
        <f t="shared" si="55"/>
        <v>98702.119999999646</v>
      </c>
      <c r="O199" s="92">
        <v>221</v>
      </c>
      <c r="P199" s="92">
        <f>IF('Metric ME - Current'!$D$15&lt;2.3542,1079.85-130.66*(2.3542-'Metric ME - Current'!$D$15),1079.85)</f>
        <v>1079.8499999999999</v>
      </c>
      <c r="Q199" s="1">
        <f t="shared" si="49"/>
        <v>183717.73000000007</v>
      </c>
      <c r="R199" s="92">
        <f>IF('Metric ME - Current'!$D$15&lt;2.3795,385.62-52.4691*(2.3795-'Metric ME - Current'!$D$15),385.62)</f>
        <v>385.62</v>
      </c>
      <c r="S199" s="1">
        <f t="shared" si="56"/>
        <v>98702.119999999646</v>
      </c>
      <c r="V199" s="92">
        <v>221</v>
      </c>
      <c r="W199" s="92">
        <f>IF('Metric ME - Current'!$E$15&lt;2.3542,1079.85-130.66*(2.3542-'Metric ME - Current'!$E$15),1079.85)</f>
        <v>1079.8499999999999</v>
      </c>
      <c r="X199" s="1">
        <f t="shared" si="50"/>
        <v>183717.73000000007</v>
      </c>
      <c r="Y199" s="92">
        <f>IF('Metric ME - Current'!$E$15&lt;2.3795,385.62-52.4691*(2.3795-'Metric ME - Current'!$E$15),385.62)</f>
        <v>385.62</v>
      </c>
      <c r="Z199" s="1">
        <f t="shared" si="57"/>
        <v>98702.119999999646</v>
      </c>
      <c r="AC199" s="92">
        <v>221</v>
      </c>
      <c r="AD199" s="92">
        <f>IF('Metric ME - Current'!$F$15&lt;2.3542,1079.85-130.66*(2.3542-'Metric ME - Current'!$F$15),1079.85)</f>
        <v>1079.8499999999999</v>
      </c>
      <c r="AE199" s="1">
        <f t="shared" si="51"/>
        <v>183717.73000000007</v>
      </c>
      <c r="AF199" s="92">
        <f>IF('Metric ME - Current'!$F$15&lt;2.3795,385.62-52.4691*(2.3795-'Metric ME - Current'!$F$15),385.62)</f>
        <v>385.62</v>
      </c>
      <c r="AG199" s="1">
        <f t="shared" si="58"/>
        <v>98702.119999999646</v>
      </c>
      <c r="AJ199" s="92">
        <v>221</v>
      </c>
      <c r="AK199" s="92">
        <f>IF('Metric ME - Current'!$G$15&lt;2.3542,1079.85-130.66*(2.3542-'Metric ME - Current'!$G$15),1079.85)</f>
        <v>1079.8499999999999</v>
      </c>
      <c r="AL199" s="1">
        <f t="shared" si="52"/>
        <v>183717.73000000007</v>
      </c>
      <c r="AM199" s="92">
        <f>IF('Metric ME - Current'!$G$15&lt;2.3795,385.62-52.4691*(2.3795-'Metric ME - Current'!$G$15),385.62)</f>
        <v>385.62</v>
      </c>
      <c r="AN199" s="1">
        <f t="shared" si="59"/>
        <v>98702.119999999646</v>
      </c>
      <c r="AQ199" s="92">
        <v>221</v>
      </c>
      <c r="AR199" s="92">
        <f>IF('Metric ME - Current'!$H$15&lt;2.3542,1079.85-130.66*(2.3542-'Metric ME - Current'!$H$15),1079.85)</f>
        <v>1079.8499999999999</v>
      </c>
      <c r="AS199" s="1">
        <f t="shared" si="53"/>
        <v>183717.73000000007</v>
      </c>
      <c r="AT199" s="92">
        <f>IF('Metric ME - Current'!$H$15&lt;2.3795,385.62-52.4691*(2.3795-'Metric ME - Current'!$H$15),385.62)</f>
        <v>385.62</v>
      </c>
      <c r="AU199" s="1">
        <f t="shared" si="60"/>
        <v>98702.119999999646</v>
      </c>
      <c r="AX199" s="92">
        <v>221</v>
      </c>
      <c r="AY199" s="92">
        <f>IF('Metric ME - Current'!$I$15&lt;2.3542,1079.85-130.66*(2.3542-'Metric ME - Current'!$I$15),1079.85)</f>
        <v>1079.8499999999999</v>
      </c>
      <c r="AZ199" s="1">
        <f t="shared" si="54"/>
        <v>183717.73000000007</v>
      </c>
      <c r="BA199" s="92">
        <f>IF('Metric ME - Current'!$I$15&lt;2.3795,385.62-52.4691*(2.3795-'Metric ME - Current'!$I$15),385.62)</f>
        <v>385.62</v>
      </c>
      <c r="BB199" s="1">
        <f t="shared" si="61"/>
        <v>98702.119999999646</v>
      </c>
    </row>
    <row r="200" spans="1:54" x14ac:dyDescent="0.25">
      <c r="A200" s="92">
        <v>222</v>
      </c>
      <c r="B200" s="92">
        <f>IF('Metric ME - Current'!$B$15&lt;2.3542,1079.85-130.66*(2.3542-'Metric ME - Current'!$B$15),1079.85)</f>
        <v>1079.8499999999999</v>
      </c>
      <c r="C200" s="1">
        <f t="shared" ref="C200:C263" si="63">B200+C199</f>
        <v>184797.58000000007</v>
      </c>
      <c r="D200" s="92">
        <f>IF('Metric ME - Current'!$B$15&lt;2.3795,385.62-52.4691*(2.3795-'Metric ME - Current'!$B$15),385.62)</f>
        <v>385.62</v>
      </c>
      <c r="E200" s="1">
        <f t="shared" si="62"/>
        <v>99087.739999999641</v>
      </c>
      <c r="H200" s="92">
        <v>222</v>
      </c>
      <c r="I200" s="92">
        <f>IF('Metric ME - Current'!$C$15&lt;2.3542,1079.85-130.66*(2.3542-'Metric ME - Current'!$C$15),1079.85)</f>
        <v>1079.8499999999999</v>
      </c>
      <c r="J200" s="1">
        <f t="shared" ref="J200:J263" si="64">I200+J199</f>
        <v>184797.58000000007</v>
      </c>
      <c r="K200" s="92">
        <f>IF('Metric ME - Current'!$C$15&lt;2.3795,385.62-52.4691*(2.3795-'Metric ME - Current'!$C$15),385.62)</f>
        <v>385.62</v>
      </c>
      <c r="L200" s="1">
        <f t="shared" si="55"/>
        <v>99087.739999999641</v>
      </c>
      <c r="O200" s="92">
        <v>222</v>
      </c>
      <c r="P200" s="92">
        <f>IF('Metric ME - Current'!$D$15&lt;2.3542,1079.85-130.66*(2.3542-'Metric ME - Current'!$D$15),1079.85)</f>
        <v>1079.8499999999999</v>
      </c>
      <c r="Q200" s="1">
        <f t="shared" ref="Q200:Q263" si="65">P200+Q199</f>
        <v>184797.58000000007</v>
      </c>
      <c r="R200" s="92">
        <f>IF('Metric ME - Current'!$D$15&lt;2.3795,385.62-52.4691*(2.3795-'Metric ME - Current'!$D$15),385.62)</f>
        <v>385.62</v>
      </c>
      <c r="S200" s="1">
        <f t="shared" si="56"/>
        <v>99087.739999999641</v>
      </c>
      <c r="V200" s="92">
        <v>222</v>
      </c>
      <c r="W200" s="92">
        <f>IF('Metric ME - Current'!$E$15&lt;2.3542,1079.85-130.66*(2.3542-'Metric ME - Current'!$E$15),1079.85)</f>
        <v>1079.8499999999999</v>
      </c>
      <c r="X200" s="1">
        <f t="shared" ref="X200:X263" si="66">W200+X199</f>
        <v>184797.58000000007</v>
      </c>
      <c r="Y200" s="92">
        <f>IF('Metric ME - Current'!$E$15&lt;2.3795,385.62-52.4691*(2.3795-'Metric ME - Current'!$E$15),385.62)</f>
        <v>385.62</v>
      </c>
      <c r="Z200" s="1">
        <f t="shared" si="57"/>
        <v>99087.739999999641</v>
      </c>
      <c r="AC200" s="92">
        <v>222</v>
      </c>
      <c r="AD200" s="92">
        <f>IF('Metric ME - Current'!$F$15&lt;2.3542,1079.85-130.66*(2.3542-'Metric ME - Current'!$F$15),1079.85)</f>
        <v>1079.8499999999999</v>
      </c>
      <c r="AE200" s="1">
        <f t="shared" ref="AE200:AE263" si="67">AD200+AE199</f>
        <v>184797.58000000007</v>
      </c>
      <c r="AF200" s="92">
        <f>IF('Metric ME - Current'!$F$15&lt;2.3795,385.62-52.4691*(2.3795-'Metric ME - Current'!$F$15),385.62)</f>
        <v>385.62</v>
      </c>
      <c r="AG200" s="1">
        <f t="shared" si="58"/>
        <v>99087.739999999641</v>
      </c>
      <c r="AJ200" s="92">
        <v>222</v>
      </c>
      <c r="AK200" s="92">
        <f>IF('Metric ME - Current'!$G$15&lt;2.3542,1079.85-130.66*(2.3542-'Metric ME - Current'!$G$15),1079.85)</f>
        <v>1079.8499999999999</v>
      </c>
      <c r="AL200" s="1">
        <f t="shared" ref="AL200:AL263" si="68">AK200+AL199</f>
        <v>184797.58000000007</v>
      </c>
      <c r="AM200" s="92">
        <f>IF('Metric ME - Current'!$G$15&lt;2.3795,385.62-52.4691*(2.3795-'Metric ME - Current'!$G$15),385.62)</f>
        <v>385.62</v>
      </c>
      <c r="AN200" s="1">
        <f t="shared" si="59"/>
        <v>99087.739999999641</v>
      </c>
      <c r="AQ200" s="92">
        <v>222</v>
      </c>
      <c r="AR200" s="92">
        <f>IF('Metric ME - Current'!$H$15&lt;2.3542,1079.85-130.66*(2.3542-'Metric ME - Current'!$H$15),1079.85)</f>
        <v>1079.8499999999999</v>
      </c>
      <c r="AS200" s="1">
        <f t="shared" ref="AS200:AS263" si="69">AR200+AS199</f>
        <v>184797.58000000007</v>
      </c>
      <c r="AT200" s="92">
        <f>IF('Metric ME - Current'!$H$15&lt;2.3795,385.62-52.4691*(2.3795-'Metric ME - Current'!$H$15),385.62)</f>
        <v>385.62</v>
      </c>
      <c r="AU200" s="1">
        <f t="shared" si="60"/>
        <v>99087.739999999641</v>
      </c>
      <c r="AX200" s="92">
        <v>222</v>
      </c>
      <c r="AY200" s="92">
        <f>IF('Metric ME - Current'!$I$15&lt;2.3542,1079.85-130.66*(2.3542-'Metric ME - Current'!$I$15),1079.85)</f>
        <v>1079.8499999999999</v>
      </c>
      <c r="AZ200" s="1">
        <f t="shared" ref="AZ200:AZ263" si="70">AY200+AZ199</f>
        <v>184797.58000000007</v>
      </c>
      <c r="BA200" s="92">
        <f>IF('Metric ME - Current'!$I$15&lt;2.3795,385.62-52.4691*(2.3795-'Metric ME - Current'!$I$15),385.62)</f>
        <v>385.62</v>
      </c>
      <c r="BB200" s="1">
        <f t="shared" si="61"/>
        <v>99087.739999999641</v>
      </c>
    </row>
    <row r="201" spans="1:54" x14ac:dyDescent="0.25">
      <c r="A201" s="92">
        <v>223</v>
      </c>
      <c r="B201" s="92">
        <f>IF('Metric ME - Current'!$B$15&lt;2.3542,1079.85-130.66*(2.3542-'Metric ME - Current'!$B$15),1079.85)</f>
        <v>1079.8499999999999</v>
      </c>
      <c r="C201" s="1">
        <f t="shared" si="63"/>
        <v>185877.43000000008</v>
      </c>
      <c r="D201" s="92">
        <f>IF('Metric ME - Current'!$B$15&lt;2.3795,385.62-52.4691*(2.3795-'Metric ME - Current'!$B$15),385.62)</f>
        <v>385.62</v>
      </c>
      <c r="E201" s="1">
        <f t="shared" si="62"/>
        <v>99473.359999999637</v>
      </c>
      <c r="H201" s="92">
        <v>223</v>
      </c>
      <c r="I201" s="92">
        <f>IF('Metric ME - Current'!$C$15&lt;2.3542,1079.85-130.66*(2.3542-'Metric ME - Current'!$C$15),1079.85)</f>
        <v>1079.8499999999999</v>
      </c>
      <c r="J201" s="1">
        <f t="shared" si="64"/>
        <v>185877.43000000008</v>
      </c>
      <c r="K201" s="92">
        <f>IF('Metric ME - Current'!$C$15&lt;2.3795,385.62-52.4691*(2.3795-'Metric ME - Current'!$C$15),385.62)</f>
        <v>385.62</v>
      </c>
      <c r="L201" s="1">
        <f t="shared" si="55"/>
        <v>99473.359999999637</v>
      </c>
      <c r="O201" s="92">
        <v>223</v>
      </c>
      <c r="P201" s="92">
        <f>IF('Metric ME - Current'!$D$15&lt;2.3542,1079.85-130.66*(2.3542-'Metric ME - Current'!$D$15),1079.85)</f>
        <v>1079.8499999999999</v>
      </c>
      <c r="Q201" s="1">
        <f t="shared" si="65"/>
        <v>185877.43000000008</v>
      </c>
      <c r="R201" s="92">
        <f>IF('Metric ME - Current'!$D$15&lt;2.3795,385.62-52.4691*(2.3795-'Metric ME - Current'!$D$15),385.62)</f>
        <v>385.62</v>
      </c>
      <c r="S201" s="1">
        <f t="shared" si="56"/>
        <v>99473.359999999637</v>
      </c>
      <c r="V201" s="92">
        <v>223</v>
      </c>
      <c r="W201" s="92">
        <f>IF('Metric ME - Current'!$E$15&lt;2.3542,1079.85-130.66*(2.3542-'Metric ME - Current'!$E$15),1079.85)</f>
        <v>1079.8499999999999</v>
      </c>
      <c r="X201" s="1">
        <f t="shared" si="66"/>
        <v>185877.43000000008</v>
      </c>
      <c r="Y201" s="92">
        <f>IF('Metric ME - Current'!$E$15&lt;2.3795,385.62-52.4691*(2.3795-'Metric ME - Current'!$E$15),385.62)</f>
        <v>385.62</v>
      </c>
      <c r="Z201" s="1">
        <f t="shared" si="57"/>
        <v>99473.359999999637</v>
      </c>
      <c r="AC201" s="92">
        <v>223</v>
      </c>
      <c r="AD201" s="92">
        <f>IF('Metric ME - Current'!$F$15&lt;2.3542,1079.85-130.66*(2.3542-'Metric ME - Current'!$F$15),1079.85)</f>
        <v>1079.8499999999999</v>
      </c>
      <c r="AE201" s="1">
        <f t="shared" si="67"/>
        <v>185877.43000000008</v>
      </c>
      <c r="AF201" s="92">
        <f>IF('Metric ME - Current'!$F$15&lt;2.3795,385.62-52.4691*(2.3795-'Metric ME - Current'!$F$15),385.62)</f>
        <v>385.62</v>
      </c>
      <c r="AG201" s="1">
        <f t="shared" si="58"/>
        <v>99473.359999999637</v>
      </c>
      <c r="AJ201" s="92">
        <v>223</v>
      </c>
      <c r="AK201" s="92">
        <f>IF('Metric ME - Current'!$G$15&lt;2.3542,1079.85-130.66*(2.3542-'Metric ME - Current'!$G$15),1079.85)</f>
        <v>1079.8499999999999</v>
      </c>
      <c r="AL201" s="1">
        <f t="shared" si="68"/>
        <v>185877.43000000008</v>
      </c>
      <c r="AM201" s="92">
        <f>IF('Metric ME - Current'!$G$15&lt;2.3795,385.62-52.4691*(2.3795-'Metric ME - Current'!$G$15),385.62)</f>
        <v>385.62</v>
      </c>
      <c r="AN201" s="1">
        <f t="shared" si="59"/>
        <v>99473.359999999637</v>
      </c>
      <c r="AQ201" s="92">
        <v>223</v>
      </c>
      <c r="AR201" s="92">
        <f>IF('Metric ME - Current'!$H$15&lt;2.3542,1079.85-130.66*(2.3542-'Metric ME - Current'!$H$15),1079.85)</f>
        <v>1079.8499999999999</v>
      </c>
      <c r="AS201" s="1">
        <f t="shared" si="69"/>
        <v>185877.43000000008</v>
      </c>
      <c r="AT201" s="92">
        <f>IF('Metric ME - Current'!$H$15&lt;2.3795,385.62-52.4691*(2.3795-'Metric ME - Current'!$H$15),385.62)</f>
        <v>385.62</v>
      </c>
      <c r="AU201" s="1">
        <f t="shared" si="60"/>
        <v>99473.359999999637</v>
      </c>
      <c r="AX201" s="92">
        <v>223</v>
      </c>
      <c r="AY201" s="92">
        <f>IF('Metric ME - Current'!$I$15&lt;2.3542,1079.85-130.66*(2.3542-'Metric ME - Current'!$I$15),1079.85)</f>
        <v>1079.8499999999999</v>
      </c>
      <c r="AZ201" s="1">
        <f t="shared" si="70"/>
        <v>185877.43000000008</v>
      </c>
      <c r="BA201" s="92">
        <f>IF('Metric ME - Current'!$I$15&lt;2.3795,385.62-52.4691*(2.3795-'Metric ME - Current'!$I$15),385.62)</f>
        <v>385.62</v>
      </c>
      <c r="BB201" s="1">
        <f t="shared" si="61"/>
        <v>99473.359999999637</v>
      </c>
    </row>
    <row r="202" spans="1:54" x14ac:dyDescent="0.25">
      <c r="A202" s="92">
        <v>224</v>
      </c>
      <c r="B202" s="92">
        <f>IF('Metric ME - Current'!$B$15&lt;2.3542,1079.85-130.66*(2.3542-'Metric ME - Current'!$B$15),1079.85)</f>
        <v>1079.8499999999999</v>
      </c>
      <c r="C202" s="1">
        <f t="shared" si="63"/>
        <v>186957.28000000009</v>
      </c>
      <c r="D202" s="92">
        <f>IF('Metric ME - Current'!$B$15&lt;2.3795,385.62-52.4691*(2.3795-'Metric ME - Current'!$B$15),385.62)</f>
        <v>385.62</v>
      </c>
      <c r="E202" s="1">
        <f t="shared" si="62"/>
        <v>99858.979999999632</v>
      </c>
      <c r="H202" s="92">
        <v>224</v>
      </c>
      <c r="I202" s="92">
        <f>IF('Metric ME - Current'!$C$15&lt;2.3542,1079.85-130.66*(2.3542-'Metric ME - Current'!$C$15),1079.85)</f>
        <v>1079.8499999999999</v>
      </c>
      <c r="J202" s="1">
        <f t="shared" si="64"/>
        <v>186957.28000000009</v>
      </c>
      <c r="K202" s="92">
        <f>IF('Metric ME - Current'!$C$15&lt;2.3795,385.62-52.4691*(2.3795-'Metric ME - Current'!$C$15),385.62)</f>
        <v>385.62</v>
      </c>
      <c r="L202" s="1">
        <f t="shared" si="55"/>
        <v>99858.979999999632</v>
      </c>
      <c r="O202" s="92">
        <v>224</v>
      </c>
      <c r="P202" s="92">
        <f>IF('Metric ME - Current'!$D$15&lt;2.3542,1079.85-130.66*(2.3542-'Metric ME - Current'!$D$15),1079.85)</f>
        <v>1079.8499999999999</v>
      </c>
      <c r="Q202" s="1">
        <f t="shared" si="65"/>
        <v>186957.28000000009</v>
      </c>
      <c r="R202" s="92">
        <f>IF('Metric ME - Current'!$D$15&lt;2.3795,385.62-52.4691*(2.3795-'Metric ME - Current'!$D$15),385.62)</f>
        <v>385.62</v>
      </c>
      <c r="S202" s="1">
        <f t="shared" si="56"/>
        <v>99858.979999999632</v>
      </c>
      <c r="V202" s="92">
        <v>224</v>
      </c>
      <c r="W202" s="92">
        <f>IF('Metric ME - Current'!$E$15&lt;2.3542,1079.85-130.66*(2.3542-'Metric ME - Current'!$E$15),1079.85)</f>
        <v>1079.8499999999999</v>
      </c>
      <c r="X202" s="1">
        <f t="shared" si="66"/>
        <v>186957.28000000009</v>
      </c>
      <c r="Y202" s="92">
        <f>IF('Metric ME - Current'!$E$15&lt;2.3795,385.62-52.4691*(2.3795-'Metric ME - Current'!$E$15),385.62)</f>
        <v>385.62</v>
      </c>
      <c r="Z202" s="1">
        <f t="shared" si="57"/>
        <v>99858.979999999632</v>
      </c>
      <c r="AC202" s="92">
        <v>224</v>
      </c>
      <c r="AD202" s="92">
        <f>IF('Metric ME - Current'!$F$15&lt;2.3542,1079.85-130.66*(2.3542-'Metric ME - Current'!$F$15),1079.85)</f>
        <v>1079.8499999999999</v>
      </c>
      <c r="AE202" s="1">
        <f t="shared" si="67"/>
        <v>186957.28000000009</v>
      </c>
      <c r="AF202" s="92">
        <f>IF('Metric ME - Current'!$F$15&lt;2.3795,385.62-52.4691*(2.3795-'Metric ME - Current'!$F$15),385.62)</f>
        <v>385.62</v>
      </c>
      <c r="AG202" s="1">
        <f t="shared" si="58"/>
        <v>99858.979999999632</v>
      </c>
      <c r="AJ202" s="92">
        <v>224</v>
      </c>
      <c r="AK202" s="92">
        <f>IF('Metric ME - Current'!$G$15&lt;2.3542,1079.85-130.66*(2.3542-'Metric ME - Current'!$G$15),1079.85)</f>
        <v>1079.8499999999999</v>
      </c>
      <c r="AL202" s="1">
        <f t="shared" si="68"/>
        <v>186957.28000000009</v>
      </c>
      <c r="AM202" s="92">
        <f>IF('Metric ME - Current'!$G$15&lt;2.3795,385.62-52.4691*(2.3795-'Metric ME - Current'!$G$15),385.62)</f>
        <v>385.62</v>
      </c>
      <c r="AN202" s="1">
        <f t="shared" si="59"/>
        <v>99858.979999999632</v>
      </c>
      <c r="AQ202" s="92">
        <v>224</v>
      </c>
      <c r="AR202" s="92">
        <f>IF('Metric ME - Current'!$H$15&lt;2.3542,1079.85-130.66*(2.3542-'Metric ME - Current'!$H$15),1079.85)</f>
        <v>1079.8499999999999</v>
      </c>
      <c r="AS202" s="1">
        <f t="shared" si="69"/>
        <v>186957.28000000009</v>
      </c>
      <c r="AT202" s="92">
        <f>IF('Metric ME - Current'!$H$15&lt;2.3795,385.62-52.4691*(2.3795-'Metric ME - Current'!$H$15),385.62)</f>
        <v>385.62</v>
      </c>
      <c r="AU202" s="1">
        <f t="shared" si="60"/>
        <v>99858.979999999632</v>
      </c>
      <c r="AX202" s="92">
        <v>224</v>
      </c>
      <c r="AY202" s="92">
        <f>IF('Metric ME - Current'!$I$15&lt;2.3542,1079.85-130.66*(2.3542-'Metric ME - Current'!$I$15),1079.85)</f>
        <v>1079.8499999999999</v>
      </c>
      <c r="AZ202" s="1">
        <f t="shared" si="70"/>
        <v>186957.28000000009</v>
      </c>
      <c r="BA202" s="92">
        <f>IF('Metric ME - Current'!$I$15&lt;2.3795,385.62-52.4691*(2.3795-'Metric ME - Current'!$I$15),385.62)</f>
        <v>385.62</v>
      </c>
      <c r="BB202" s="1">
        <f t="shared" si="61"/>
        <v>99858.979999999632</v>
      </c>
    </row>
    <row r="203" spans="1:54" x14ac:dyDescent="0.25">
      <c r="A203" s="92">
        <v>225</v>
      </c>
      <c r="B203" s="92">
        <f>IF('Metric ME - Current'!$B$15&lt;2.3542,1079.85-130.66*(2.3542-'Metric ME - Current'!$B$15),1079.85)</f>
        <v>1079.8499999999999</v>
      </c>
      <c r="C203" s="1">
        <f t="shared" si="63"/>
        <v>188037.13000000009</v>
      </c>
      <c r="D203" s="92">
        <f>IF('Metric ME - Current'!$B$15&lt;2.3795,385.62-52.4691*(2.3795-'Metric ME - Current'!$B$15),385.62)</f>
        <v>385.62</v>
      </c>
      <c r="E203" s="1">
        <f t="shared" si="62"/>
        <v>100244.59999999963</v>
      </c>
      <c r="H203" s="92">
        <v>225</v>
      </c>
      <c r="I203" s="92">
        <f>IF('Metric ME - Current'!$C$15&lt;2.3542,1079.85-130.66*(2.3542-'Metric ME - Current'!$C$15),1079.85)</f>
        <v>1079.8499999999999</v>
      </c>
      <c r="J203" s="1">
        <f t="shared" si="64"/>
        <v>188037.13000000009</v>
      </c>
      <c r="K203" s="92">
        <f>IF('Metric ME - Current'!$C$15&lt;2.3795,385.62-52.4691*(2.3795-'Metric ME - Current'!$C$15),385.62)</f>
        <v>385.62</v>
      </c>
      <c r="L203" s="1">
        <f t="shared" si="55"/>
        <v>100244.59999999963</v>
      </c>
      <c r="O203" s="92">
        <v>225</v>
      </c>
      <c r="P203" s="92">
        <f>IF('Metric ME - Current'!$D$15&lt;2.3542,1079.85-130.66*(2.3542-'Metric ME - Current'!$D$15),1079.85)</f>
        <v>1079.8499999999999</v>
      </c>
      <c r="Q203" s="1">
        <f t="shared" si="65"/>
        <v>188037.13000000009</v>
      </c>
      <c r="R203" s="92">
        <f>IF('Metric ME - Current'!$D$15&lt;2.3795,385.62-52.4691*(2.3795-'Metric ME - Current'!$D$15),385.62)</f>
        <v>385.62</v>
      </c>
      <c r="S203" s="1">
        <f t="shared" si="56"/>
        <v>100244.59999999963</v>
      </c>
      <c r="V203" s="92">
        <v>225</v>
      </c>
      <c r="W203" s="92">
        <f>IF('Metric ME - Current'!$E$15&lt;2.3542,1079.85-130.66*(2.3542-'Metric ME - Current'!$E$15),1079.85)</f>
        <v>1079.8499999999999</v>
      </c>
      <c r="X203" s="1">
        <f t="shared" si="66"/>
        <v>188037.13000000009</v>
      </c>
      <c r="Y203" s="92">
        <f>IF('Metric ME - Current'!$E$15&lt;2.3795,385.62-52.4691*(2.3795-'Metric ME - Current'!$E$15),385.62)</f>
        <v>385.62</v>
      </c>
      <c r="Z203" s="1">
        <f t="shared" si="57"/>
        <v>100244.59999999963</v>
      </c>
      <c r="AC203" s="92">
        <v>225</v>
      </c>
      <c r="AD203" s="92">
        <f>IF('Metric ME - Current'!$F$15&lt;2.3542,1079.85-130.66*(2.3542-'Metric ME - Current'!$F$15),1079.85)</f>
        <v>1079.8499999999999</v>
      </c>
      <c r="AE203" s="1">
        <f t="shared" si="67"/>
        <v>188037.13000000009</v>
      </c>
      <c r="AF203" s="92">
        <f>IF('Metric ME - Current'!$F$15&lt;2.3795,385.62-52.4691*(2.3795-'Metric ME - Current'!$F$15),385.62)</f>
        <v>385.62</v>
      </c>
      <c r="AG203" s="1">
        <f t="shared" si="58"/>
        <v>100244.59999999963</v>
      </c>
      <c r="AJ203" s="92">
        <v>225</v>
      </c>
      <c r="AK203" s="92">
        <f>IF('Metric ME - Current'!$G$15&lt;2.3542,1079.85-130.66*(2.3542-'Metric ME - Current'!$G$15),1079.85)</f>
        <v>1079.8499999999999</v>
      </c>
      <c r="AL203" s="1">
        <f t="shared" si="68"/>
        <v>188037.13000000009</v>
      </c>
      <c r="AM203" s="92">
        <f>IF('Metric ME - Current'!$G$15&lt;2.3795,385.62-52.4691*(2.3795-'Metric ME - Current'!$G$15),385.62)</f>
        <v>385.62</v>
      </c>
      <c r="AN203" s="1">
        <f t="shared" si="59"/>
        <v>100244.59999999963</v>
      </c>
      <c r="AQ203" s="92">
        <v>225</v>
      </c>
      <c r="AR203" s="92">
        <f>IF('Metric ME - Current'!$H$15&lt;2.3542,1079.85-130.66*(2.3542-'Metric ME - Current'!$H$15),1079.85)</f>
        <v>1079.8499999999999</v>
      </c>
      <c r="AS203" s="1">
        <f t="shared" si="69"/>
        <v>188037.13000000009</v>
      </c>
      <c r="AT203" s="92">
        <f>IF('Metric ME - Current'!$H$15&lt;2.3795,385.62-52.4691*(2.3795-'Metric ME - Current'!$H$15),385.62)</f>
        <v>385.62</v>
      </c>
      <c r="AU203" s="1">
        <f t="shared" si="60"/>
        <v>100244.59999999963</v>
      </c>
      <c r="AX203" s="92">
        <v>225</v>
      </c>
      <c r="AY203" s="92">
        <f>IF('Metric ME - Current'!$I$15&lt;2.3542,1079.85-130.66*(2.3542-'Metric ME - Current'!$I$15),1079.85)</f>
        <v>1079.8499999999999</v>
      </c>
      <c r="AZ203" s="1">
        <f t="shared" si="70"/>
        <v>188037.13000000009</v>
      </c>
      <c r="BA203" s="92">
        <f>IF('Metric ME - Current'!$I$15&lt;2.3795,385.62-52.4691*(2.3795-'Metric ME - Current'!$I$15),385.62)</f>
        <v>385.62</v>
      </c>
      <c r="BB203" s="1">
        <f t="shared" si="61"/>
        <v>100244.59999999963</v>
      </c>
    </row>
    <row r="204" spans="1:54" x14ac:dyDescent="0.25">
      <c r="A204" s="92">
        <v>226</v>
      </c>
      <c r="B204" s="92">
        <f>IF('Metric ME - Current'!$B$15&lt;2.3542,1079.85-130.66*(2.3542-'Metric ME - Current'!$B$15),1079.85)</f>
        <v>1079.8499999999999</v>
      </c>
      <c r="C204" s="1">
        <f t="shared" si="63"/>
        <v>189116.9800000001</v>
      </c>
      <c r="D204" s="92">
        <f>IF('Metric ME - Current'!$B$15&lt;2.3795,385.62-52.4691*(2.3795-'Metric ME - Current'!$B$15),385.62)</f>
        <v>385.62</v>
      </c>
      <c r="E204" s="1">
        <f t="shared" si="62"/>
        <v>100630.21999999962</v>
      </c>
      <c r="H204" s="92">
        <v>226</v>
      </c>
      <c r="I204" s="92">
        <f>IF('Metric ME - Current'!$C$15&lt;2.3542,1079.85-130.66*(2.3542-'Metric ME - Current'!$C$15),1079.85)</f>
        <v>1079.8499999999999</v>
      </c>
      <c r="J204" s="1">
        <f t="shared" si="64"/>
        <v>189116.9800000001</v>
      </c>
      <c r="K204" s="92">
        <f>IF('Metric ME - Current'!$C$15&lt;2.3795,385.62-52.4691*(2.3795-'Metric ME - Current'!$C$15),385.62)</f>
        <v>385.62</v>
      </c>
      <c r="L204" s="1">
        <f t="shared" si="55"/>
        <v>100630.21999999962</v>
      </c>
      <c r="O204" s="92">
        <v>226</v>
      </c>
      <c r="P204" s="92">
        <f>IF('Metric ME - Current'!$D$15&lt;2.3542,1079.85-130.66*(2.3542-'Metric ME - Current'!$D$15),1079.85)</f>
        <v>1079.8499999999999</v>
      </c>
      <c r="Q204" s="1">
        <f t="shared" si="65"/>
        <v>189116.9800000001</v>
      </c>
      <c r="R204" s="92">
        <f>IF('Metric ME - Current'!$D$15&lt;2.3795,385.62-52.4691*(2.3795-'Metric ME - Current'!$D$15),385.62)</f>
        <v>385.62</v>
      </c>
      <c r="S204" s="1">
        <f t="shared" si="56"/>
        <v>100630.21999999962</v>
      </c>
      <c r="V204" s="92">
        <v>226</v>
      </c>
      <c r="W204" s="92">
        <f>IF('Metric ME - Current'!$E$15&lt;2.3542,1079.85-130.66*(2.3542-'Metric ME - Current'!$E$15),1079.85)</f>
        <v>1079.8499999999999</v>
      </c>
      <c r="X204" s="1">
        <f t="shared" si="66"/>
        <v>189116.9800000001</v>
      </c>
      <c r="Y204" s="92">
        <f>IF('Metric ME - Current'!$E$15&lt;2.3795,385.62-52.4691*(2.3795-'Metric ME - Current'!$E$15),385.62)</f>
        <v>385.62</v>
      </c>
      <c r="Z204" s="1">
        <f t="shared" si="57"/>
        <v>100630.21999999962</v>
      </c>
      <c r="AC204" s="92">
        <v>226</v>
      </c>
      <c r="AD204" s="92">
        <f>IF('Metric ME - Current'!$F$15&lt;2.3542,1079.85-130.66*(2.3542-'Metric ME - Current'!$F$15),1079.85)</f>
        <v>1079.8499999999999</v>
      </c>
      <c r="AE204" s="1">
        <f t="shared" si="67"/>
        <v>189116.9800000001</v>
      </c>
      <c r="AF204" s="92">
        <f>IF('Metric ME - Current'!$F$15&lt;2.3795,385.62-52.4691*(2.3795-'Metric ME - Current'!$F$15),385.62)</f>
        <v>385.62</v>
      </c>
      <c r="AG204" s="1">
        <f t="shared" si="58"/>
        <v>100630.21999999962</v>
      </c>
      <c r="AJ204" s="92">
        <v>226</v>
      </c>
      <c r="AK204" s="92">
        <f>IF('Metric ME - Current'!$G$15&lt;2.3542,1079.85-130.66*(2.3542-'Metric ME - Current'!$G$15),1079.85)</f>
        <v>1079.8499999999999</v>
      </c>
      <c r="AL204" s="1">
        <f t="shared" si="68"/>
        <v>189116.9800000001</v>
      </c>
      <c r="AM204" s="92">
        <f>IF('Metric ME - Current'!$G$15&lt;2.3795,385.62-52.4691*(2.3795-'Metric ME - Current'!$G$15),385.62)</f>
        <v>385.62</v>
      </c>
      <c r="AN204" s="1">
        <f t="shared" si="59"/>
        <v>100630.21999999962</v>
      </c>
      <c r="AQ204" s="92">
        <v>226</v>
      </c>
      <c r="AR204" s="92">
        <f>IF('Metric ME - Current'!$H$15&lt;2.3542,1079.85-130.66*(2.3542-'Metric ME - Current'!$H$15),1079.85)</f>
        <v>1079.8499999999999</v>
      </c>
      <c r="AS204" s="1">
        <f t="shared" si="69"/>
        <v>189116.9800000001</v>
      </c>
      <c r="AT204" s="92">
        <f>IF('Metric ME - Current'!$H$15&lt;2.3795,385.62-52.4691*(2.3795-'Metric ME - Current'!$H$15),385.62)</f>
        <v>385.62</v>
      </c>
      <c r="AU204" s="1">
        <f t="shared" si="60"/>
        <v>100630.21999999962</v>
      </c>
      <c r="AX204" s="92">
        <v>226</v>
      </c>
      <c r="AY204" s="92">
        <f>IF('Metric ME - Current'!$I$15&lt;2.3542,1079.85-130.66*(2.3542-'Metric ME - Current'!$I$15),1079.85)</f>
        <v>1079.8499999999999</v>
      </c>
      <c r="AZ204" s="1">
        <f t="shared" si="70"/>
        <v>189116.9800000001</v>
      </c>
      <c r="BA204" s="92">
        <f>IF('Metric ME - Current'!$I$15&lt;2.3795,385.62-52.4691*(2.3795-'Metric ME - Current'!$I$15),385.62)</f>
        <v>385.62</v>
      </c>
      <c r="BB204" s="1">
        <f t="shared" si="61"/>
        <v>100630.21999999962</v>
      </c>
    </row>
    <row r="205" spans="1:54" x14ac:dyDescent="0.25">
      <c r="A205" s="92">
        <v>227</v>
      </c>
      <c r="B205" s="92">
        <f>IF('Metric ME - Current'!$B$15&lt;2.3542,1079.85-130.66*(2.3542-'Metric ME - Current'!$B$15),1079.85)</f>
        <v>1079.8499999999999</v>
      </c>
      <c r="C205" s="1">
        <f t="shared" si="63"/>
        <v>190196.8300000001</v>
      </c>
      <c r="D205" s="92">
        <f>IF('Metric ME - Current'!$B$15&lt;2.3795,385.62-52.4691*(2.3795-'Metric ME - Current'!$B$15),385.62)</f>
        <v>385.62</v>
      </c>
      <c r="E205" s="1">
        <f t="shared" si="62"/>
        <v>101015.83999999962</v>
      </c>
      <c r="H205" s="92">
        <v>227</v>
      </c>
      <c r="I205" s="92">
        <f>IF('Metric ME - Current'!$C$15&lt;2.3542,1079.85-130.66*(2.3542-'Metric ME - Current'!$C$15),1079.85)</f>
        <v>1079.8499999999999</v>
      </c>
      <c r="J205" s="1">
        <f t="shared" si="64"/>
        <v>190196.8300000001</v>
      </c>
      <c r="K205" s="92">
        <f>IF('Metric ME - Current'!$C$15&lt;2.3795,385.62-52.4691*(2.3795-'Metric ME - Current'!$C$15),385.62)</f>
        <v>385.62</v>
      </c>
      <c r="L205" s="1">
        <f t="shared" ref="L205:L268" si="71">K205+L204</f>
        <v>101015.83999999962</v>
      </c>
      <c r="O205" s="92">
        <v>227</v>
      </c>
      <c r="P205" s="92">
        <f>IF('Metric ME - Current'!$D$15&lt;2.3542,1079.85-130.66*(2.3542-'Metric ME - Current'!$D$15),1079.85)</f>
        <v>1079.8499999999999</v>
      </c>
      <c r="Q205" s="1">
        <f t="shared" si="65"/>
        <v>190196.8300000001</v>
      </c>
      <c r="R205" s="92">
        <f>IF('Metric ME - Current'!$D$15&lt;2.3795,385.62-52.4691*(2.3795-'Metric ME - Current'!$D$15),385.62)</f>
        <v>385.62</v>
      </c>
      <c r="S205" s="1">
        <f t="shared" ref="S205:S268" si="72">R205+S204</f>
        <v>101015.83999999962</v>
      </c>
      <c r="V205" s="92">
        <v>227</v>
      </c>
      <c r="W205" s="92">
        <f>IF('Metric ME - Current'!$E$15&lt;2.3542,1079.85-130.66*(2.3542-'Metric ME - Current'!$E$15),1079.85)</f>
        <v>1079.8499999999999</v>
      </c>
      <c r="X205" s="1">
        <f t="shared" si="66"/>
        <v>190196.8300000001</v>
      </c>
      <c r="Y205" s="92">
        <f>IF('Metric ME - Current'!$E$15&lt;2.3795,385.62-52.4691*(2.3795-'Metric ME - Current'!$E$15),385.62)</f>
        <v>385.62</v>
      </c>
      <c r="Z205" s="1">
        <f t="shared" ref="Z205:Z268" si="73">Y205+Z204</f>
        <v>101015.83999999962</v>
      </c>
      <c r="AC205" s="92">
        <v>227</v>
      </c>
      <c r="AD205" s="92">
        <f>IF('Metric ME - Current'!$F$15&lt;2.3542,1079.85-130.66*(2.3542-'Metric ME - Current'!$F$15),1079.85)</f>
        <v>1079.8499999999999</v>
      </c>
      <c r="AE205" s="1">
        <f t="shared" si="67"/>
        <v>190196.8300000001</v>
      </c>
      <c r="AF205" s="92">
        <f>IF('Metric ME - Current'!$F$15&lt;2.3795,385.62-52.4691*(2.3795-'Metric ME - Current'!$F$15),385.62)</f>
        <v>385.62</v>
      </c>
      <c r="AG205" s="1">
        <f t="shared" ref="AG205:AG268" si="74">AF205+AG204</f>
        <v>101015.83999999962</v>
      </c>
      <c r="AJ205" s="92">
        <v>227</v>
      </c>
      <c r="AK205" s="92">
        <f>IF('Metric ME - Current'!$G$15&lt;2.3542,1079.85-130.66*(2.3542-'Metric ME - Current'!$G$15),1079.85)</f>
        <v>1079.8499999999999</v>
      </c>
      <c r="AL205" s="1">
        <f t="shared" si="68"/>
        <v>190196.8300000001</v>
      </c>
      <c r="AM205" s="92">
        <f>IF('Metric ME - Current'!$G$15&lt;2.3795,385.62-52.4691*(2.3795-'Metric ME - Current'!$G$15),385.62)</f>
        <v>385.62</v>
      </c>
      <c r="AN205" s="1">
        <f t="shared" ref="AN205:AN268" si="75">AM205+AN204</f>
        <v>101015.83999999962</v>
      </c>
      <c r="AQ205" s="92">
        <v>227</v>
      </c>
      <c r="AR205" s="92">
        <f>IF('Metric ME - Current'!$H$15&lt;2.3542,1079.85-130.66*(2.3542-'Metric ME - Current'!$H$15),1079.85)</f>
        <v>1079.8499999999999</v>
      </c>
      <c r="AS205" s="1">
        <f t="shared" si="69"/>
        <v>190196.8300000001</v>
      </c>
      <c r="AT205" s="92">
        <f>IF('Metric ME - Current'!$H$15&lt;2.3795,385.62-52.4691*(2.3795-'Metric ME - Current'!$H$15),385.62)</f>
        <v>385.62</v>
      </c>
      <c r="AU205" s="1">
        <f t="shared" ref="AU205:AU268" si="76">AT205+AU204</f>
        <v>101015.83999999962</v>
      </c>
      <c r="AX205" s="92">
        <v>227</v>
      </c>
      <c r="AY205" s="92">
        <f>IF('Metric ME - Current'!$I$15&lt;2.3542,1079.85-130.66*(2.3542-'Metric ME - Current'!$I$15),1079.85)</f>
        <v>1079.8499999999999</v>
      </c>
      <c r="AZ205" s="1">
        <f t="shared" si="70"/>
        <v>190196.8300000001</v>
      </c>
      <c r="BA205" s="92">
        <f>IF('Metric ME - Current'!$I$15&lt;2.3795,385.62-52.4691*(2.3795-'Metric ME - Current'!$I$15),385.62)</f>
        <v>385.62</v>
      </c>
      <c r="BB205" s="1">
        <f t="shared" ref="BB205:BB268" si="77">BA205+BB204</f>
        <v>101015.83999999962</v>
      </c>
    </row>
    <row r="206" spans="1:54" x14ac:dyDescent="0.25">
      <c r="A206" s="92">
        <v>228</v>
      </c>
      <c r="B206" s="92">
        <f>IF('Metric ME - Current'!$B$15&lt;2.3542,1079.85-130.66*(2.3542-'Metric ME - Current'!$B$15),1079.85)</f>
        <v>1079.8499999999999</v>
      </c>
      <c r="C206" s="1">
        <f t="shared" si="63"/>
        <v>191276.68000000011</v>
      </c>
      <c r="D206" s="92">
        <f>IF('Metric ME - Current'!$B$15&lt;2.3795,385.62-52.4691*(2.3795-'Metric ME - Current'!$B$15),385.62)</f>
        <v>385.62</v>
      </c>
      <c r="E206" s="1">
        <f t="shared" si="62"/>
        <v>101401.45999999961</v>
      </c>
      <c r="H206" s="92">
        <v>228</v>
      </c>
      <c r="I206" s="92">
        <f>IF('Metric ME - Current'!$C$15&lt;2.3542,1079.85-130.66*(2.3542-'Metric ME - Current'!$C$15),1079.85)</f>
        <v>1079.8499999999999</v>
      </c>
      <c r="J206" s="1">
        <f t="shared" si="64"/>
        <v>191276.68000000011</v>
      </c>
      <c r="K206" s="92">
        <f>IF('Metric ME - Current'!$C$15&lt;2.3795,385.62-52.4691*(2.3795-'Metric ME - Current'!$C$15),385.62)</f>
        <v>385.62</v>
      </c>
      <c r="L206" s="1">
        <f t="shared" si="71"/>
        <v>101401.45999999961</v>
      </c>
      <c r="O206" s="92">
        <v>228</v>
      </c>
      <c r="P206" s="92">
        <f>IF('Metric ME - Current'!$D$15&lt;2.3542,1079.85-130.66*(2.3542-'Metric ME - Current'!$D$15),1079.85)</f>
        <v>1079.8499999999999</v>
      </c>
      <c r="Q206" s="1">
        <f t="shared" si="65"/>
        <v>191276.68000000011</v>
      </c>
      <c r="R206" s="92">
        <f>IF('Metric ME - Current'!$D$15&lt;2.3795,385.62-52.4691*(2.3795-'Metric ME - Current'!$D$15),385.62)</f>
        <v>385.62</v>
      </c>
      <c r="S206" s="1">
        <f t="shared" si="72"/>
        <v>101401.45999999961</v>
      </c>
      <c r="V206" s="92">
        <v>228</v>
      </c>
      <c r="W206" s="92">
        <f>IF('Metric ME - Current'!$E$15&lt;2.3542,1079.85-130.66*(2.3542-'Metric ME - Current'!$E$15),1079.85)</f>
        <v>1079.8499999999999</v>
      </c>
      <c r="X206" s="1">
        <f t="shared" si="66"/>
        <v>191276.68000000011</v>
      </c>
      <c r="Y206" s="92">
        <f>IF('Metric ME - Current'!$E$15&lt;2.3795,385.62-52.4691*(2.3795-'Metric ME - Current'!$E$15),385.62)</f>
        <v>385.62</v>
      </c>
      <c r="Z206" s="1">
        <f t="shared" si="73"/>
        <v>101401.45999999961</v>
      </c>
      <c r="AC206" s="92">
        <v>228</v>
      </c>
      <c r="AD206" s="92">
        <f>IF('Metric ME - Current'!$F$15&lt;2.3542,1079.85-130.66*(2.3542-'Metric ME - Current'!$F$15),1079.85)</f>
        <v>1079.8499999999999</v>
      </c>
      <c r="AE206" s="1">
        <f t="shared" si="67"/>
        <v>191276.68000000011</v>
      </c>
      <c r="AF206" s="92">
        <f>IF('Metric ME - Current'!$F$15&lt;2.3795,385.62-52.4691*(2.3795-'Metric ME - Current'!$F$15),385.62)</f>
        <v>385.62</v>
      </c>
      <c r="AG206" s="1">
        <f t="shared" si="74"/>
        <v>101401.45999999961</v>
      </c>
      <c r="AJ206" s="92">
        <v>228</v>
      </c>
      <c r="AK206" s="92">
        <f>IF('Metric ME - Current'!$G$15&lt;2.3542,1079.85-130.66*(2.3542-'Metric ME - Current'!$G$15),1079.85)</f>
        <v>1079.8499999999999</v>
      </c>
      <c r="AL206" s="1">
        <f t="shared" si="68"/>
        <v>191276.68000000011</v>
      </c>
      <c r="AM206" s="92">
        <f>IF('Metric ME - Current'!$G$15&lt;2.3795,385.62-52.4691*(2.3795-'Metric ME - Current'!$G$15),385.62)</f>
        <v>385.62</v>
      </c>
      <c r="AN206" s="1">
        <f t="shared" si="75"/>
        <v>101401.45999999961</v>
      </c>
      <c r="AQ206" s="92">
        <v>228</v>
      </c>
      <c r="AR206" s="92">
        <f>IF('Metric ME - Current'!$H$15&lt;2.3542,1079.85-130.66*(2.3542-'Metric ME - Current'!$H$15),1079.85)</f>
        <v>1079.8499999999999</v>
      </c>
      <c r="AS206" s="1">
        <f t="shared" si="69"/>
        <v>191276.68000000011</v>
      </c>
      <c r="AT206" s="92">
        <f>IF('Metric ME - Current'!$H$15&lt;2.3795,385.62-52.4691*(2.3795-'Metric ME - Current'!$H$15),385.62)</f>
        <v>385.62</v>
      </c>
      <c r="AU206" s="1">
        <f t="shared" si="76"/>
        <v>101401.45999999961</v>
      </c>
      <c r="AX206" s="92">
        <v>228</v>
      </c>
      <c r="AY206" s="92">
        <f>IF('Metric ME - Current'!$I$15&lt;2.3542,1079.85-130.66*(2.3542-'Metric ME - Current'!$I$15),1079.85)</f>
        <v>1079.8499999999999</v>
      </c>
      <c r="AZ206" s="1">
        <f t="shared" si="70"/>
        <v>191276.68000000011</v>
      </c>
      <c r="BA206" s="92">
        <f>IF('Metric ME - Current'!$I$15&lt;2.3795,385.62-52.4691*(2.3795-'Metric ME - Current'!$I$15),385.62)</f>
        <v>385.62</v>
      </c>
      <c r="BB206" s="1">
        <f t="shared" si="77"/>
        <v>101401.45999999961</v>
      </c>
    </row>
    <row r="207" spans="1:54" x14ac:dyDescent="0.25">
      <c r="A207" s="92">
        <v>229</v>
      </c>
      <c r="B207" s="92">
        <f>IF('Metric ME - Current'!$B$15&lt;2.3542,1079.85-130.66*(2.3542-'Metric ME - Current'!$B$15),1079.85)</f>
        <v>1079.8499999999999</v>
      </c>
      <c r="C207" s="1">
        <f t="shared" si="63"/>
        <v>192356.53000000012</v>
      </c>
      <c r="D207" s="92">
        <f>IF('Metric ME - Current'!$B$15&lt;2.3795,385.62-52.4691*(2.3795-'Metric ME - Current'!$B$15),385.62)</f>
        <v>385.62</v>
      </c>
      <c r="E207" s="1">
        <f t="shared" si="62"/>
        <v>101787.07999999961</v>
      </c>
      <c r="H207" s="92">
        <v>229</v>
      </c>
      <c r="I207" s="92">
        <f>IF('Metric ME - Current'!$C$15&lt;2.3542,1079.85-130.66*(2.3542-'Metric ME - Current'!$C$15),1079.85)</f>
        <v>1079.8499999999999</v>
      </c>
      <c r="J207" s="1">
        <f t="shared" si="64"/>
        <v>192356.53000000012</v>
      </c>
      <c r="K207" s="92">
        <f>IF('Metric ME - Current'!$C$15&lt;2.3795,385.62-52.4691*(2.3795-'Metric ME - Current'!$C$15),385.62)</f>
        <v>385.62</v>
      </c>
      <c r="L207" s="1">
        <f t="shared" si="71"/>
        <v>101787.07999999961</v>
      </c>
      <c r="O207" s="92">
        <v>229</v>
      </c>
      <c r="P207" s="92">
        <f>IF('Metric ME - Current'!$D$15&lt;2.3542,1079.85-130.66*(2.3542-'Metric ME - Current'!$D$15),1079.85)</f>
        <v>1079.8499999999999</v>
      </c>
      <c r="Q207" s="1">
        <f t="shared" si="65"/>
        <v>192356.53000000012</v>
      </c>
      <c r="R207" s="92">
        <f>IF('Metric ME - Current'!$D$15&lt;2.3795,385.62-52.4691*(2.3795-'Metric ME - Current'!$D$15),385.62)</f>
        <v>385.62</v>
      </c>
      <c r="S207" s="1">
        <f t="shared" si="72"/>
        <v>101787.07999999961</v>
      </c>
      <c r="V207" s="92">
        <v>229</v>
      </c>
      <c r="W207" s="92">
        <f>IF('Metric ME - Current'!$E$15&lt;2.3542,1079.85-130.66*(2.3542-'Metric ME - Current'!$E$15),1079.85)</f>
        <v>1079.8499999999999</v>
      </c>
      <c r="X207" s="1">
        <f t="shared" si="66"/>
        <v>192356.53000000012</v>
      </c>
      <c r="Y207" s="92">
        <f>IF('Metric ME - Current'!$E$15&lt;2.3795,385.62-52.4691*(2.3795-'Metric ME - Current'!$E$15),385.62)</f>
        <v>385.62</v>
      </c>
      <c r="Z207" s="1">
        <f t="shared" si="73"/>
        <v>101787.07999999961</v>
      </c>
      <c r="AC207" s="92">
        <v>229</v>
      </c>
      <c r="AD207" s="92">
        <f>IF('Metric ME - Current'!$F$15&lt;2.3542,1079.85-130.66*(2.3542-'Metric ME - Current'!$F$15),1079.85)</f>
        <v>1079.8499999999999</v>
      </c>
      <c r="AE207" s="1">
        <f t="shared" si="67"/>
        <v>192356.53000000012</v>
      </c>
      <c r="AF207" s="92">
        <f>IF('Metric ME - Current'!$F$15&lt;2.3795,385.62-52.4691*(2.3795-'Metric ME - Current'!$F$15),385.62)</f>
        <v>385.62</v>
      </c>
      <c r="AG207" s="1">
        <f t="shared" si="74"/>
        <v>101787.07999999961</v>
      </c>
      <c r="AJ207" s="92">
        <v>229</v>
      </c>
      <c r="AK207" s="92">
        <f>IF('Metric ME - Current'!$G$15&lt;2.3542,1079.85-130.66*(2.3542-'Metric ME - Current'!$G$15),1079.85)</f>
        <v>1079.8499999999999</v>
      </c>
      <c r="AL207" s="1">
        <f t="shared" si="68"/>
        <v>192356.53000000012</v>
      </c>
      <c r="AM207" s="92">
        <f>IF('Metric ME - Current'!$G$15&lt;2.3795,385.62-52.4691*(2.3795-'Metric ME - Current'!$G$15),385.62)</f>
        <v>385.62</v>
      </c>
      <c r="AN207" s="1">
        <f t="shared" si="75"/>
        <v>101787.07999999961</v>
      </c>
      <c r="AQ207" s="92">
        <v>229</v>
      </c>
      <c r="AR207" s="92">
        <f>IF('Metric ME - Current'!$H$15&lt;2.3542,1079.85-130.66*(2.3542-'Metric ME - Current'!$H$15),1079.85)</f>
        <v>1079.8499999999999</v>
      </c>
      <c r="AS207" s="1">
        <f t="shared" si="69"/>
        <v>192356.53000000012</v>
      </c>
      <c r="AT207" s="92">
        <f>IF('Metric ME - Current'!$H$15&lt;2.3795,385.62-52.4691*(2.3795-'Metric ME - Current'!$H$15),385.62)</f>
        <v>385.62</v>
      </c>
      <c r="AU207" s="1">
        <f t="shared" si="76"/>
        <v>101787.07999999961</v>
      </c>
      <c r="AX207" s="92">
        <v>229</v>
      </c>
      <c r="AY207" s="92">
        <f>IF('Metric ME - Current'!$I$15&lt;2.3542,1079.85-130.66*(2.3542-'Metric ME - Current'!$I$15),1079.85)</f>
        <v>1079.8499999999999</v>
      </c>
      <c r="AZ207" s="1">
        <f t="shared" si="70"/>
        <v>192356.53000000012</v>
      </c>
      <c r="BA207" s="92">
        <f>IF('Metric ME - Current'!$I$15&lt;2.3795,385.62-52.4691*(2.3795-'Metric ME - Current'!$I$15),385.62)</f>
        <v>385.62</v>
      </c>
      <c r="BB207" s="1">
        <f t="shared" si="77"/>
        <v>101787.07999999961</v>
      </c>
    </row>
    <row r="208" spans="1:54" x14ac:dyDescent="0.25">
      <c r="A208" s="92">
        <v>230</v>
      </c>
      <c r="B208" s="92">
        <f>IF('Metric ME - Current'!$B$15&lt;2.3542,1079.85-130.66*(2.3542-'Metric ME - Current'!$B$15),1079.85)</f>
        <v>1079.8499999999999</v>
      </c>
      <c r="C208" s="1">
        <f t="shared" si="63"/>
        <v>193436.38000000012</v>
      </c>
      <c r="D208" s="92">
        <f>IF('Metric ME - Current'!$B$15&lt;2.3795,385.62-52.4691*(2.3795-'Metric ME - Current'!$B$15),385.62)</f>
        <v>385.62</v>
      </c>
      <c r="E208" s="1">
        <f t="shared" si="62"/>
        <v>102172.6999999996</v>
      </c>
      <c r="H208" s="92">
        <v>230</v>
      </c>
      <c r="I208" s="92">
        <f>IF('Metric ME - Current'!$C$15&lt;2.3542,1079.85-130.66*(2.3542-'Metric ME - Current'!$C$15),1079.85)</f>
        <v>1079.8499999999999</v>
      </c>
      <c r="J208" s="1">
        <f t="shared" si="64"/>
        <v>193436.38000000012</v>
      </c>
      <c r="K208" s="92">
        <f>IF('Metric ME - Current'!$C$15&lt;2.3795,385.62-52.4691*(2.3795-'Metric ME - Current'!$C$15),385.62)</f>
        <v>385.62</v>
      </c>
      <c r="L208" s="1">
        <f t="shared" si="71"/>
        <v>102172.6999999996</v>
      </c>
      <c r="O208" s="92">
        <v>230</v>
      </c>
      <c r="P208" s="92">
        <f>IF('Metric ME - Current'!$D$15&lt;2.3542,1079.85-130.66*(2.3542-'Metric ME - Current'!$D$15),1079.85)</f>
        <v>1079.8499999999999</v>
      </c>
      <c r="Q208" s="1">
        <f t="shared" si="65"/>
        <v>193436.38000000012</v>
      </c>
      <c r="R208" s="92">
        <f>IF('Metric ME - Current'!$D$15&lt;2.3795,385.62-52.4691*(2.3795-'Metric ME - Current'!$D$15),385.62)</f>
        <v>385.62</v>
      </c>
      <c r="S208" s="1">
        <f t="shared" si="72"/>
        <v>102172.6999999996</v>
      </c>
      <c r="V208" s="92">
        <v>230</v>
      </c>
      <c r="W208" s="92">
        <f>IF('Metric ME - Current'!$E$15&lt;2.3542,1079.85-130.66*(2.3542-'Metric ME - Current'!$E$15),1079.85)</f>
        <v>1079.8499999999999</v>
      </c>
      <c r="X208" s="1">
        <f t="shared" si="66"/>
        <v>193436.38000000012</v>
      </c>
      <c r="Y208" s="92">
        <f>IF('Metric ME - Current'!$E$15&lt;2.3795,385.62-52.4691*(2.3795-'Metric ME - Current'!$E$15),385.62)</f>
        <v>385.62</v>
      </c>
      <c r="Z208" s="1">
        <f t="shared" si="73"/>
        <v>102172.6999999996</v>
      </c>
      <c r="AC208" s="92">
        <v>230</v>
      </c>
      <c r="AD208" s="92">
        <f>IF('Metric ME - Current'!$F$15&lt;2.3542,1079.85-130.66*(2.3542-'Metric ME - Current'!$F$15),1079.85)</f>
        <v>1079.8499999999999</v>
      </c>
      <c r="AE208" s="1">
        <f t="shared" si="67"/>
        <v>193436.38000000012</v>
      </c>
      <c r="AF208" s="92">
        <f>IF('Metric ME - Current'!$F$15&lt;2.3795,385.62-52.4691*(2.3795-'Metric ME - Current'!$F$15),385.62)</f>
        <v>385.62</v>
      </c>
      <c r="AG208" s="1">
        <f t="shared" si="74"/>
        <v>102172.6999999996</v>
      </c>
      <c r="AJ208" s="92">
        <v>230</v>
      </c>
      <c r="AK208" s="92">
        <f>IF('Metric ME - Current'!$G$15&lt;2.3542,1079.85-130.66*(2.3542-'Metric ME - Current'!$G$15),1079.85)</f>
        <v>1079.8499999999999</v>
      </c>
      <c r="AL208" s="1">
        <f t="shared" si="68"/>
        <v>193436.38000000012</v>
      </c>
      <c r="AM208" s="92">
        <f>IF('Metric ME - Current'!$G$15&lt;2.3795,385.62-52.4691*(2.3795-'Metric ME - Current'!$G$15),385.62)</f>
        <v>385.62</v>
      </c>
      <c r="AN208" s="1">
        <f t="shared" si="75"/>
        <v>102172.6999999996</v>
      </c>
      <c r="AQ208" s="92">
        <v>230</v>
      </c>
      <c r="AR208" s="92">
        <f>IF('Metric ME - Current'!$H$15&lt;2.3542,1079.85-130.66*(2.3542-'Metric ME - Current'!$H$15),1079.85)</f>
        <v>1079.8499999999999</v>
      </c>
      <c r="AS208" s="1">
        <f t="shared" si="69"/>
        <v>193436.38000000012</v>
      </c>
      <c r="AT208" s="92">
        <f>IF('Metric ME - Current'!$H$15&lt;2.3795,385.62-52.4691*(2.3795-'Metric ME - Current'!$H$15),385.62)</f>
        <v>385.62</v>
      </c>
      <c r="AU208" s="1">
        <f t="shared" si="76"/>
        <v>102172.6999999996</v>
      </c>
      <c r="AX208" s="92">
        <v>230</v>
      </c>
      <c r="AY208" s="92">
        <f>IF('Metric ME - Current'!$I$15&lt;2.3542,1079.85-130.66*(2.3542-'Metric ME - Current'!$I$15),1079.85)</f>
        <v>1079.8499999999999</v>
      </c>
      <c r="AZ208" s="1">
        <f t="shared" si="70"/>
        <v>193436.38000000012</v>
      </c>
      <c r="BA208" s="92">
        <f>IF('Metric ME - Current'!$I$15&lt;2.3795,385.62-52.4691*(2.3795-'Metric ME - Current'!$I$15),385.62)</f>
        <v>385.62</v>
      </c>
      <c r="BB208" s="1">
        <f t="shared" si="77"/>
        <v>102172.6999999996</v>
      </c>
    </row>
    <row r="209" spans="1:54" x14ac:dyDescent="0.25">
      <c r="A209" s="92">
        <v>231</v>
      </c>
      <c r="B209" s="92">
        <f>IF('Metric ME - Current'!$B$15&lt;1.9677,859.07-155.85*(1.9677-'Metric ME - Current'!$B$15),859.07)</f>
        <v>859.07</v>
      </c>
      <c r="C209" s="1">
        <f t="shared" si="63"/>
        <v>194295.45000000013</v>
      </c>
      <c r="D209" s="92">
        <f>IF('Metric ME - Current'!$B$15&lt;1.9605,324.57-67.0069*(1.9605-'Metric ME - Current'!$B$15),324.57)</f>
        <v>324.57</v>
      </c>
      <c r="E209" s="1">
        <f t="shared" si="62"/>
        <v>102497.26999999961</v>
      </c>
      <c r="H209" s="92">
        <v>231</v>
      </c>
      <c r="I209" s="92">
        <f>IF('Metric ME - Current'!$C$15&lt;1.9677,859.07-155.85*(1.9677-'Metric ME - Current'!$C$15),859.07)</f>
        <v>859.07</v>
      </c>
      <c r="J209" s="1">
        <f t="shared" si="64"/>
        <v>194295.45000000013</v>
      </c>
      <c r="K209" s="92">
        <f>IF('Metric ME - Current'!$C$15&lt;1.9605,324.57-67.0069*(1.9605-'Metric ME - Current'!$C$15),324.57)</f>
        <v>324.57</v>
      </c>
      <c r="L209" s="1">
        <f t="shared" si="71"/>
        <v>102497.26999999961</v>
      </c>
      <c r="O209" s="92">
        <v>231</v>
      </c>
      <c r="P209" s="92">
        <f>IF('Metric ME - Current'!$D$15&lt;1.9677,859.07-155.85*(1.9677-'Metric ME - Current'!$D$15),859.07)</f>
        <v>859.07</v>
      </c>
      <c r="Q209" s="1">
        <f t="shared" si="65"/>
        <v>194295.45000000013</v>
      </c>
      <c r="R209" s="92">
        <f>IF('Metric ME - Current'!$D$15&lt;1.9605,324.57-67.0069*(1.9605-'Metric ME - Current'!$D$15),324.57)</f>
        <v>324.57</v>
      </c>
      <c r="S209" s="1">
        <f t="shared" si="72"/>
        <v>102497.26999999961</v>
      </c>
      <c r="V209" s="92">
        <v>231</v>
      </c>
      <c r="W209" s="92">
        <f>IF('Metric ME - Current'!$E$15&lt;1.9677,859.07-155.85*(1.9677-'Metric ME - Current'!$E$15),859.07)</f>
        <v>859.07</v>
      </c>
      <c r="X209" s="1">
        <f t="shared" si="66"/>
        <v>194295.45000000013</v>
      </c>
      <c r="Y209" s="92">
        <f>IF('Metric ME - Current'!$E$15&lt;1.9605,324.57-67.0069*(1.9605-'Metric ME - Current'!$E$15),324.57)</f>
        <v>324.57</v>
      </c>
      <c r="Z209" s="1">
        <f t="shared" si="73"/>
        <v>102497.26999999961</v>
      </c>
      <c r="AC209" s="92">
        <v>231</v>
      </c>
      <c r="AD209" s="92">
        <f>IF('Metric ME - Current'!$F$15&lt;1.9677,859.07-155.85*(1.9677-'Metric ME - Current'!$F$15),859.07)</f>
        <v>859.07</v>
      </c>
      <c r="AE209" s="1">
        <f t="shared" si="67"/>
        <v>194295.45000000013</v>
      </c>
      <c r="AF209" s="92">
        <f>IF('Metric ME - Current'!$F$15&lt;1.9605,324.57-67.0069*(1.9605-'Metric ME - Current'!$F$15),324.57)</f>
        <v>324.57</v>
      </c>
      <c r="AG209" s="1">
        <f t="shared" si="74"/>
        <v>102497.26999999961</v>
      </c>
      <c r="AJ209" s="92">
        <v>231</v>
      </c>
      <c r="AK209" s="92">
        <f>IF('Metric ME - Current'!$G$15&lt;1.9677,859.07-155.85*(1.9677-'Metric ME - Current'!$G$15),859.07)</f>
        <v>859.07</v>
      </c>
      <c r="AL209" s="1">
        <f t="shared" si="68"/>
        <v>194295.45000000013</v>
      </c>
      <c r="AM209" s="92">
        <f>IF('Metric ME - Current'!$G$15&lt;1.9605,324.57-67.0069*(1.9605-'Metric ME - Current'!$G$15),324.57)</f>
        <v>324.57</v>
      </c>
      <c r="AN209" s="1">
        <f t="shared" si="75"/>
        <v>102497.26999999961</v>
      </c>
      <c r="AQ209" s="92">
        <v>231</v>
      </c>
      <c r="AR209" s="92">
        <f>IF('Metric ME - Current'!$H$15&lt;1.9677,859.07-155.85*(1.9677-'Metric ME - Current'!$H$15),859.07)</f>
        <v>859.07</v>
      </c>
      <c r="AS209" s="1">
        <f t="shared" si="69"/>
        <v>194295.45000000013</v>
      </c>
      <c r="AT209" s="92">
        <f>IF('Metric ME - Current'!$H$15&lt;1.9605,324.57-67.0069*(1.9605-'Metric ME - Current'!$H$15),324.57)</f>
        <v>324.57</v>
      </c>
      <c r="AU209" s="1">
        <f t="shared" si="76"/>
        <v>102497.26999999961</v>
      </c>
      <c r="AX209" s="92">
        <v>231</v>
      </c>
      <c r="AY209" s="92">
        <f>IF('Metric ME - Current'!$I$15&lt;1.9677,859.07-155.85*(1.9677-'Metric ME - Current'!$I$15),859.07)</f>
        <v>859.07</v>
      </c>
      <c r="AZ209" s="1">
        <f t="shared" si="70"/>
        <v>194295.45000000013</v>
      </c>
      <c r="BA209" s="92">
        <f>IF('Metric ME - Current'!$I$15&lt;1.9605,324.57-67.0069*(1.9605-'Metric ME - Current'!$I$15),324.57)</f>
        <v>324.57</v>
      </c>
      <c r="BB209" s="1">
        <f t="shared" si="77"/>
        <v>102497.26999999961</v>
      </c>
    </row>
    <row r="210" spans="1:54" x14ac:dyDescent="0.25">
      <c r="A210" s="92">
        <v>232</v>
      </c>
      <c r="B210" s="92">
        <f>IF('Metric ME - Current'!$B$15&lt;1.9677,859.07-155.85*(1.9677-'Metric ME - Current'!$B$15),859.07)</f>
        <v>859.07</v>
      </c>
      <c r="C210" s="1">
        <f t="shared" si="63"/>
        <v>195154.52000000014</v>
      </c>
      <c r="D210" s="92">
        <f>IF('Metric ME - Current'!$B$15&lt;1.9605,324.57-67.0069*(1.9605-'Metric ME - Current'!$B$15),324.57)</f>
        <v>324.57</v>
      </c>
      <c r="E210" s="1">
        <f t="shared" si="62"/>
        <v>102821.83999999962</v>
      </c>
      <c r="H210" s="92">
        <v>232</v>
      </c>
      <c r="I210" s="92">
        <f>IF('Metric ME - Current'!$C$15&lt;1.9677,859.07-155.85*(1.9677-'Metric ME - Current'!$C$15),859.07)</f>
        <v>859.07</v>
      </c>
      <c r="J210" s="1">
        <f t="shared" si="64"/>
        <v>195154.52000000014</v>
      </c>
      <c r="K210" s="92">
        <f>IF('Metric ME - Current'!$C$15&lt;1.9605,324.57-67.0069*(1.9605-'Metric ME - Current'!$C$15),324.57)</f>
        <v>324.57</v>
      </c>
      <c r="L210" s="1">
        <f t="shared" si="71"/>
        <v>102821.83999999962</v>
      </c>
      <c r="O210" s="92">
        <v>232</v>
      </c>
      <c r="P210" s="92">
        <f>IF('Metric ME - Current'!$D$15&lt;1.9677,859.07-155.85*(1.9677-'Metric ME - Current'!$D$15),859.07)</f>
        <v>859.07</v>
      </c>
      <c r="Q210" s="1">
        <f t="shared" si="65"/>
        <v>195154.52000000014</v>
      </c>
      <c r="R210" s="92">
        <f>IF('Metric ME - Current'!$D$15&lt;1.9605,324.57-67.0069*(1.9605-'Metric ME - Current'!$D$15),324.57)</f>
        <v>324.57</v>
      </c>
      <c r="S210" s="1">
        <f t="shared" si="72"/>
        <v>102821.83999999962</v>
      </c>
      <c r="V210" s="92">
        <v>232</v>
      </c>
      <c r="W210" s="92">
        <f>IF('Metric ME - Current'!$E$15&lt;1.9677,859.07-155.85*(1.9677-'Metric ME - Current'!$E$15),859.07)</f>
        <v>859.07</v>
      </c>
      <c r="X210" s="1">
        <f t="shared" si="66"/>
        <v>195154.52000000014</v>
      </c>
      <c r="Y210" s="92">
        <f>IF('Metric ME - Current'!$E$15&lt;1.9605,324.57-67.0069*(1.9605-'Metric ME - Current'!$E$15),324.57)</f>
        <v>324.57</v>
      </c>
      <c r="Z210" s="1">
        <f t="shared" si="73"/>
        <v>102821.83999999962</v>
      </c>
      <c r="AC210" s="92">
        <v>232</v>
      </c>
      <c r="AD210" s="92">
        <f>IF('Metric ME - Current'!$F$15&lt;1.9677,859.07-155.85*(1.9677-'Metric ME - Current'!$F$15),859.07)</f>
        <v>859.07</v>
      </c>
      <c r="AE210" s="1">
        <f t="shared" si="67"/>
        <v>195154.52000000014</v>
      </c>
      <c r="AF210" s="92">
        <f>IF('Metric ME - Current'!$F$15&lt;1.9605,324.57-67.0069*(1.9605-'Metric ME - Current'!$F$15),324.57)</f>
        <v>324.57</v>
      </c>
      <c r="AG210" s="1">
        <f t="shared" si="74"/>
        <v>102821.83999999962</v>
      </c>
      <c r="AJ210" s="92">
        <v>232</v>
      </c>
      <c r="AK210" s="92">
        <f>IF('Metric ME - Current'!$G$15&lt;1.9677,859.07-155.85*(1.9677-'Metric ME - Current'!$G$15),859.07)</f>
        <v>859.07</v>
      </c>
      <c r="AL210" s="1">
        <f t="shared" si="68"/>
        <v>195154.52000000014</v>
      </c>
      <c r="AM210" s="92">
        <f>IF('Metric ME - Current'!$G$15&lt;1.9605,324.57-67.0069*(1.9605-'Metric ME - Current'!$G$15),324.57)</f>
        <v>324.57</v>
      </c>
      <c r="AN210" s="1">
        <f t="shared" si="75"/>
        <v>102821.83999999962</v>
      </c>
      <c r="AQ210" s="92">
        <v>232</v>
      </c>
      <c r="AR210" s="92">
        <f>IF('Metric ME - Current'!$H$15&lt;1.9677,859.07-155.85*(1.9677-'Metric ME - Current'!$H$15),859.07)</f>
        <v>859.07</v>
      </c>
      <c r="AS210" s="1">
        <f t="shared" si="69"/>
        <v>195154.52000000014</v>
      </c>
      <c r="AT210" s="92">
        <f>IF('Metric ME - Current'!$H$15&lt;1.9605,324.57-67.0069*(1.9605-'Metric ME - Current'!$H$15),324.57)</f>
        <v>324.57</v>
      </c>
      <c r="AU210" s="1">
        <f t="shared" si="76"/>
        <v>102821.83999999962</v>
      </c>
      <c r="AX210" s="92">
        <v>232</v>
      </c>
      <c r="AY210" s="92">
        <f>IF('Metric ME - Current'!$I$15&lt;1.9677,859.07-155.85*(1.9677-'Metric ME - Current'!$I$15),859.07)</f>
        <v>859.07</v>
      </c>
      <c r="AZ210" s="1">
        <f t="shared" si="70"/>
        <v>195154.52000000014</v>
      </c>
      <c r="BA210" s="92">
        <f>IF('Metric ME - Current'!$I$15&lt;1.9605,324.57-67.0069*(1.9605-'Metric ME - Current'!$I$15),324.57)</f>
        <v>324.57</v>
      </c>
      <c r="BB210" s="1">
        <f t="shared" si="77"/>
        <v>102821.83999999962</v>
      </c>
    </row>
    <row r="211" spans="1:54" x14ac:dyDescent="0.25">
      <c r="A211" s="92">
        <v>233</v>
      </c>
      <c r="B211" s="92">
        <f>IF('Metric ME - Current'!$B$15&lt;1.9677,859.07-155.85*(1.9677-'Metric ME - Current'!$B$15),859.07)</f>
        <v>859.07</v>
      </c>
      <c r="C211" s="1">
        <f t="shared" si="63"/>
        <v>196013.59000000014</v>
      </c>
      <c r="D211" s="92">
        <f>IF('Metric ME - Current'!$B$15&lt;1.9605,324.57-67.0069*(1.9605-'Metric ME - Current'!$B$15),324.57)</f>
        <v>324.57</v>
      </c>
      <c r="E211" s="1">
        <f t="shared" si="62"/>
        <v>103146.40999999963</v>
      </c>
      <c r="H211" s="92">
        <v>233</v>
      </c>
      <c r="I211" s="92">
        <f>IF('Metric ME - Current'!$C$15&lt;1.9677,859.07-155.85*(1.9677-'Metric ME - Current'!$C$15),859.07)</f>
        <v>859.07</v>
      </c>
      <c r="J211" s="1">
        <f t="shared" si="64"/>
        <v>196013.59000000014</v>
      </c>
      <c r="K211" s="92">
        <f>IF('Metric ME - Current'!$C$15&lt;1.9605,324.57-67.0069*(1.9605-'Metric ME - Current'!$C$15),324.57)</f>
        <v>324.57</v>
      </c>
      <c r="L211" s="1">
        <f t="shared" si="71"/>
        <v>103146.40999999963</v>
      </c>
      <c r="O211" s="92">
        <v>233</v>
      </c>
      <c r="P211" s="92">
        <f>IF('Metric ME - Current'!$D$15&lt;1.9677,859.07-155.85*(1.9677-'Metric ME - Current'!$D$15),859.07)</f>
        <v>859.07</v>
      </c>
      <c r="Q211" s="1">
        <f t="shared" si="65"/>
        <v>196013.59000000014</v>
      </c>
      <c r="R211" s="92">
        <f>IF('Metric ME - Current'!$D$15&lt;1.9605,324.57-67.0069*(1.9605-'Metric ME - Current'!$D$15),324.57)</f>
        <v>324.57</v>
      </c>
      <c r="S211" s="1">
        <f t="shared" si="72"/>
        <v>103146.40999999963</v>
      </c>
      <c r="V211" s="92">
        <v>233</v>
      </c>
      <c r="W211" s="92">
        <f>IF('Metric ME - Current'!$E$15&lt;1.9677,859.07-155.85*(1.9677-'Metric ME - Current'!$E$15),859.07)</f>
        <v>859.07</v>
      </c>
      <c r="X211" s="1">
        <f t="shared" si="66"/>
        <v>196013.59000000014</v>
      </c>
      <c r="Y211" s="92">
        <f>IF('Metric ME - Current'!$E$15&lt;1.9605,324.57-67.0069*(1.9605-'Metric ME - Current'!$E$15),324.57)</f>
        <v>324.57</v>
      </c>
      <c r="Z211" s="1">
        <f t="shared" si="73"/>
        <v>103146.40999999963</v>
      </c>
      <c r="AC211" s="92">
        <v>233</v>
      </c>
      <c r="AD211" s="92">
        <f>IF('Metric ME - Current'!$F$15&lt;1.9677,859.07-155.85*(1.9677-'Metric ME - Current'!$F$15),859.07)</f>
        <v>859.07</v>
      </c>
      <c r="AE211" s="1">
        <f t="shared" si="67"/>
        <v>196013.59000000014</v>
      </c>
      <c r="AF211" s="92">
        <f>IF('Metric ME - Current'!$F$15&lt;1.9605,324.57-67.0069*(1.9605-'Metric ME - Current'!$F$15),324.57)</f>
        <v>324.57</v>
      </c>
      <c r="AG211" s="1">
        <f t="shared" si="74"/>
        <v>103146.40999999963</v>
      </c>
      <c r="AJ211" s="92">
        <v>233</v>
      </c>
      <c r="AK211" s="92">
        <f>IF('Metric ME - Current'!$G$15&lt;1.9677,859.07-155.85*(1.9677-'Metric ME - Current'!$G$15),859.07)</f>
        <v>859.07</v>
      </c>
      <c r="AL211" s="1">
        <f t="shared" si="68"/>
        <v>196013.59000000014</v>
      </c>
      <c r="AM211" s="92">
        <f>IF('Metric ME - Current'!$G$15&lt;1.9605,324.57-67.0069*(1.9605-'Metric ME - Current'!$G$15),324.57)</f>
        <v>324.57</v>
      </c>
      <c r="AN211" s="1">
        <f t="shared" si="75"/>
        <v>103146.40999999963</v>
      </c>
      <c r="AQ211" s="92">
        <v>233</v>
      </c>
      <c r="AR211" s="92">
        <f>IF('Metric ME - Current'!$H$15&lt;1.9677,859.07-155.85*(1.9677-'Metric ME - Current'!$H$15),859.07)</f>
        <v>859.07</v>
      </c>
      <c r="AS211" s="1">
        <f t="shared" si="69"/>
        <v>196013.59000000014</v>
      </c>
      <c r="AT211" s="92">
        <f>IF('Metric ME - Current'!$H$15&lt;1.9605,324.57-67.0069*(1.9605-'Metric ME - Current'!$H$15),324.57)</f>
        <v>324.57</v>
      </c>
      <c r="AU211" s="1">
        <f t="shared" si="76"/>
        <v>103146.40999999963</v>
      </c>
      <c r="AX211" s="92">
        <v>233</v>
      </c>
      <c r="AY211" s="92">
        <f>IF('Metric ME - Current'!$I$15&lt;1.9677,859.07-155.85*(1.9677-'Metric ME - Current'!$I$15),859.07)</f>
        <v>859.07</v>
      </c>
      <c r="AZ211" s="1">
        <f t="shared" si="70"/>
        <v>196013.59000000014</v>
      </c>
      <c r="BA211" s="92">
        <f>IF('Metric ME - Current'!$I$15&lt;1.9605,324.57-67.0069*(1.9605-'Metric ME - Current'!$I$15),324.57)</f>
        <v>324.57</v>
      </c>
      <c r="BB211" s="1">
        <f t="shared" si="77"/>
        <v>103146.40999999963</v>
      </c>
    </row>
    <row r="212" spans="1:54" x14ac:dyDescent="0.25">
      <c r="A212" s="92">
        <v>234</v>
      </c>
      <c r="B212" s="92">
        <f>IF('Metric ME - Current'!$B$15&lt;1.9677,859.07-155.85*(1.9677-'Metric ME - Current'!$B$15),859.07)</f>
        <v>859.07</v>
      </c>
      <c r="C212" s="1">
        <f t="shared" si="63"/>
        <v>196872.66000000015</v>
      </c>
      <c r="D212" s="92">
        <f>IF('Metric ME - Current'!$B$15&lt;1.9605,324.57-67.0069*(1.9605-'Metric ME - Current'!$B$15),324.57)</f>
        <v>324.57</v>
      </c>
      <c r="E212" s="1">
        <f t="shared" si="62"/>
        <v>103470.97999999963</v>
      </c>
      <c r="H212" s="92">
        <v>234</v>
      </c>
      <c r="I212" s="92">
        <f>IF('Metric ME - Current'!$C$15&lt;1.9677,859.07-155.85*(1.9677-'Metric ME - Current'!$C$15),859.07)</f>
        <v>859.07</v>
      </c>
      <c r="J212" s="1">
        <f t="shared" si="64"/>
        <v>196872.66000000015</v>
      </c>
      <c r="K212" s="92">
        <f>IF('Metric ME - Current'!$C$15&lt;1.9605,324.57-67.0069*(1.9605-'Metric ME - Current'!$C$15),324.57)</f>
        <v>324.57</v>
      </c>
      <c r="L212" s="1">
        <f t="shared" si="71"/>
        <v>103470.97999999963</v>
      </c>
      <c r="O212" s="92">
        <v>234</v>
      </c>
      <c r="P212" s="92">
        <f>IF('Metric ME - Current'!$D$15&lt;1.9677,859.07-155.85*(1.9677-'Metric ME - Current'!$D$15),859.07)</f>
        <v>859.07</v>
      </c>
      <c r="Q212" s="1">
        <f t="shared" si="65"/>
        <v>196872.66000000015</v>
      </c>
      <c r="R212" s="92">
        <f>IF('Metric ME - Current'!$D$15&lt;1.9605,324.57-67.0069*(1.9605-'Metric ME - Current'!$D$15),324.57)</f>
        <v>324.57</v>
      </c>
      <c r="S212" s="1">
        <f t="shared" si="72"/>
        <v>103470.97999999963</v>
      </c>
      <c r="V212" s="92">
        <v>234</v>
      </c>
      <c r="W212" s="92">
        <f>IF('Metric ME - Current'!$E$15&lt;1.9677,859.07-155.85*(1.9677-'Metric ME - Current'!$E$15),859.07)</f>
        <v>859.07</v>
      </c>
      <c r="X212" s="1">
        <f t="shared" si="66"/>
        <v>196872.66000000015</v>
      </c>
      <c r="Y212" s="92">
        <f>IF('Metric ME - Current'!$E$15&lt;1.9605,324.57-67.0069*(1.9605-'Metric ME - Current'!$E$15),324.57)</f>
        <v>324.57</v>
      </c>
      <c r="Z212" s="1">
        <f t="shared" si="73"/>
        <v>103470.97999999963</v>
      </c>
      <c r="AC212" s="92">
        <v>234</v>
      </c>
      <c r="AD212" s="92">
        <f>IF('Metric ME - Current'!$F$15&lt;1.9677,859.07-155.85*(1.9677-'Metric ME - Current'!$F$15),859.07)</f>
        <v>859.07</v>
      </c>
      <c r="AE212" s="1">
        <f t="shared" si="67"/>
        <v>196872.66000000015</v>
      </c>
      <c r="AF212" s="92">
        <f>IF('Metric ME - Current'!$F$15&lt;1.9605,324.57-67.0069*(1.9605-'Metric ME - Current'!$F$15),324.57)</f>
        <v>324.57</v>
      </c>
      <c r="AG212" s="1">
        <f t="shared" si="74"/>
        <v>103470.97999999963</v>
      </c>
      <c r="AJ212" s="92">
        <v>234</v>
      </c>
      <c r="AK212" s="92">
        <f>IF('Metric ME - Current'!$G$15&lt;1.9677,859.07-155.85*(1.9677-'Metric ME - Current'!$G$15),859.07)</f>
        <v>859.07</v>
      </c>
      <c r="AL212" s="1">
        <f t="shared" si="68"/>
        <v>196872.66000000015</v>
      </c>
      <c r="AM212" s="92">
        <f>IF('Metric ME - Current'!$G$15&lt;1.9605,324.57-67.0069*(1.9605-'Metric ME - Current'!$G$15),324.57)</f>
        <v>324.57</v>
      </c>
      <c r="AN212" s="1">
        <f t="shared" si="75"/>
        <v>103470.97999999963</v>
      </c>
      <c r="AQ212" s="92">
        <v>234</v>
      </c>
      <c r="AR212" s="92">
        <f>IF('Metric ME - Current'!$H$15&lt;1.9677,859.07-155.85*(1.9677-'Metric ME - Current'!$H$15),859.07)</f>
        <v>859.07</v>
      </c>
      <c r="AS212" s="1">
        <f t="shared" si="69"/>
        <v>196872.66000000015</v>
      </c>
      <c r="AT212" s="92">
        <f>IF('Metric ME - Current'!$H$15&lt;1.9605,324.57-67.0069*(1.9605-'Metric ME - Current'!$H$15),324.57)</f>
        <v>324.57</v>
      </c>
      <c r="AU212" s="1">
        <f t="shared" si="76"/>
        <v>103470.97999999963</v>
      </c>
      <c r="AX212" s="92">
        <v>234</v>
      </c>
      <c r="AY212" s="92">
        <f>IF('Metric ME - Current'!$I$15&lt;1.9677,859.07-155.85*(1.9677-'Metric ME - Current'!$I$15),859.07)</f>
        <v>859.07</v>
      </c>
      <c r="AZ212" s="1">
        <f t="shared" si="70"/>
        <v>196872.66000000015</v>
      </c>
      <c r="BA212" s="92">
        <f>IF('Metric ME - Current'!$I$15&lt;1.9605,324.57-67.0069*(1.9605-'Metric ME - Current'!$I$15),324.57)</f>
        <v>324.57</v>
      </c>
      <c r="BB212" s="1">
        <f t="shared" si="77"/>
        <v>103470.97999999963</v>
      </c>
    </row>
    <row r="213" spans="1:54" x14ac:dyDescent="0.25">
      <c r="A213" s="92">
        <v>235</v>
      </c>
      <c r="B213" s="92">
        <f>IF('Metric ME - Current'!$B$15&lt;1.9677,859.07-155.85*(1.9677-'Metric ME - Current'!$B$15),859.07)</f>
        <v>859.07</v>
      </c>
      <c r="C213" s="1">
        <f t="shared" si="63"/>
        <v>197731.73000000016</v>
      </c>
      <c r="D213" s="92">
        <f>IF('Metric ME - Current'!$B$15&lt;1.9605,324.57-67.0069*(1.9605-'Metric ME - Current'!$B$15),324.57)</f>
        <v>324.57</v>
      </c>
      <c r="E213" s="1">
        <f t="shared" si="62"/>
        <v>103795.54999999964</v>
      </c>
      <c r="H213" s="92">
        <v>235</v>
      </c>
      <c r="I213" s="92">
        <f>IF('Metric ME - Current'!$C$15&lt;1.9677,859.07-155.85*(1.9677-'Metric ME - Current'!$C$15),859.07)</f>
        <v>859.07</v>
      </c>
      <c r="J213" s="1">
        <f t="shared" si="64"/>
        <v>197731.73000000016</v>
      </c>
      <c r="K213" s="92">
        <f>IF('Metric ME - Current'!$C$15&lt;1.9605,324.57-67.0069*(1.9605-'Metric ME - Current'!$C$15),324.57)</f>
        <v>324.57</v>
      </c>
      <c r="L213" s="1">
        <f t="shared" si="71"/>
        <v>103795.54999999964</v>
      </c>
      <c r="O213" s="92">
        <v>235</v>
      </c>
      <c r="P213" s="92">
        <f>IF('Metric ME - Current'!$D$15&lt;1.9677,859.07-155.85*(1.9677-'Metric ME - Current'!$D$15),859.07)</f>
        <v>859.07</v>
      </c>
      <c r="Q213" s="1">
        <f t="shared" si="65"/>
        <v>197731.73000000016</v>
      </c>
      <c r="R213" s="92">
        <f>IF('Metric ME - Current'!$D$15&lt;1.9605,324.57-67.0069*(1.9605-'Metric ME - Current'!$D$15),324.57)</f>
        <v>324.57</v>
      </c>
      <c r="S213" s="1">
        <f t="shared" si="72"/>
        <v>103795.54999999964</v>
      </c>
      <c r="V213" s="92">
        <v>235</v>
      </c>
      <c r="W213" s="92">
        <f>IF('Metric ME - Current'!$E$15&lt;1.9677,859.07-155.85*(1.9677-'Metric ME - Current'!$E$15),859.07)</f>
        <v>859.07</v>
      </c>
      <c r="X213" s="1">
        <f t="shared" si="66"/>
        <v>197731.73000000016</v>
      </c>
      <c r="Y213" s="92">
        <f>IF('Metric ME - Current'!$E$15&lt;1.9605,324.57-67.0069*(1.9605-'Metric ME - Current'!$E$15),324.57)</f>
        <v>324.57</v>
      </c>
      <c r="Z213" s="1">
        <f t="shared" si="73"/>
        <v>103795.54999999964</v>
      </c>
      <c r="AC213" s="92">
        <v>235</v>
      </c>
      <c r="AD213" s="92">
        <f>IF('Metric ME - Current'!$F$15&lt;1.9677,859.07-155.85*(1.9677-'Metric ME - Current'!$F$15),859.07)</f>
        <v>859.07</v>
      </c>
      <c r="AE213" s="1">
        <f t="shared" si="67"/>
        <v>197731.73000000016</v>
      </c>
      <c r="AF213" s="92">
        <f>IF('Metric ME - Current'!$F$15&lt;1.9605,324.57-67.0069*(1.9605-'Metric ME - Current'!$F$15),324.57)</f>
        <v>324.57</v>
      </c>
      <c r="AG213" s="1">
        <f t="shared" si="74"/>
        <v>103795.54999999964</v>
      </c>
      <c r="AJ213" s="92">
        <v>235</v>
      </c>
      <c r="AK213" s="92">
        <f>IF('Metric ME - Current'!$G$15&lt;1.9677,859.07-155.85*(1.9677-'Metric ME - Current'!$G$15),859.07)</f>
        <v>859.07</v>
      </c>
      <c r="AL213" s="1">
        <f t="shared" si="68"/>
        <v>197731.73000000016</v>
      </c>
      <c r="AM213" s="92">
        <f>IF('Metric ME - Current'!$G$15&lt;1.9605,324.57-67.0069*(1.9605-'Metric ME - Current'!$G$15),324.57)</f>
        <v>324.57</v>
      </c>
      <c r="AN213" s="1">
        <f t="shared" si="75"/>
        <v>103795.54999999964</v>
      </c>
      <c r="AQ213" s="92">
        <v>235</v>
      </c>
      <c r="AR213" s="92">
        <f>IF('Metric ME - Current'!$H$15&lt;1.9677,859.07-155.85*(1.9677-'Metric ME - Current'!$H$15),859.07)</f>
        <v>859.07</v>
      </c>
      <c r="AS213" s="1">
        <f t="shared" si="69"/>
        <v>197731.73000000016</v>
      </c>
      <c r="AT213" s="92">
        <f>IF('Metric ME - Current'!$H$15&lt;1.9605,324.57-67.0069*(1.9605-'Metric ME - Current'!$H$15),324.57)</f>
        <v>324.57</v>
      </c>
      <c r="AU213" s="1">
        <f t="shared" si="76"/>
        <v>103795.54999999964</v>
      </c>
      <c r="AX213" s="92">
        <v>235</v>
      </c>
      <c r="AY213" s="92">
        <f>IF('Metric ME - Current'!$I$15&lt;1.9677,859.07-155.85*(1.9677-'Metric ME - Current'!$I$15),859.07)</f>
        <v>859.07</v>
      </c>
      <c r="AZ213" s="1">
        <f t="shared" si="70"/>
        <v>197731.73000000016</v>
      </c>
      <c r="BA213" s="92">
        <f>IF('Metric ME - Current'!$I$15&lt;1.9605,324.57-67.0069*(1.9605-'Metric ME - Current'!$I$15),324.57)</f>
        <v>324.57</v>
      </c>
      <c r="BB213" s="1">
        <f t="shared" si="77"/>
        <v>103795.54999999964</v>
      </c>
    </row>
    <row r="214" spans="1:54" x14ac:dyDescent="0.25">
      <c r="A214" s="92">
        <v>236</v>
      </c>
      <c r="B214" s="92">
        <f>IF('Metric ME - Current'!$B$15&lt;1.9677,859.07-155.85*(1.9677-'Metric ME - Current'!$B$15),859.07)</f>
        <v>859.07</v>
      </c>
      <c r="C214" s="1">
        <f t="shared" si="63"/>
        <v>198590.80000000016</v>
      </c>
      <c r="D214" s="92">
        <f>IF('Metric ME - Current'!$B$15&lt;1.9605,324.57-67.0069*(1.9605-'Metric ME - Current'!$B$15),324.57)</f>
        <v>324.57</v>
      </c>
      <c r="E214" s="1">
        <f t="shared" si="62"/>
        <v>104120.11999999965</v>
      </c>
      <c r="H214" s="92">
        <v>236</v>
      </c>
      <c r="I214" s="92">
        <f>IF('Metric ME - Current'!$C$15&lt;1.9677,859.07-155.85*(1.9677-'Metric ME - Current'!$C$15),859.07)</f>
        <v>859.07</v>
      </c>
      <c r="J214" s="1">
        <f t="shared" si="64"/>
        <v>198590.80000000016</v>
      </c>
      <c r="K214" s="92">
        <f>IF('Metric ME - Current'!$C$15&lt;1.9605,324.57-67.0069*(1.9605-'Metric ME - Current'!$C$15),324.57)</f>
        <v>324.57</v>
      </c>
      <c r="L214" s="1">
        <f t="shared" si="71"/>
        <v>104120.11999999965</v>
      </c>
      <c r="O214" s="92">
        <v>236</v>
      </c>
      <c r="P214" s="92">
        <f>IF('Metric ME - Current'!$D$15&lt;1.9677,859.07-155.85*(1.9677-'Metric ME - Current'!$D$15),859.07)</f>
        <v>859.07</v>
      </c>
      <c r="Q214" s="1">
        <f t="shared" si="65"/>
        <v>198590.80000000016</v>
      </c>
      <c r="R214" s="92">
        <f>IF('Metric ME - Current'!$D$15&lt;1.9605,324.57-67.0069*(1.9605-'Metric ME - Current'!$D$15),324.57)</f>
        <v>324.57</v>
      </c>
      <c r="S214" s="1">
        <f t="shared" si="72"/>
        <v>104120.11999999965</v>
      </c>
      <c r="V214" s="92">
        <v>236</v>
      </c>
      <c r="W214" s="92">
        <f>IF('Metric ME - Current'!$E$15&lt;1.9677,859.07-155.85*(1.9677-'Metric ME - Current'!$E$15),859.07)</f>
        <v>859.07</v>
      </c>
      <c r="X214" s="1">
        <f t="shared" si="66"/>
        <v>198590.80000000016</v>
      </c>
      <c r="Y214" s="92">
        <f>IF('Metric ME - Current'!$E$15&lt;1.9605,324.57-67.0069*(1.9605-'Metric ME - Current'!$E$15),324.57)</f>
        <v>324.57</v>
      </c>
      <c r="Z214" s="1">
        <f t="shared" si="73"/>
        <v>104120.11999999965</v>
      </c>
      <c r="AC214" s="92">
        <v>236</v>
      </c>
      <c r="AD214" s="92">
        <f>IF('Metric ME - Current'!$F$15&lt;1.9677,859.07-155.85*(1.9677-'Metric ME - Current'!$F$15),859.07)</f>
        <v>859.07</v>
      </c>
      <c r="AE214" s="1">
        <f t="shared" si="67"/>
        <v>198590.80000000016</v>
      </c>
      <c r="AF214" s="92">
        <f>IF('Metric ME - Current'!$F$15&lt;1.9605,324.57-67.0069*(1.9605-'Metric ME - Current'!$F$15),324.57)</f>
        <v>324.57</v>
      </c>
      <c r="AG214" s="1">
        <f t="shared" si="74"/>
        <v>104120.11999999965</v>
      </c>
      <c r="AJ214" s="92">
        <v>236</v>
      </c>
      <c r="AK214" s="92">
        <f>IF('Metric ME - Current'!$G$15&lt;1.9677,859.07-155.85*(1.9677-'Metric ME - Current'!$G$15),859.07)</f>
        <v>859.07</v>
      </c>
      <c r="AL214" s="1">
        <f t="shared" si="68"/>
        <v>198590.80000000016</v>
      </c>
      <c r="AM214" s="92">
        <f>IF('Metric ME - Current'!$G$15&lt;1.9605,324.57-67.0069*(1.9605-'Metric ME - Current'!$G$15),324.57)</f>
        <v>324.57</v>
      </c>
      <c r="AN214" s="1">
        <f t="shared" si="75"/>
        <v>104120.11999999965</v>
      </c>
      <c r="AQ214" s="92">
        <v>236</v>
      </c>
      <c r="AR214" s="92">
        <f>IF('Metric ME - Current'!$H$15&lt;1.9677,859.07-155.85*(1.9677-'Metric ME - Current'!$H$15),859.07)</f>
        <v>859.07</v>
      </c>
      <c r="AS214" s="1">
        <f t="shared" si="69"/>
        <v>198590.80000000016</v>
      </c>
      <c r="AT214" s="92">
        <f>IF('Metric ME - Current'!$H$15&lt;1.9605,324.57-67.0069*(1.9605-'Metric ME - Current'!$H$15),324.57)</f>
        <v>324.57</v>
      </c>
      <c r="AU214" s="1">
        <f t="shared" si="76"/>
        <v>104120.11999999965</v>
      </c>
      <c r="AX214" s="92">
        <v>236</v>
      </c>
      <c r="AY214" s="92">
        <f>IF('Metric ME - Current'!$I$15&lt;1.9677,859.07-155.85*(1.9677-'Metric ME - Current'!$I$15),859.07)</f>
        <v>859.07</v>
      </c>
      <c r="AZ214" s="1">
        <f t="shared" si="70"/>
        <v>198590.80000000016</v>
      </c>
      <c r="BA214" s="92">
        <f>IF('Metric ME - Current'!$I$15&lt;1.9605,324.57-67.0069*(1.9605-'Metric ME - Current'!$I$15),324.57)</f>
        <v>324.57</v>
      </c>
      <c r="BB214" s="1">
        <f t="shared" si="77"/>
        <v>104120.11999999965</v>
      </c>
    </row>
    <row r="215" spans="1:54" x14ac:dyDescent="0.25">
      <c r="A215" s="92">
        <v>237</v>
      </c>
      <c r="B215" s="92">
        <f>IF('Metric ME - Current'!$B$15&lt;1.9677,859.07-155.85*(1.9677-'Metric ME - Current'!$B$15),859.07)</f>
        <v>859.07</v>
      </c>
      <c r="C215" s="1">
        <f t="shared" si="63"/>
        <v>199449.87000000017</v>
      </c>
      <c r="D215" s="92">
        <f>IF('Metric ME - Current'!$B$15&lt;1.9605,324.57-67.0069*(1.9605-'Metric ME - Current'!$B$15),324.57)</f>
        <v>324.57</v>
      </c>
      <c r="E215" s="1">
        <f t="shared" si="62"/>
        <v>104444.68999999965</v>
      </c>
      <c r="H215" s="92">
        <v>237</v>
      </c>
      <c r="I215" s="92">
        <f>IF('Metric ME - Current'!$C$15&lt;1.9677,859.07-155.85*(1.9677-'Metric ME - Current'!$C$15),859.07)</f>
        <v>859.07</v>
      </c>
      <c r="J215" s="1">
        <f t="shared" si="64"/>
        <v>199449.87000000017</v>
      </c>
      <c r="K215" s="92">
        <f>IF('Metric ME - Current'!$C$15&lt;1.9605,324.57-67.0069*(1.9605-'Metric ME - Current'!$C$15),324.57)</f>
        <v>324.57</v>
      </c>
      <c r="L215" s="1">
        <f t="shared" si="71"/>
        <v>104444.68999999965</v>
      </c>
      <c r="O215" s="92">
        <v>237</v>
      </c>
      <c r="P215" s="92">
        <f>IF('Metric ME - Current'!$D$15&lt;1.9677,859.07-155.85*(1.9677-'Metric ME - Current'!$D$15),859.07)</f>
        <v>859.07</v>
      </c>
      <c r="Q215" s="1">
        <f t="shared" si="65"/>
        <v>199449.87000000017</v>
      </c>
      <c r="R215" s="92">
        <f>IF('Metric ME - Current'!$D$15&lt;1.9605,324.57-67.0069*(1.9605-'Metric ME - Current'!$D$15),324.57)</f>
        <v>324.57</v>
      </c>
      <c r="S215" s="1">
        <f t="shared" si="72"/>
        <v>104444.68999999965</v>
      </c>
      <c r="V215" s="92">
        <v>237</v>
      </c>
      <c r="W215" s="92">
        <f>IF('Metric ME - Current'!$E$15&lt;1.9677,859.07-155.85*(1.9677-'Metric ME - Current'!$E$15),859.07)</f>
        <v>859.07</v>
      </c>
      <c r="X215" s="1">
        <f t="shared" si="66"/>
        <v>199449.87000000017</v>
      </c>
      <c r="Y215" s="92">
        <f>IF('Metric ME - Current'!$E$15&lt;1.9605,324.57-67.0069*(1.9605-'Metric ME - Current'!$E$15),324.57)</f>
        <v>324.57</v>
      </c>
      <c r="Z215" s="1">
        <f t="shared" si="73"/>
        <v>104444.68999999965</v>
      </c>
      <c r="AC215" s="92">
        <v>237</v>
      </c>
      <c r="AD215" s="92">
        <f>IF('Metric ME - Current'!$F$15&lt;1.9677,859.07-155.85*(1.9677-'Metric ME - Current'!$F$15),859.07)</f>
        <v>859.07</v>
      </c>
      <c r="AE215" s="1">
        <f t="shared" si="67"/>
        <v>199449.87000000017</v>
      </c>
      <c r="AF215" s="92">
        <f>IF('Metric ME - Current'!$F$15&lt;1.9605,324.57-67.0069*(1.9605-'Metric ME - Current'!$F$15),324.57)</f>
        <v>324.57</v>
      </c>
      <c r="AG215" s="1">
        <f t="shared" si="74"/>
        <v>104444.68999999965</v>
      </c>
      <c r="AJ215" s="92">
        <v>237</v>
      </c>
      <c r="AK215" s="92">
        <f>IF('Metric ME - Current'!$G$15&lt;1.9677,859.07-155.85*(1.9677-'Metric ME - Current'!$G$15),859.07)</f>
        <v>859.07</v>
      </c>
      <c r="AL215" s="1">
        <f t="shared" si="68"/>
        <v>199449.87000000017</v>
      </c>
      <c r="AM215" s="92">
        <f>IF('Metric ME - Current'!$G$15&lt;1.9605,324.57-67.0069*(1.9605-'Metric ME - Current'!$G$15),324.57)</f>
        <v>324.57</v>
      </c>
      <c r="AN215" s="1">
        <f t="shared" si="75"/>
        <v>104444.68999999965</v>
      </c>
      <c r="AQ215" s="92">
        <v>237</v>
      </c>
      <c r="AR215" s="92">
        <f>IF('Metric ME - Current'!$H$15&lt;1.9677,859.07-155.85*(1.9677-'Metric ME - Current'!$H$15),859.07)</f>
        <v>859.07</v>
      </c>
      <c r="AS215" s="1">
        <f t="shared" si="69"/>
        <v>199449.87000000017</v>
      </c>
      <c r="AT215" s="92">
        <f>IF('Metric ME - Current'!$H$15&lt;1.9605,324.57-67.0069*(1.9605-'Metric ME - Current'!$H$15),324.57)</f>
        <v>324.57</v>
      </c>
      <c r="AU215" s="1">
        <f t="shared" si="76"/>
        <v>104444.68999999965</v>
      </c>
      <c r="AX215" s="92">
        <v>237</v>
      </c>
      <c r="AY215" s="92">
        <f>IF('Metric ME - Current'!$I$15&lt;1.9677,859.07-155.85*(1.9677-'Metric ME - Current'!$I$15),859.07)</f>
        <v>859.07</v>
      </c>
      <c r="AZ215" s="1">
        <f t="shared" si="70"/>
        <v>199449.87000000017</v>
      </c>
      <c r="BA215" s="92">
        <f>IF('Metric ME - Current'!$I$15&lt;1.9605,324.57-67.0069*(1.9605-'Metric ME - Current'!$I$15),324.57)</f>
        <v>324.57</v>
      </c>
      <c r="BB215" s="1">
        <f t="shared" si="77"/>
        <v>104444.68999999965</v>
      </c>
    </row>
    <row r="216" spans="1:54" x14ac:dyDescent="0.25">
      <c r="A216" s="92">
        <v>238</v>
      </c>
      <c r="B216" s="92">
        <f>IF('Metric ME - Current'!$B$15&lt;1.9677,859.07-155.85*(1.9677-'Metric ME - Current'!$B$15),859.07)</f>
        <v>859.07</v>
      </c>
      <c r="C216" s="1">
        <f t="shared" si="63"/>
        <v>200308.94000000018</v>
      </c>
      <c r="D216" s="92">
        <f>IF('Metric ME - Current'!$B$15&lt;1.9605,324.57-67.0069*(1.9605-'Metric ME - Current'!$B$15),324.57)</f>
        <v>324.57</v>
      </c>
      <c r="E216" s="1">
        <f t="shared" si="62"/>
        <v>104769.25999999966</v>
      </c>
      <c r="H216" s="92">
        <v>238</v>
      </c>
      <c r="I216" s="92">
        <f>IF('Metric ME - Current'!$C$15&lt;1.9677,859.07-155.85*(1.9677-'Metric ME - Current'!$C$15),859.07)</f>
        <v>859.07</v>
      </c>
      <c r="J216" s="1">
        <f t="shared" si="64"/>
        <v>200308.94000000018</v>
      </c>
      <c r="K216" s="92">
        <f>IF('Metric ME - Current'!$C$15&lt;1.9605,324.57-67.0069*(1.9605-'Metric ME - Current'!$C$15),324.57)</f>
        <v>324.57</v>
      </c>
      <c r="L216" s="1">
        <f t="shared" si="71"/>
        <v>104769.25999999966</v>
      </c>
      <c r="O216" s="92">
        <v>238</v>
      </c>
      <c r="P216" s="92">
        <f>IF('Metric ME - Current'!$D$15&lt;1.9677,859.07-155.85*(1.9677-'Metric ME - Current'!$D$15),859.07)</f>
        <v>859.07</v>
      </c>
      <c r="Q216" s="1">
        <f t="shared" si="65"/>
        <v>200308.94000000018</v>
      </c>
      <c r="R216" s="92">
        <f>IF('Metric ME - Current'!$D$15&lt;1.9605,324.57-67.0069*(1.9605-'Metric ME - Current'!$D$15),324.57)</f>
        <v>324.57</v>
      </c>
      <c r="S216" s="1">
        <f t="shared" si="72"/>
        <v>104769.25999999966</v>
      </c>
      <c r="V216" s="92">
        <v>238</v>
      </c>
      <c r="W216" s="92">
        <f>IF('Metric ME - Current'!$E$15&lt;1.9677,859.07-155.85*(1.9677-'Metric ME - Current'!$E$15),859.07)</f>
        <v>859.07</v>
      </c>
      <c r="X216" s="1">
        <f t="shared" si="66"/>
        <v>200308.94000000018</v>
      </c>
      <c r="Y216" s="92">
        <f>IF('Metric ME - Current'!$E$15&lt;1.9605,324.57-67.0069*(1.9605-'Metric ME - Current'!$E$15),324.57)</f>
        <v>324.57</v>
      </c>
      <c r="Z216" s="1">
        <f t="shared" si="73"/>
        <v>104769.25999999966</v>
      </c>
      <c r="AC216" s="92">
        <v>238</v>
      </c>
      <c r="AD216" s="92">
        <f>IF('Metric ME - Current'!$F$15&lt;1.9677,859.07-155.85*(1.9677-'Metric ME - Current'!$F$15),859.07)</f>
        <v>859.07</v>
      </c>
      <c r="AE216" s="1">
        <f t="shared" si="67"/>
        <v>200308.94000000018</v>
      </c>
      <c r="AF216" s="92">
        <f>IF('Metric ME - Current'!$F$15&lt;1.9605,324.57-67.0069*(1.9605-'Metric ME - Current'!$F$15),324.57)</f>
        <v>324.57</v>
      </c>
      <c r="AG216" s="1">
        <f t="shared" si="74"/>
        <v>104769.25999999966</v>
      </c>
      <c r="AJ216" s="92">
        <v>238</v>
      </c>
      <c r="AK216" s="92">
        <f>IF('Metric ME - Current'!$G$15&lt;1.9677,859.07-155.85*(1.9677-'Metric ME - Current'!$G$15),859.07)</f>
        <v>859.07</v>
      </c>
      <c r="AL216" s="1">
        <f t="shared" si="68"/>
        <v>200308.94000000018</v>
      </c>
      <c r="AM216" s="92">
        <f>IF('Metric ME - Current'!$G$15&lt;1.9605,324.57-67.0069*(1.9605-'Metric ME - Current'!$G$15),324.57)</f>
        <v>324.57</v>
      </c>
      <c r="AN216" s="1">
        <f t="shared" si="75"/>
        <v>104769.25999999966</v>
      </c>
      <c r="AQ216" s="92">
        <v>238</v>
      </c>
      <c r="AR216" s="92">
        <f>IF('Metric ME - Current'!$H$15&lt;1.9677,859.07-155.85*(1.9677-'Metric ME - Current'!$H$15),859.07)</f>
        <v>859.07</v>
      </c>
      <c r="AS216" s="1">
        <f t="shared" si="69"/>
        <v>200308.94000000018</v>
      </c>
      <c r="AT216" s="92">
        <f>IF('Metric ME - Current'!$H$15&lt;1.9605,324.57-67.0069*(1.9605-'Metric ME - Current'!$H$15),324.57)</f>
        <v>324.57</v>
      </c>
      <c r="AU216" s="1">
        <f t="shared" si="76"/>
        <v>104769.25999999966</v>
      </c>
      <c r="AX216" s="92">
        <v>238</v>
      </c>
      <c r="AY216" s="92">
        <f>IF('Metric ME - Current'!$I$15&lt;1.9677,859.07-155.85*(1.9677-'Metric ME - Current'!$I$15),859.07)</f>
        <v>859.07</v>
      </c>
      <c r="AZ216" s="1">
        <f t="shared" si="70"/>
        <v>200308.94000000018</v>
      </c>
      <c r="BA216" s="92">
        <f>IF('Metric ME - Current'!$I$15&lt;1.9605,324.57-67.0069*(1.9605-'Metric ME - Current'!$I$15),324.57)</f>
        <v>324.57</v>
      </c>
      <c r="BB216" s="1">
        <f t="shared" si="77"/>
        <v>104769.25999999966</v>
      </c>
    </row>
    <row r="217" spans="1:54" x14ac:dyDescent="0.25">
      <c r="A217" s="92">
        <v>239</v>
      </c>
      <c r="B217" s="92">
        <f>IF('Metric ME - Current'!$B$15&lt;1.9677,859.07-155.85*(1.9677-'Metric ME - Current'!$B$15),859.07)</f>
        <v>859.07</v>
      </c>
      <c r="C217" s="1">
        <f t="shared" si="63"/>
        <v>201168.01000000018</v>
      </c>
      <c r="D217" s="92">
        <f>IF('Metric ME - Current'!$B$15&lt;1.9605,324.57-67.0069*(1.9605-'Metric ME - Current'!$B$15),324.57)</f>
        <v>324.57</v>
      </c>
      <c r="E217" s="1">
        <f t="shared" si="62"/>
        <v>105093.82999999967</v>
      </c>
      <c r="H217" s="92">
        <v>239</v>
      </c>
      <c r="I217" s="92">
        <f>IF('Metric ME - Current'!$C$15&lt;1.9677,859.07-155.85*(1.9677-'Metric ME - Current'!$C$15),859.07)</f>
        <v>859.07</v>
      </c>
      <c r="J217" s="1">
        <f t="shared" si="64"/>
        <v>201168.01000000018</v>
      </c>
      <c r="K217" s="92">
        <f>IF('Metric ME - Current'!$C$15&lt;1.9605,324.57-67.0069*(1.9605-'Metric ME - Current'!$C$15),324.57)</f>
        <v>324.57</v>
      </c>
      <c r="L217" s="1">
        <f t="shared" si="71"/>
        <v>105093.82999999967</v>
      </c>
      <c r="O217" s="92">
        <v>239</v>
      </c>
      <c r="P217" s="92">
        <f>IF('Metric ME - Current'!$D$15&lt;1.9677,859.07-155.85*(1.9677-'Metric ME - Current'!$D$15),859.07)</f>
        <v>859.07</v>
      </c>
      <c r="Q217" s="1">
        <f t="shared" si="65"/>
        <v>201168.01000000018</v>
      </c>
      <c r="R217" s="92">
        <f>IF('Metric ME - Current'!$D$15&lt;1.9605,324.57-67.0069*(1.9605-'Metric ME - Current'!$D$15),324.57)</f>
        <v>324.57</v>
      </c>
      <c r="S217" s="1">
        <f t="shared" si="72"/>
        <v>105093.82999999967</v>
      </c>
      <c r="V217" s="92">
        <v>239</v>
      </c>
      <c r="W217" s="92">
        <f>IF('Metric ME - Current'!$E$15&lt;1.9677,859.07-155.85*(1.9677-'Metric ME - Current'!$E$15),859.07)</f>
        <v>859.07</v>
      </c>
      <c r="X217" s="1">
        <f t="shared" si="66"/>
        <v>201168.01000000018</v>
      </c>
      <c r="Y217" s="92">
        <f>IF('Metric ME - Current'!$E$15&lt;1.9605,324.57-67.0069*(1.9605-'Metric ME - Current'!$E$15),324.57)</f>
        <v>324.57</v>
      </c>
      <c r="Z217" s="1">
        <f t="shared" si="73"/>
        <v>105093.82999999967</v>
      </c>
      <c r="AC217" s="92">
        <v>239</v>
      </c>
      <c r="AD217" s="92">
        <f>IF('Metric ME - Current'!$F$15&lt;1.9677,859.07-155.85*(1.9677-'Metric ME - Current'!$F$15),859.07)</f>
        <v>859.07</v>
      </c>
      <c r="AE217" s="1">
        <f t="shared" si="67"/>
        <v>201168.01000000018</v>
      </c>
      <c r="AF217" s="92">
        <f>IF('Metric ME - Current'!$F$15&lt;1.9605,324.57-67.0069*(1.9605-'Metric ME - Current'!$F$15),324.57)</f>
        <v>324.57</v>
      </c>
      <c r="AG217" s="1">
        <f t="shared" si="74"/>
        <v>105093.82999999967</v>
      </c>
      <c r="AJ217" s="92">
        <v>239</v>
      </c>
      <c r="AK217" s="92">
        <f>IF('Metric ME - Current'!$G$15&lt;1.9677,859.07-155.85*(1.9677-'Metric ME - Current'!$G$15),859.07)</f>
        <v>859.07</v>
      </c>
      <c r="AL217" s="1">
        <f t="shared" si="68"/>
        <v>201168.01000000018</v>
      </c>
      <c r="AM217" s="92">
        <f>IF('Metric ME - Current'!$G$15&lt;1.9605,324.57-67.0069*(1.9605-'Metric ME - Current'!$G$15),324.57)</f>
        <v>324.57</v>
      </c>
      <c r="AN217" s="1">
        <f t="shared" si="75"/>
        <v>105093.82999999967</v>
      </c>
      <c r="AQ217" s="92">
        <v>239</v>
      </c>
      <c r="AR217" s="92">
        <f>IF('Metric ME - Current'!$H$15&lt;1.9677,859.07-155.85*(1.9677-'Metric ME - Current'!$H$15),859.07)</f>
        <v>859.07</v>
      </c>
      <c r="AS217" s="1">
        <f t="shared" si="69"/>
        <v>201168.01000000018</v>
      </c>
      <c r="AT217" s="92">
        <f>IF('Metric ME - Current'!$H$15&lt;1.9605,324.57-67.0069*(1.9605-'Metric ME - Current'!$H$15),324.57)</f>
        <v>324.57</v>
      </c>
      <c r="AU217" s="1">
        <f t="shared" si="76"/>
        <v>105093.82999999967</v>
      </c>
      <c r="AX217" s="92">
        <v>239</v>
      </c>
      <c r="AY217" s="92">
        <f>IF('Metric ME - Current'!$I$15&lt;1.9677,859.07-155.85*(1.9677-'Metric ME - Current'!$I$15),859.07)</f>
        <v>859.07</v>
      </c>
      <c r="AZ217" s="1">
        <f t="shared" si="70"/>
        <v>201168.01000000018</v>
      </c>
      <c r="BA217" s="92">
        <f>IF('Metric ME - Current'!$I$15&lt;1.9605,324.57-67.0069*(1.9605-'Metric ME - Current'!$I$15),324.57)</f>
        <v>324.57</v>
      </c>
      <c r="BB217" s="1">
        <f t="shared" si="77"/>
        <v>105093.82999999967</v>
      </c>
    </row>
    <row r="218" spans="1:54" x14ac:dyDescent="0.25">
      <c r="A218" s="92">
        <v>240</v>
      </c>
      <c r="B218" s="92">
        <f>IF('Metric ME - Current'!$B$15&lt;1.9677,859.07-155.85*(1.9677-'Metric ME - Current'!$B$15),859.07)</f>
        <v>859.07</v>
      </c>
      <c r="C218" s="1">
        <f t="shared" si="63"/>
        <v>202027.08000000019</v>
      </c>
      <c r="D218" s="92">
        <f>IF('Metric ME - Current'!$B$15&lt;1.9605,324.57-67.0069*(1.9605-'Metric ME - Current'!$B$15),324.57)</f>
        <v>324.57</v>
      </c>
      <c r="E218" s="1">
        <f t="shared" si="62"/>
        <v>105418.39999999967</v>
      </c>
      <c r="H218" s="92">
        <v>240</v>
      </c>
      <c r="I218" s="92">
        <f>IF('Metric ME - Current'!$C$15&lt;1.9677,859.07-155.85*(1.9677-'Metric ME - Current'!$C$15),859.07)</f>
        <v>859.07</v>
      </c>
      <c r="J218" s="1">
        <f t="shared" si="64"/>
        <v>202027.08000000019</v>
      </c>
      <c r="K218" s="92">
        <f>IF('Metric ME - Current'!$C$15&lt;1.9605,324.57-67.0069*(1.9605-'Metric ME - Current'!$C$15),324.57)</f>
        <v>324.57</v>
      </c>
      <c r="L218" s="1">
        <f t="shared" si="71"/>
        <v>105418.39999999967</v>
      </c>
      <c r="O218" s="92">
        <v>240</v>
      </c>
      <c r="P218" s="92">
        <f>IF('Metric ME - Current'!$D$15&lt;1.9677,859.07-155.85*(1.9677-'Metric ME - Current'!$D$15),859.07)</f>
        <v>859.07</v>
      </c>
      <c r="Q218" s="1">
        <f t="shared" si="65"/>
        <v>202027.08000000019</v>
      </c>
      <c r="R218" s="92">
        <f>IF('Metric ME - Current'!$D$15&lt;1.9605,324.57-67.0069*(1.9605-'Metric ME - Current'!$D$15),324.57)</f>
        <v>324.57</v>
      </c>
      <c r="S218" s="1">
        <f t="shared" si="72"/>
        <v>105418.39999999967</v>
      </c>
      <c r="V218" s="92">
        <v>240</v>
      </c>
      <c r="W218" s="92">
        <f>IF('Metric ME - Current'!$E$15&lt;1.9677,859.07-155.85*(1.9677-'Metric ME - Current'!$E$15),859.07)</f>
        <v>859.07</v>
      </c>
      <c r="X218" s="1">
        <f t="shared" si="66"/>
        <v>202027.08000000019</v>
      </c>
      <c r="Y218" s="92">
        <f>IF('Metric ME - Current'!$E$15&lt;1.9605,324.57-67.0069*(1.9605-'Metric ME - Current'!$E$15),324.57)</f>
        <v>324.57</v>
      </c>
      <c r="Z218" s="1">
        <f t="shared" si="73"/>
        <v>105418.39999999967</v>
      </c>
      <c r="AC218" s="92">
        <v>240</v>
      </c>
      <c r="AD218" s="92">
        <f>IF('Metric ME - Current'!$F$15&lt;1.9677,859.07-155.85*(1.9677-'Metric ME - Current'!$F$15),859.07)</f>
        <v>859.07</v>
      </c>
      <c r="AE218" s="1">
        <f t="shared" si="67"/>
        <v>202027.08000000019</v>
      </c>
      <c r="AF218" s="92">
        <f>IF('Metric ME - Current'!$F$15&lt;1.9605,324.57-67.0069*(1.9605-'Metric ME - Current'!$F$15),324.57)</f>
        <v>324.57</v>
      </c>
      <c r="AG218" s="1">
        <f t="shared" si="74"/>
        <v>105418.39999999967</v>
      </c>
      <c r="AJ218" s="92">
        <v>240</v>
      </c>
      <c r="AK218" s="92">
        <f>IF('Metric ME - Current'!$G$15&lt;1.9677,859.07-155.85*(1.9677-'Metric ME - Current'!$G$15),859.07)</f>
        <v>859.07</v>
      </c>
      <c r="AL218" s="1">
        <f t="shared" si="68"/>
        <v>202027.08000000019</v>
      </c>
      <c r="AM218" s="92">
        <f>IF('Metric ME - Current'!$G$15&lt;1.9605,324.57-67.0069*(1.9605-'Metric ME - Current'!$G$15),324.57)</f>
        <v>324.57</v>
      </c>
      <c r="AN218" s="1">
        <f t="shared" si="75"/>
        <v>105418.39999999967</v>
      </c>
      <c r="AQ218" s="92">
        <v>240</v>
      </c>
      <c r="AR218" s="92">
        <f>IF('Metric ME - Current'!$H$15&lt;1.9677,859.07-155.85*(1.9677-'Metric ME - Current'!$H$15),859.07)</f>
        <v>859.07</v>
      </c>
      <c r="AS218" s="1">
        <f t="shared" si="69"/>
        <v>202027.08000000019</v>
      </c>
      <c r="AT218" s="92">
        <f>IF('Metric ME - Current'!$H$15&lt;1.9605,324.57-67.0069*(1.9605-'Metric ME - Current'!$H$15),324.57)</f>
        <v>324.57</v>
      </c>
      <c r="AU218" s="1">
        <f t="shared" si="76"/>
        <v>105418.39999999967</v>
      </c>
      <c r="AX218" s="92">
        <v>240</v>
      </c>
      <c r="AY218" s="92">
        <f>IF('Metric ME - Current'!$I$15&lt;1.9677,859.07-155.85*(1.9677-'Metric ME - Current'!$I$15),859.07)</f>
        <v>859.07</v>
      </c>
      <c r="AZ218" s="1">
        <f t="shared" si="70"/>
        <v>202027.08000000019</v>
      </c>
      <c r="BA218" s="92">
        <f>IF('Metric ME - Current'!$I$15&lt;1.9605,324.57-67.0069*(1.9605-'Metric ME - Current'!$I$15),324.57)</f>
        <v>324.57</v>
      </c>
      <c r="BB218" s="1">
        <f t="shared" si="77"/>
        <v>105418.39999999967</v>
      </c>
    </row>
    <row r="219" spans="1:54" x14ac:dyDescent="0.25">
      <c r="A219" s="92">
        <v>241</v>
      </c>
      <c r="B219" s="92">
        <f>IF('Metric ME - Current'!$B$15&lt;1.9677,859.07-155.85*(1.9677-'Metric ME - Current'!$B$15),859.07)</f>
        <v>859.07</v>
      </c>
      <c r="C219" s="1">
        <f t="shared" si="63"/>
        <v>202886.1500000002</v>
      </c>
      <c r="D219" s="92">
        <f>IF('Metric ME - Current'!$B$15&lt;1.9605,324.57-67.0069*(1.9605-'Metric ME - Current'!$B$15),324.57)</f>
        <v>324.57</v>
      </c>
      <c r="E219" s="1">
        <f t="shared" si="62"/>
        <v>105742.96999999968</v>
      </c>
      <c r="H219" s="92">
        <v>241</v>
      </c>
      <c r="I219" s="92">
        <f>IF('Metric ME - Current'!$C$15&lt;1.9677,859.07-155.85*(1.9677-'Metric ME - Current'!$C$15),859.07)</f>
        <v>859.07</v>
      </c>
      <c r="J219" s="1">
        <f t="shared" si="64"/>
        <v>202886.1500000002</v>
      </c>
      <c r="K219" s="92">
        <f>IF('Metric ME - Current'!$C$15&lt;1.9605,324.57-67.0069*(1.9605-'Metric ME - Current'!$C$15),324.57)</f>
        <v>324.57</v>
      </c>
      <c r="L219" s="1">
        <f t="shared" si="71"/>
        <v>105742.96999999968</v>
      </c>
      <c r="O219" s="92">
        <v>241</v>
      </c>
      <c r="P219" s="92">
        <f>IF('Metric ME - Current'!$D$15&lt;1.9677,859.07-155.85*(1.9677-'Metric ME - Current'!$D$15),859.07)</f>
        <v>859.07</v>
      </c>
      <c r="Q219" s="1">
        <f t="shared" si="65"/>
        <v>202886.1500000002</v>
      </c>
      <c r="R219" s="92">
        <f>IF('Metric ME - Current'!$D$15&lt;1.9605,324.57-67.0069*(1.9605-'Metric ME - Current'!$D$15),324.57)</f>
        <v>324.57</v>
      </c>
      <c r="S219" s="1">
        <f t="shared" si="72"/>
        <v>105742.96999999968</v>
      </c>
      <c r="V219" s="92">
        <v>241</v>
      </c>
      <c r="W219" s="92">
        <f>IF('Metric ME - Current'!$E$15&lt;1.9677,859.07-155.85*(1.9677-'Metric ME - Current'!$E$15),859.07)</f>
        <v>859.07</v>
      </c>
      <c r="X219" s="1">
        <f t="shared" si="66"/>
        <v>202886.1500000002</v>
      </c>
      <c r="Y219" s="92">
        <f>IF('Metric ME - Current'!$E$15&lt;1.9605,324.57-67.0069*(1.9605-'Metric ME - Current'!$E$15),324.57)</f>
        <v>324.57</v>
      </c>
      <c r="Z219" s="1">
        <f t="shared" si="73"/>
        <v>105742.96999999968</v>
      </c>
      <c r="AC219" s="92">
        <v>241</v>
      </c>
      <c r="AD219" s="92">
        <f>IF('Metric ME - Current'!$F$15&lt;1.9677,859.07-155.85*(1.9677-'Metric ME - Current'!$F$15),859.07)</f>
        <v>859.07</v>
      </c>
      <c r="AE219" s="1">
        <f t="shared" si="67"/>
        <v>202886.1500000002</v>
      </c>
      <c r="AF219" s="92">
        <f>IF('Metric ME - Current'!$F$15&lt;1.9605,324.57-67.0069*(1.9605-'Metric ME - Current'!$F$15),324.57)</f>
        <v>324.57</v>
      </c>
      <c r="AG219" s="1">
        <f t="shared" si="74"/>
        <v>105742.96999999968</v>
      </c>
      <c r="AJ219" s="92">
        <v>241</v>
      </c>
      <c r="AK219" s="92">
        <f>IF('Metric ME - Current'!$G$15&lt;1.9677,859.07-155.85*(1.9677-'Metric ME - Current'!$G$15),859.07)</f>
        <v>859.07</v>
      </c>
      <c r="AL219" s="1">
        <f t="shared" si="68"/>
        <v>202886.1500000002</v>
      </c>
      <c r="AM219" s="92">
        <f>IF('Metric ME - Current'!$G$15&lt;1.9605,324.57-67.0069*(1.9605-'Metric ME - Current'!$G$15),324.57)</f>
        <v>324.57</v>
      </c>
      <c r="AN219" s="1">
        <f t="shared" si="75"/>
        <v>105742.96999999968</v>
      </c>
      <c r="AQ219" s="92">
        <v>241</v>
      </c>
      <c r="AR219" s="92">
        <f>IF('Metric ME - Current'!$H$15&lt;1.9677,859.07-155.85*(1.9677-'Metric ME - Current'!$H$15),859.07)</f>
        <v>859.07</v>
      </c>
      <c r="AS219" s="1">
        <f t="shared" si="69"/>
        <v>202886.1500000002</v>
      </c>
      <c r="AT219" s="92">
        <f>IF('Metric ME - Current'!$H$15&lt;1.9605,324.57-67.0069*(1.9605-'Metric ME - Current'!$H$15),324.57)</f>
        <v>324.57</v>
      </c>
      <c r="AU219" s="1">
        <f t="shared" si="76"/>
        <v>105742.96999999968</v>
      </c>
      <c r="AX219" s="92">
        <v>241</v>
      </c>
      <c r="AY219" s="92">
        <f>IF('Metric ME - Current'!$I$15&lt;1.9677,859.07-155.85*(1.9677-'Metric ME - Current'!$I$15),859.07)</f>
        <v>859.07</v>
      </c>
      <c r="AZ219" s="1">
        <f t="shared" si="70"/>
        <v>202886.1500000002</v>
      </c>
      <c r="BA219" s="92">
        <f>IF('Metric ME - Current'!$I$15&lt;1.9605,324.57-67.0069*(1.9605-'Metric ME - Current'!$I$15),324.57)</f>
        <v>324.57</v>
      </c>
      <c r="BB219" s="1">
        <f t="shared" si="77"/>
        <v>105742.96999999968</v>
      </c>
    </row>
    <row r="220" spans="1:54" x14ac:dyDescent="0.25">
      <c r="A220" s="92">
        <v>242</v>
      </c>
      <c r="B220" s="92">
        <f>IF('Metric ME - Current'!$B$15&lt;1.9677,859.07-155.85*(1.9677-'Metric ME - Current'!$B$15),859.07)</f>
        <v>859.07</v>
      </c>
      <c r="C220" s="1">
        <f t="shared" si="63"/>
        <v>203745.2200000002</v>
      </c>
      <c r="D220" s="92">
        <f>IF('Metric ME - Current'!$B$15&lt;1.9605,324.57-67.0069*(1.9605-'Metric ME - Current'!$B$15),324.57)</f>
        <v>324.57</v>
      </c>
      <c r="E220" s="1">
        <f t="shared" si="62"/>
        <v>106067.53999999969</v>
      </c>
      <c r="H220" s="92">
        <v>242</v>
      </c>
      <c r="I220" s="92">
        <f>IF('Metric ME - Current'!$C$15&lt;1.9677,859.07-155.85*(1.9677-'Metric ME - Current'!$C$15),859.07)</f>
        <v>859.07</v>
      </c>
      <c r="J220" s="1">
        <f t="shared" si="64"/>
        <v>203745.2200000002</v>
      </c>
      <c r="K220" s="92">
        <f>IF('Metric ME - Current'!$C$15&lt;1.9605,324.57-67.0069*(1.9605-'Metric ME - Current'!$C$15),324.57)</f>
        <v>324.57</v>
      </c>
      <c r="L220" s="1">
        <f t="shared" si="71"/>
        <v>106067.53999999969</v>
      </c>
      <c r="O220" s="92">
        <v>242</v>
      </c>
      <c r="P220" s="92">
        <f>IF('Metric ME - Current'!$D$15&lt;1.9677,859.07-155.85*(1.9677-'Metric ME - Current'!$D$15),859.07)</f>
        <v>859.07</v>
      </c>
      <c r="Q220" s="1">
        <f t="shared" si="65"/>
        <v>203745.2200000002</v>
      </c>
      <c r="R220" s="92">
        <f>IF('Metric ME - Current'!$D$15&lt;1.9605,324.57-67.0069*(1.9605-'Metric ME - Current'!$D$15),324.57)</f>
        <v>324.57</v>
      </c>
      <c r="S220" s="1">
        <f t="shared" si="72"/>
        <v>106067.53999999969</v>
      </c>
      <c r="V220" s="92">
        <v>242</v>
      </c>
      <c r="W220" s="92">
        <f>IF('Metric ME - Current'!$E$15&lt;1.9677,859.07-155.85*(1.9677-'Metric ME - Current'!$E$15),859.07)</f>
        <v>859.07</v>
      </c>
      <c r="X220" s="1">
        <f t="shared" si="66"/>
        <v>203745.2200000002</v>
      </c>
      <c r="Y220" s="92">
        <f>IF('Metric ME - Current'!$E$15&lt;1.9605,324.57-67.0069*(1.9605-'Metric ME - Current'!$E$15),324.57)</f>
        <v>324.57</v>
      </c>
      <c r="Z220" s="1">
        <f t="shared" si="73"/>
        <v>106067.53999999969</v>
      </c>
      <c r="AC220" s="92">
        <v>242</v>
      </c>
      <c r="AD220" s="92">
        <f>IF('Metric ME - Current'!$F$15&lt;1.9677,859.07-155.85*(1.9677-'Metric ME - Current'!$F$15),859.07)</f>
        <v>859.07</v>
      </c>
      <c r="AE220" s="1">
        <f t="shared" si="67"/>
        <v>203745.2200000002</v>
      </c>
      <c r="AF220" s="92">
        <f>IF('Metric ME - Current'!$F$15&lt;1.9605,324.57-67.0069*(1.9605-'Metric ME - Current'!$F$15),324.57)</f>
        <v>324.57</v>
      </c>
      <c r="AG220" s="1">
        <f t="shared" si="74"/>
        <v>106067.53999999969</v>
      </c>
      <c r="AJ220" s="92">
        <v>242</v>
      </c>
      <c r="AK220" s="92">
        <f>IF('Metric ME - Current'!$G$15&lt;1.9677,859.07-155.85*(1.9677-'Metric ME - Current'!$G$15),859.07)</f>
        <v>859.07</v>
      </c>
      <c r="AL220" s="1">
        <f t="shared" si="68"/>
        <v>203745.2200000002</v>
      </c>
      <c r="AM220" s="92">
        <f>IF('Metric ME - Current'!$G$15&lt;1.9605,324.57-67.0069*(1.9605-'Metric ME - Current'!$G$15),324.57)</f>
        <v>324.57</v>
      </c>
      <c r="AN220" s="1">
        <f t="shared" si="75"/>
        <v>106067.53999999969</v>
      </c>
      <c r="AQ220" s="92">
        <v>242</v>
      </c>
      <c r="AR220" s="92">
        <f>IF('Metric ME - Current'!$H$15&lt;1.9677,859.07-155.85*(1.9677-'Metric ME - Current'!$H$15),859.07)</f>
        <v>859.07</v>
      </c>
      <c r="AS220" s="1">
        <f t="shared" si="69"/>
        <v>203745.2200000002</v>
      </c>
      <c r="AT220" s="92">
        <f>IF('Metric ME - Current'!$H$15&lt;1.9605,324.57-67.0069*(1.9605-'Metric ME - Current'!$H$15),324.57)</f>
        <v>324.57</v>
      </c>
      <c r="AU220" s="1">
        <f t="shared" si="76"/>
        <v>106067.53999999969</v>
      </c>
      <c r="AX220" s="92">
        <v>242</v>
      </c>
      <c r="AY220" s="92">
        <f>IF('Metric ME - Current'!$I$15&lt;1.9677,859.07-155.85*(1.9677-'Metric ME - Current'!$I$15),859.07)</f>
        <v>859.07</v>
      </c>
      <c r="AZ220" s="1">
        <f t="shared" si="70"/>
        <v>203745.2200000002</v>
      </c>
      <c r="BA220" s="92">
        <f>IF('Metric ME - Current'!$I$15&lt;1.9605,324.57-67.0069*(1.9605-'Metric ME - Current'!$I$15),324.57)</f>
        <v>324.57</v>
      </c>
      <c r="BB220" s="1">
        <f t="shared" si="77"/>
        <v>106067.53999999969</v>
      </c>
    </row>
    <row r="221" spans="1:54" x14ac:dyDescent="0.25">
      <c r="A221" s="92">
        <v>243</v>
      </c>
      <c r="B221" s="92">
        <f>IF('Metric ME - Current'!$B$15&lt;1.9677,859.07-155.85*(1.9677-'Metric ME - Current'!$B$15),859.07)</f>
        <v>859.07</v>
      </c>
      <c r="C221" s="1">
        <f t="shared" si="63"/>
        <v>204604.29000000021</v>
      </c>
      <c r="D221" s="92">
        <f>IF('Metric ME - Current'!$B$15&lt;1.9605,324.57-67.0069*(1.9605-'Metric ME - Current'!$B$15),324.57)</f>
        <v>324.57</v>
      </c>
      <c r="E221" s="1">
        <f t="shared" si="62"/>
        <v>106392.10999999969</v>
      </c>
      <c r="H221" s="92">
        <v>243</v>
      </c>
      <c r="I221" s="92">
        <f>IF('Metric ME - Current'!$C$15&lt;1.9677,859.07-155.85*(1.9677-'Metric ME - Current'!$C$15),859.07)</f>
        <v>859.07</v>
      </c>
      <c r="J221" s="1">
        <f t="shared" si="64"/>
        <v>204604.29000000021</v>
      </c>
      <c r="K221" s="92">
        <f>IF('Metric ME - Current'!$C$15&lt;1.9605,324.57-67.0069*(1.9605-'Metric ME - Current'!$C$15),324.57)</f>
        <v>324.57</v>
      </c>
      <c r="L221" s="1">
        <f t="shared" si="71"/>
        <v>106392.10999999969</v>
      </c>
      <c r="O221" s="92">
        <v>243</v>
      </c>
      <c r="P221" s="92">
        <f>IF('Metric ME - Current'!$D$15&lt;1.9677,859.07-155.85*(1.9677-'Metric ME - Current'!$D$15),859.07)</f>
        <v>859.07</v>
      </c>
      <c r="Q221" s="1">
        <f t="shared" si="65"/>
        <v>204604.29000000021</v>
      </c>
      <c r="R221" s="92">
        <f>IF('Metric ME - Current'!$D$15&lt;1.9605,324.57-67.0069*(1.9605-'Metric ME - Current'!$D$15),324.57)</f>
        <v>324.57</v>
      </c>
      <c r="S221" s="1">
        <f t="shared" si="72"/>
        <v>106392.10999999969</v>
      </c>
      <c r="V221" s="92">
        <v>243</v>
      </c>
      <c r="W221" s="92">
        <f>IF('Metric ME - Current'!$E$15&lt;1.9677,859.07-155.85*(1.9677-'Metric ME - Current'!$E$15),859.07)</f>
        <v>859.07</v>
      </c>
      <c r="X221" s="1">
        <f t="shared" si="66"/>
        <v>204604.29000000021</v>
      </c>
      <c r="Y221" s="92">
        <f>IF('Metric ME - Current'!$E$15&lt;1.9605,324.57-67.0069*(1.9605-'Metric ME - Current'!$E$15),324.57)</f>
        <v>324.57</v>
      </c>
      <c r="Z221" s="1">
        <f t="shared" si="73"/>
        <v>106392.10999999969</v>
      </c>
      <c r="AC221" s="92">
        <v>243</v>
      </c>
      <c r="AD221" s="92">
        <f>IF('Metric ME - Current'!$F$15&lt;1.9677,859.07-155.85*(1.9677-'Metric ME - Current'!$F$15),859.07)</f>
        <v>859.07</v>
      </c>
      <c r="AE221" s="1">
        <f t="shared" si="67"/>
        <v>204604.29000000021</v>
      </c>
      <c r="AF221" s="92">
        <f>IF('Metric ME - Current'!$F$15&lt;1.9605,324.57-67.0069*(1.9605-'Metric ME - Current'!$F$15),324.57)</f>
        <v>324.57</v>
      </c>
      <c r="AG221" s="1">
        <f t="shared" si="74"/>
        <v>106392.10999999969</v>
      </c>
      <c r="AJ221" s="92">
        <v>243</v>
      </c>
      <c r="AK221" s="92">
        <f>IF('Metric ME - Current'!$G$15&lt;1.9677,859.07-155.85*(1.9677-'Metric ME - Current'!$G$15),859.07)</f>
        <v>859.07</v>
      </c>
      <c r="AL221" s="1">
        <f t="shared" si="68"/>
        <v>204604.29000000021</v>
      </c>
      <c r="AM221" s="92">
        <f>IF('Metric ME - Current'!$G$15&lt;1.9605,324.57-67.0069*(1.9605-'Metric ME - Current'!$G$15),324.57)</f>
        <v>324.57</v>
      </c>
      <c r="AN221" s="1">
        <f t="shared" si="75"/>
        <v>106392.10999999969</v>
      </c>
      <c r="AQ221" s="92">
        <v>243</v>
      </c>
      <c r="AR221" s="92">
        <f>IF('Metric ME - Current'!$H$15&lt;1.9677,859.07-155.85*(1.9677-'Metric ME - Current'!$H$15),859.07)</f>
        <v>859.07</v>
      </c>
      <c r="AS221" s="1">
        <f t="shared" si="69"/>
        <v>204604.29000000021</v>
      </c>
      <c r="AT221" s="92">
        <f>IF('Metric ME - Current'!$H$15&lt;1.9605,324.57-67.0069*(1.9605-'Metric ME - Current'!$H$15),324.57)</f>
        <v>324.57</v>
      </c>
      <c r="AU221" s="1">
        <f t="shared" si="76"/>
        <v>106392.10999999969</v>
      </c>
      <c r="AX221" s="92">
        <v>243</v>
      </c>
      <c r="AY221" s="92">
        <f>IF('Metric ME - Current'!$I$15&lt;1.9677,859.07-155.85*(1.9677-'Metric ME - Current'!$I$15),859.07)</f>
        <v>859.07</v>
      </c>
      <c r="AZ221" s="1">
        <f t="shared" si="70"/>
        <v>204604.29000000021</v>
      </c>
      <c r="BA221" s="92">
        <f>IF('Metric ME - Current'!$I$15&lt;1.9605,324.57-67.0069*(1.9605-'Metric ME - Current'!$I$15),324.57)</f>
        <v>324.57</v>
      </c>
      <c r="BB221" s="1">
        <f t="shared" si="77"/>
        <v>106392.10999999969</v>
      </c>
    </row>
    <row r="222" spans="1:54" x14ac:dyDescent="0.25">
      <c r="A222" s="92">
        <v>244</v>
      </c>
      <c r="B222" s="92">
        <f>IF('Metric ME - Current'!$B$15&lt;1.9677,859.07-155.85*(1.9677-'Metric ME - Current'!$B$15),859.07)</f>
        <v>859.07</v>
      </c>
      <c r="C222" s="1">
        <f t="shared" si="63"/>
        <v>205463.36000000022</v>
      </c>
      <c r="D222" s="92">
        <f>IF('Metric ME - Current'!$B$15&lt;1.9605,324.57-67.0069*(1.9605-'Metric ME - Current'!$B$15),324.57)</f>
        <v>324.57</v>
      </c>
      <c r="E222" s="1">
        <f t="shared" si="62"/>
        <v>106716.6799999997</v>
      </c>
      <c r="H222" s="92">
        <v>244</v>
      </c>
      <c r="I222" s="92">
        <f>IF('Metric ME - Current'!$C$15&lt;1.9677,859.07-155.85*(1.9677-'Metric ME - Current'!$C$15),859.07)</f>
        <v>859.07</v>
      </c>
      <c r="J222" s="1">
        <f t="shared" si="64"/>
        <v>205463.36000000022</v>
      </c>
      <c r="K222" s="92">
        <f>IF('Metric ME - Current'!$C$15&lt;1.9605,324.57-67.0069*(1.9605-'Metric ME - Current'!$C$15),324.57)</f>
        <v>324.57</v>
      </c>
      <c r="L222" s="1">
        <f t="shared" si="71"/>
        <v>106716.6799999997</v>
      </c>
      <c r="O222" s="92">
        <v>244</v>
      </c>
      <c r="P222" s="92">
        <f>IF('Metric ME - Current'!$D$15&lt;1.9677,859.07-155.85*(1.9677-'Metric ME - Current'!$D$15),859.07)</f>
        <v>859.07</v>
      </c>
      <c r="Q222" s="1">
        <f t="shared" si="65"/>
        <v>205463.36000000022</v>
      </c>
      <c r="R222" s="92">
        <f>IF('Metric ME - Current'!$D$15&lt;1.9605,324.57-67.0069*(1.9605-'Metric ME - Current'!$D$15),324.57)</f>
        <v>324.57</v>
      </c>
      <c r="S222" s="1">
        <f t="shared" si="72"/>
        <v>106716.6799999997</v>
      </c>
      <c r="V222" s="92">
        <v>244</v>
      </c>
      <c r="W222" s="92">
        <f>IF('Metric ME - Current'!$E$15&lt;1.9677,859.07-155.85*(1.9677-'Metric ME - Current'!$E$15),859.07)</f>
        <v>859.07</v>
      </c>
      <c r="X222" s="1">
        <f t="shared" si="66"/>
        <v>205463.36000000022</v>
      </c>
      <c r="Y222" s="92">
        <f>IF('Metric ME - Current'!$E$15&lt;1.9605,324.57-67.0069*(1.9605-'Metric ME - Current'!$E$15),324.57)</f>
        <v>324.57</v>
      </c>
      <c r="Z222" s="1">
        <f t="shared" si="73"/>
        <v>106716.6799999997</v>
      </c>
      <c r="AC222" s="92">
        <v>244</v>
      </c>
      <c r="AD222" s="92">
        <f>IF('Metric ME - Current'!$F$15&lt;1.9677,859.07-155.85*(1.9677-'Metric ME - Current'!$F$15),859.07)</f>
        <v>859.07</v>
      </c>
      <c r="AE222" s="1">
        <f t="shared" si="67"/>
        <v>205463.36000000022</v>
      </c>
      <c r="AF222" s="92">
        <f>IF('Metric ME - Current'!$F$15&lt;1.9605,324.57-67.0069*(1.9605-'Metric ME - Current'!$F$15),324.57)</f>
        <v>324.57</v>
      </c>
      <c r="AG222" s="1">
        <f t="shared" si="74"/>
        <v>106716.6799999997</v>
      </c>
      <c r="AJ222" s="92">
        <v>244</v>
      </c>
      <c r="AK222" s="92">
        <f>IF('Metric ME - Current'!$G$15&lt;1.9677,859.07-155.85*(1.9677-'Metric ME - Current'!$G$15),859.07)</f>
        <v>859.07</v>
      </c>
      <c r="AL222" s="1">
        <f t="shared" si="68"/>
        <v>205463.36000000022</v>
      </c>
      <c r="AM222" s="92">
        <f>IF('Metric ME - Current'!$G$15&lt;1.9605,324.57-67.0069*(1.9605-'Metric ME - Current'!$G$15),324.57)</f>
        <v>324.57</v>
      </c>
      <c r="AN222" s="1">
        <f t="shared" si="75"/>
        <v>106716.6799999997</v>
      </c>
      <c r="AQ222" s="92">
        <v>244</v>
      </c>
      <c r="AR222" s="92">
        <f>IF('Metric ME - Current'!$H$15&lt;1.9677,859.07-155.85*(1.9677-'Metric ME - Current'!$H$15),859.07)</f>
        <v>859.07</v>
      </c>
      <c r="AS222" s="1">
        <f t="shared" si="69"/>
        <v>205463.36000000022</v>
      </c>
      <c r="AT222" s="92">
        <f>IF('Metric ME - Current'!$H$15&lt;1.9605,324.57-67.0069*(1.9605-'Metric ME - Current'!$H$15),324.57)</f>
        <v>324.57</v>
      </c>
      <c r="AU222" s="1">
        <f t="shared" si="76"/>
        <v>106716.6799999997</v>
      </c>
      <c r="AX222" s="92">
        <v>244</v>
      </c>
      <c r="AY222" s="92">
        <f>IF('Metric ME - Current'!$I$15&lt;1.9677,859.07-155.85*(1.9677-'Metric ME - Current'!$I$15),859.07)</f>
        <v>859.07</v>
      </c>
      <c r="AZ222" s="1">
        <f t="shared" si="70"/>
        <v>205463.36000000022</v>
      </c>
      <c r="BA222" s="92">
        <f>IF('Metric ME - Current'!$I$15&lt;1.9605,324.57-67.0069*(1.9605-'Metric ME - Current'!$I$15),324.57)</f>
        <v>324.57</v>
      </c>
      <c r="BB222" s="1">
        <f t="shared" si="77"/>
        <v>106716.6799999997</v>
      </c>
    </row>
    <row r="223" spans="1:54" x14ac:dyDescent="0.25">
      <c r="A223" s="92">
        <v>245</v>
      </c>
      <c r="B223" s="92">
        <f>IF('Metric ME - Current'!$B$15&lt;1.9677,859.07-155.85*(1.9677-'Metric ME - Current'!$B$15),859.07)</f>
        <v>859.07</v>
      </c>
      <c r="C223" s="1">
        <f t="shared" si="63"/>
        <v>206322.43000000023</v>
      </c>
      <c r="D223" s="92">
        <f>IF('Metric ME - Current'!$B$15&lt;1.9605,324.57-67.0069*(1.9605-'Metric ME - Current'!$B$15),324.57)</f>
        <v>324.57</v>
      </c>
      <c r="E223" s="1">
        <f t="shared" si="62"/>
        <v>107041.24999999971</v>
      </c>
      <c r="H223" s="92">
        <v>245</v>
      </c>
      <c r="I223" s="92">
        <f>IF('Metric ME - Current'!$C$15&lt;1.9677,859.07-155.85*(1.9677-'Metric ME - Current'!$C$15),859.07)</f>
        <v>859.07</v>
      </c>
      <c r="J223" s="1">
        <f t="shared" si="64"/>
        <v>206322.43000000023</v>
      </c>
      <c r="K223" s="92">
        <f>IF('Metric ME - Current'!$C$15&lt;1.9605,324.57-67.0069*(1.9605-'Metric ME - Current'!$C$15),324.57)</f>
        <v>324.57</v>
      </c>
      <c r="L223" s="1">
        <f t="shared" si="71"/>
        <v>107041.24999999971</v>
      </c>
      <c r="O223" s="92">
        <v>245</v>
      </c>
      <c r="P223" s="92">
        <f>IF('Metric ME - Current'!$D$15&lt;1.9677,859.07-155.85*(1.9677-'Metric ME - Current'!$D$15),859.07)</f>
        <v>859.07</v>
      </c>
      <c r="Q223" s="1">
        <f t="shared" si="65"/>
        <v>206322.43000000023</v>
      </c>
      <c r="R223" s="92">
        <f>IF('Metric ME - Current'!$D$15&lt;1.9605,324.57-67.0069*(1.9605-'Metric ME - Current'!$D$15),324.57)</f>
        <v>324.57</v>
      </c>
      <c r="S223" s="1">
        <f t="shared" si="72"/>
        <v>107041.24999999971</v>
      </c>
      <c r="V223" s="92">
        <v>245</v>
      </c>
      <c r="W223" s="92">
        <f>IF('Metric ME - Current'!$E$15&lt;1.9677,859.07-155.85*(1.9677-'Metric ME - Current'!$E$15),859.07)</f>
        <v>859.07</v>
      </c>
      <c r="X223" s="1">
        <f t="shared" si="66"/>
        <v>206322.43000000023</v>
      </c>
      <c r="Y223" s="92">
        <f>IF('Metric ME - Current'!$E$15&lt;1.9605,324.57-67.0069*(1.9605-'Metric ME - Current'!$E$15),324.57)</f>
        <v>324.57</v>
      </c>
      <c r="Z223" s="1">
        <f t="shared" si="73"/>
        <v>107041.24999999971</v>
      </c>
      <c r="AC223" s="92">
        <v>245</v>
      </c>
      <c r="AD223" s="92">
        <f>IF('Metric ME - Current'!$F$15&lt;1.9677,859.07-155.85*(1.9677-'Metric ME - Current'!$F$15),859.07)</f>
        <v>859.07</v>
      </c>
      <c r="AE223" s="1">
        <f t="shared" si="67"/>
        <v>206322.43000000023</v>
      </c>
      <c r="AF223" s="92">
        <f>IF('Metric ME - Current'!$F$15&lt;1.9605,324.57-67.0069*(1.9605-'Metric ME - Current'!$F$15),324.57)</f>
        <v>324.57</v>
      </c>
      <c r="AG223" s="1">
        <f t="shared" si="74"/>
        <v>107041.24999999971</v>
      </c>
      <c r="AJ223" s="92">
        <v>245</v>
      </c>
      <c r="AK223" s="92">
        <f>IF('Metric ME - Current'!$G$15&lt;1.9677,859.07-155.85*(1.9677-'Metric ME - Current'!$G$15),859.07)</f>
        <v>859.07</v>
      </c>
      <c r="AL223" s="1">
        <f t="shared" si="68"/>
        <v>206322.43000000023</v>
      </c>
      <c r="AM223" s="92">
        <f>IF('Metric ME - Current'!$G$15&lt;1.9605,324.57-67.0069*(1.9605-'Metric ME - Current'!$G$15),324.57)</f>
        <v>324.57</v>
      </c>
      <c r="AN223" s="1">
        <f t="shared" si="75"/>
        <v>107041.24999999971</v>
      </c>
      <c r="AQ223" s="92">
        <v>245</v>
      </c>
      <c r="AR223" s="92">
        <f>IF('Metric ME - Current'!$H$15&lt;1.9677,859.07-155.85*(1.9677-'Metric ME - Current'!$H$15),859.07)</f>
        <v>859.07</v>
      </c>
      <c r="AS223" s="1">
        <f t="shared" si="69"/>
        <v>206322.43000000023</v>
      </c>
      <c r="AT223" s="92">
        <f>IF('Metric ME - Current'!$H$15&lt;1.9605,324.57-67.0069*(1.9605-'Metric ME - Current'!$H$15),324.57)</f>
        <v>324.57</v>
      </c>
      <c r="AU223" s="1">
        <f t="shared" si="76"/>
        <v>107041.24999999971</v>
      </c>
      <c r="AX223" s="92">
        <v>245</v>
      </c>
      <c r="AY223" s="92">
        <f>IF('Metric ME - Current'!$I$15&lt;1.9677,859.07-155.85*(1.9677-'Metric ME - Current'!$I$15),859.07)</f>
        <v>859.07</v>
      </c>
      <c r="AZ223" s="1">
        <f t="shared" si="70"/>
        <v>206322.43000000023</v>
      </c>
      <c r="BA223" s="92">
        <f>IF('Metric ME - Current'!$I$15&lt;1.9605,324.57-67.0069*(1.9605-'Metric ME - Current'!$I$15),324.57)</f>
        <v>324.57</v>
      </c>
      <c r="BB223" s="1">
        <f t="shared" si="77"/>
        <v>107041.24999999971</v>
      </c>
    </row>
    <row r="224" spans="1:54" x14ac:dyDescent="0.25">
      <c r="A224" s="92">
        <v>246</v>
      </c>
      <c r="B224" s="92">
        <f>IF('Metric ME - Current'!$B$15&lt;1.9677,859.07-155.85*(1.9677-'Metric ME - Current'!$B$15),859.07)</f>
        <v>859.07</v>
      </c>
      <c r="C224" s="1">
        <f t="shared" si="63"/>
        <v>207181.50000000023</v>
      </c>
      <c r="D224" s="92">
        <f>IF('Metric ME - Current'!$B$15&lt;1.9605,324.57-67.0069*(1.9605-'Metric ME - Current'!$B$15),324.57)</f>
        <v>324.57</v>
      </c>
      <c r="E224" s="1">
        <f t="shared" si="62"/>
        <v>107365.81999999972</v>
      </c>
      <c r="H224" s="92">
        <v>246</v>
      </c>
      <c r="I224" s="92">
        <f>IF('Metric ME - Current'!$C$15&lt;1.9677,859.07-155.85*(1.9677-'Metric ME - Current'!$C$15),859.07)</f>
        <v>859.07</v>
      </c>
      <c r="J224" s="1">
        <f t="shared" si="64"/>
        <v>207181.50000000023</v>
      </c>
      <c r="K224" s="92">
        <f>IF('Metric ME - Current'!$C$15&lt;1.9605,324.57-67.0069*(1.9605-'Metric ME - Current'!$C$15),324.57)</f>
        <v>324.57</v>
      </c>
      <c r="L224" s="1">
        <f t="shared" si="71"/>
        <v>107365.81999999972</v>
      </c>
      <c r="O224" s="92">
        <v>246</v>
      </c>
      <c r="P224" s="92">
        <f>IF('Metric ME - Current'!$D$15&lt;1.9677,859.07-155.85*(1.9677-'Metric ME - Current'!$D$15),859.07)</f>
        <v>859.07</v>
      </c>
      <c r="Q224" s="1">
        <f t="shared" si="65"/>
        <v>207181.50000000023</v>
      </c>
      <c r="R224" s="92">
        <f>IF('Metric ME - Current'!$D$15&lt;1.9605,324.57-67.0069*(1.9605-'Metric ME - Current'!$D$15),324.57)</f>
        <v>324.57</v>
      </c>
      <c r="S224" s="1">
        <f t="shared" si="72"/>
        <v>107365.81999999972</v>
      </c>
      <c r="V224" s="92">
        <v>246</v>
      </c>
      <c r="W224" s="92">
        <f>IF('Metric ME - Current'!$E$15&lt;1.9677,859.07-155.85*(1.9677-'Metric ME - Current'!$E$15),859.07)</f>
        <v>859.07</v>
      </c>
      <c r="X224" s="1">
        <f t="shared" si="66"/>
        <v>207181.50000000023</v>
      </c>
      <c r="Y224" s="92">
        <f>IF('Metric ME - Current'!$E$15&lt;1.9605,324.57-67.0069*(1.9605-'Metric ME - Current'!$E$15),324.57)</f>
        <v>324.57</v>
      </c>
      <c r="Z224" s="1">
        <f t="shared" si="73"/>
        <v>107365.81999999972</v>
      </c>
      <c r="AC224" s="92">
        <v>246</v>
      </c>
      <c r="AD224" s="92">
        <f>IF('Metric ME - Current'!$F$15&lt;1.9677,859.07-155.85*(1.9677-'Metric ME - Current'!$F$15),859.07)</f>
        <v>859.07</v>
      </c>
      <c r="AE224" s="1">
        <f t="shared" si="67"/>
        <v>207181.50000000023</v>
      </c>
      <c r="AF224" s="92">
        <f>IF('Metric ME - Current'!$F$15&lt;1.9605,324.57-67.0069*(1.9605-'Metric ME - Current'!$F$15),324.57)</f>
        <v>324.57</v>
      </c>
      <c r="AG224" s="1">
        <f t="shared" si="74"/>
        <v>107365.81999999972</v>
      </c>
      <c r="AJ224" s="92">
        <v>246</v>
      </c>
      <c r="AK224" s="92">
        <f>IF('Metric ME - Current'!$G$15&lt;1.9677,859.07-155.85*(1.9677-'Metric ME - Current'!$G$15),859.07)</f>
        <v>859.07</v>
      </c>
      <c r="AL224" s="1">
        <f t="shared" si="68"/>
        <v>207181.50000000023</v>
      </c>
      <c r="AM224" s="92">
        <f>IF('Metric ME - Current'!$G$15&lt;1.9605,324.57-67.0069*(1.9605-'Metric ME - Current'!$G$15),324.57)</f>
        <v>324.57</v>
      </c>
      <c r="AN224" s="1">
        <f t="shared" si="75"/>
        <v>107365.81999999972</v>
      </c>
      <c r="AQ224" s="92">
        <v>246</v>
      </c>
      <c r="AR224" s="92">
        <f>IF('Metric ME - Current'!$H$15&lt;1.9677,859.07-155.85*(1.9677-'Metric ME - Current'!$H$15),859.07)</f>
        <v>859.07</v>
      </c>
      <c r="AS224" s="1">
        <f t="shared" si="69"/>
        <v>207181.50000000023</v>
      </c>
      <c r="AT224" s="92">
        <f>IF('Metric ME - Current'!$H$15&lt;1.9605,324.57-67.0069*(1.9605-'Metric ME - Current'!$H$15),324.57)</f>
        <v>324.57</v>
      </c>
      <c r="AU224" s="1">
        <f t="shared" si="76"/>
        <v>107365.81999999972</v>
      </c>
      <c r="AX224" s="92">
        <v>246</v>
      </c>
      <c r="AY224" s="92">
        <f>IF('Metric ME - Current'!$I$15&lt;1.9677,859.07-155.85*(1.9677-'Metric ME - Current'!$I$15),859.07)</f>
        <v>859.07</v>
      </c>
      <c r="AZ224" s="1">
        <f t="shared" si="70"/>
        <v>207181.50000000023</v>
      </c>
      <c r="BA224" s="92">
        <f>IF('Metric ME - Current'!$I$15&lt;1.9605,324.57-67.0069*(1.9605-'Metric ME - Current'!$I$15),324.57)</f>
        <v>324.57</v>
      </c>
      <c r="BB224" s="1">
        <f t="shared" si="77"/>
        <v>107365.81999999972</v>
      </c>
    </row>
    <row r="225" spans="1:54" x14ac:dyDescent="0.25">
      <c r="A225" s="92">
        <v>247</v>
      </c>
      <c r="B225" s="92">
        <f>IF('Metric ME - Current'!$B$15&lt;1.9677,859.07-155.85*(1.9677-'Metric ME - Current'!$B$15),859.07)</f>
        <v>859.07</v>
      </c>
      <c r="C225" s="1">
        <f t="shared" si="63"/>
        <v>208040.57000000024</v>
      </c>
      <c r="D225" s="92">
        <f>IF('Metric ME - Current'!$B$15&lt;1.9605,324.57-67.0069*(1.9605-'Metric ME - Current'!$B$15),324.57)</f>
        <v>324.57</v>
      </c>
      <c r="E225" s="1">
        <f t="shared" si="62"/>
        <v>107690.38999999972</v>
      </c>
      <c r="H225" s="92">
        <v>247</v>
      </c>
      <c r="I225" s="92">
        <f>IF('Metric ME - Current'!$C$15&lt;1.9677,859.07-155.85*(1.9677-'Metric ME - Current'!$C$15),859.07)</f>
        <v>859.07</v>
      </c>
      <c r="J225" s="1">
        <f t="shared" si="64"/>
        <v>208040.57000000024</v>
      </c>
      <c r="K225" s="92">
        <f>IF('Metric ME - Current'!$C$15&lt;1.9605,324.57-67.0069*(1.9605-'Metric ME - Current'!$C$15),324.57)</f>
        <v>324.57</v>
      </c>
      <c r="L225" s="1">
        <f t="shared" si="71"/>
        <v>107690.38999999972</v>
      </c>
      <c r="O225" s="92">
        <v>247</v>
      </c>
      <c r="P225" s="92">
        <f>IF('Metric ME - Current'!$D$15&lt;1.9677,859.07-155.85*(1.9677-'Metric ME - Current'!$D$15),859.07)</f>
        <v>859.07</v>
      </c>
      <c r="Q225" s="1">
        <f t="shared" si="65"/>
        <v>208040.57000000024</v>
      </c>
      <c r="R225" s="92">
        <f>IF('Metric ME - Current'!$D$15&lt;1.9605,324.57-67.0069*(1.9605-'Metric ME - Current'!$D$15),324.57)</f>
        <v>324.57</v>
      </c>
      <c r="S225" s="1">
        <f t="shared" si="72"/>
        <v>107690.38999999972</v>
      </c>
      <c r="V225" s="92">
        <v>247</v>
      </c>
      <c r="W225" s="92">
        <f>IF('Metric ME - Current'!$E$15&lt;1.9677,859.07-155.85*(1.9677-'Metric ME - Current'!$E$15),859.07)</f>
        <v>859.07</v>
      </c>
      <c r="X225" s="1">
        <f t="shared" si="66"/>
        <v>208040.57000000024</v>
      </c>
      <c r="Y225" s="92">
        <f>IF('Metric ME - Current'!$E$15&lt;1.9605,324.57-67.0069*(1.9605-'Metric ME - Current'!$E$15),324.57)</f>
        <v>324.57</v>
      </c>
      <c r="Z225" s="1">
        <f t="shared" si="73"/>
        <v>107690.38999999972</v>
      </c>
      <c r="AC225" s="92">
        <v>247</v>
      </c>
      <c r="AD225" s="92">
        <f>IF('Metric ME - Current'!$F$15&lt;1.9677,859.07-155.85*(1.9677-'Metric ME - Current'!$F$15),859.07)</f>
        <v>859.07</v>
      </c>
      <c r="AE225" s="1">
        <f t="shared" si="67"/>
        <v>208040.57000000024</v>
      </c>
      <c r="AF225" s="92">
        <f>IF('Metric ME - Current'!$F$15&lt;1.9605,324.57-67.0069*(1.9605-'Metric ME - Current'!$F$15),324.57)</f>
        <v>324.57</v>
      </c>
      <c r="AG225" s="1">
        <f t="shared" si="74"/>
        <v>107690.38999999972</v>
      </c>
      <c r="AJ225" s="92">
        <v>247</v>
      </c>
      <c r="AK225" s="92">
        <f>IF('Metric ME - Current'!$G$15&lt;1.9677,859.07-155.85*(1.9677-'Metric ME - Current'!$G$15),859.07)</f>
        <v>859.07</v>
      </c>
      <c r="AL225" s="1">
        <f t="shared" si="68"/>
        <v>208040.57000000024</v>
      </c>
      <c r="AM225" s="92">
        <f>IF('Metric ME - Current'!$G$15&lt;1.9605,324.57-67.0069*(1.9605-'Metric ME - Current'!$G$15),324.57)</f>
        <v>324.57</v>
      </c>
      <c r="AN225" s="1">
        <f t="shared" si="75"/>
        <v>107690.38999999972</v>
      </c>
      <c r="AQ225" s="92">
        <v>247</v>
      </c>
      <c r="AR225" s="92">
        <f>IF('Metric ME - Current'!$H$15&lt;1.9677,859.07-155.85*(1.9677-'Metric ME - Current'!$H$15),859.07)</f>
        <v>859.07</v>
      </c>
      <c r="AS225" s="1">
        <f t="shared" si="69"/>
        <v>208040.57000000024</v>
      </c>
      <c r="AT225" s="92">
        <f>IF('Metric ME - Current'!$H$15&lt;1.9605,324.57-67.0069*(1.9605-'Metric ME - Current'!$H$15),324.57)</f>
        <v>324.57</v>
      </c>
      <c r="AU225" s="1">
        <f t="shared" si="76"/>
        <v>107690.38999999972</v>
      </c>
      <c r="AX225" s="92">
        <v>247</v>
      </c>
      <c r="AY225" s="92">
        <f>IF('Metric ME - Current'!$I$15&lt;1.9677,859.07-155.85*(1.9677-'Metric ME - Current'!$I$15),859.07)</f>
        <v>859.07</v>
      </c>
      <c r="AZ225" s="1">
        <f t="shared" si="70"/>
        <v>208040.57000000024</v>
      </c>
      <c r="BA225" s="92">
        <f>IF('Metric ME - Current'!$I$15&lt;1.9605,324.57-67.0069*(1.9605-'Metric ME - Current'!$I$15),324.57)</f>
        <v>324.57</v>
      </c>
      <c r="BB225" s="1">
        <f t="shared" si="77"/>
        <v>107690.38999999972</v>
      </c>
    </row>
    <row r="226" spans="1:54" x14ac:dyDescent="0.25">
      <c r="A226" s="92">
        <v>248</v>
      </c>
      <c r="B226" s="92">
        <f>IF('Metric ME - Current'!$B$15&lt;1.9677,859.07-155.85*(1.9677-'Metric ME - Current'!$B$15),859.07)</f>
        <v>859.07</v>
      </c>
      <c r="C226" s="1">
        <f t="shared" si="63"/>
        <v>208899.64000000025</v>
      </c>
      <c r="D226" s="92">
        <f>IF('Metric ME - Current'!$B$15&lt;1.9605,324.57-67.0069*(1.9605-'Metric ME - Current'!$B$15),324.57)</f>
        <v>324.57</v>
      </c>
      <c r="E226" s="1">
        <f t="shared" si="62"/>
        <v>108014.95999999973</v>
      </c>
      <c r="H226" s="92">
        <v>248</v>
      </c>
      <c r="I226" s="92">
        <f>IF('Metric ME - Current'!$C$15&lt;1.9677,859.07-155.85*(1.9677-'Metric ME - Current'!$C$15),859.07)</f>
        <v>859.07</v>
      </c>
      <c r="J226" s="1">
        <f t="shared" si="64"/>
        <v>208899.64000000025</v>
      </c>
      <c r="K226" s="92">
        <f>IF('Metric ME - Current'!$C$15&lt;1.9605,324.57-67.0069*(1.9605-'Metric ME - Current'!$C$15),324.57)</f>
        <v>324.57</v>
      </c>
      <c r="L226" s="1">
        <f t="shared" si="71"/>
        <v>108014.95999999973</v>
      </c>
      <c r="O226" s="92">
        <v>248</v>
      </c>
      <c r="P226" s="92">
        <f>IF('Metric ME - Current'!$D$15&lt;1.9677,859.07-155.85*(1.9677-'Metric ME - Current'!$D$15),859.07)</f>
        <v>859.07</v>
      </c>
      <c r="Q226" s="1">
        <f t="shared" si="65"/>
        <v>208899.64000000025</v>
      </c>
      <c r="R226" s="92">
        <f>IF('Metric ME - Current'!$D$15&lt;1.9605,324.57-67.0069*(1.9605-'Metric ME - Current'!$D$15),324.57)</f>
        <v>324.57</v>
      </c>
      <c r="S226" s="1">
        <f t="shared" si="72"/>
        <v>108014.95999999973</v>
      </c>
      <c r="V226" s="92">
        <v>248</v>
      </c>
      <c r="W226" s="92">
        <f>IF('Metric ME - Current'!$E$15&lt;1.9677,859.07-155.85*(1.9677-'Metric ME - Current'!$E$15),859.07)</f>
        <v>859.07</v>
      </c>
      <c r="X226" s="1">
        <f t="shared" si="66"/>
        <v>208899.64000000025</v>
      </c>
      <c r="Y226" s="92">
        <f>IF('Metric ME - Current'!$E$15&lt;1.9605,324.57-67.0069*(1.9605-'Metric ME - Current'!$E$15),324.57)</f>
        <v>324.57</v>
      </c>
      <c r="Z226" s="1">
        <f t="shared" si="73"/>
        <v>108014.95999999973</v>
      </c>
      <c r="AC226" s="92">
        <v>248</v>
      </c>
      <c r="AD226" s="92">
        <f>IF('Metric ME - Current'!$F$15&lt;1.9677,859.07-155.85*(1.9677-'Metric ME - Current'!$F$15),859.07)</f>
        <v>859.07</v>
      </c>
      <c r="AE226" s="1">
        <f t="shared" si="67"/>
        <v>208899.64000000025</v>
      </c>
      <c r="AF226" s="92">
        <f>IF('Metric ME - Current'!$F$15&lt;1.9605,324.57-67.0069*(1.9605-'Metric ME - Current'!$F$15),324.57)</f>
        <v>324.57</v>
      </c>
      <c r="AG226" s="1">
        <f t="shared" si="74"/>
        <v>108014.95999999973</v>
      </c>
      <c r="AJ226" s="92">
        <v>248</v>
      </c>
      <c r="AK226" s="92">
        <f>IF('Metric ME - Current'!$G$15&lt;1.9677,859.07-155.85*(1.9677-'Metric ME - Current'!$G$15),859.07)</f>
        <v>859.07</v>
      </c>
      <c r="AL226" s="1">
        <f t="shared" si="68"/>
        <v>208899.64000000025</v>
      </c>
      <c r="AM226" s="92">
        <f>IF('Metric ME - Current'!$G$15&lt;1.9605,324.57-67.0069*(1.9605-'Metric ME - Current'!$G$15),324.57)</f>
        <v>324.57</v>
      </c>
      <c r="AN226" s="1">
        <f t="shared" si="75"/>
        <v>108014.95999999973</v>
      </c>
      <c r="AQ226" s="92">
        <v>248</v>
      </c>
      <c r="AR226" s="92">
        <f>IF('Metric ME - Current'!$H$15&lt;1.9677,859.07-155.85*(1.9677-'Metric ME - Current'!$H$15),859.07)</f>
        <v>859.07</v>
      </c>
      <c r="AS226" s="1">
        <f t="shared" si="69"/>
        <v>208899.64000000025</v>
      </c>
      <c r="AT226" s="92">
        <f>IF('Metric ME - Current'!$H$15&lt;1.9605,324.57-67.0069*(1.9605-'Metric ME - Current'!$H$15),324.57)</f>
        <v>324.57</v>
      </c>
      <c r="AU226" s="1">
        <f t="shared" si="76"/>
        <v>108014.95999999973</v>
      </c>
      <c r="AX226" s="92">
        <v>248</v>
      </c>
      <c r="AY226" s="92">
        <f>IF('Metric ME - Current'!$I$15&lt;1.9677,859.07-155.85*(1.9677-'Metric ME - Current'!$I$15),859.07)</f>
        <v>859.07</v>
      </c>
      <c r="AZ226" s="1">
        <f t="shared" si="70"/>
        <v>208899.64000000025</v>
      </c>
      <c r="BA226" s="92">
        <f>IF('Metric ME - Current'!$I$15&lt;1.9605,324.57-67.0069*(1.9605-'Metric ME - Current'!$I$15),324.57)</f>
        <v>324.57</v>
      </c>
      <c r="BB226" s="1">
        <f t="shared" si="77"/>
        <v>108014.95999999973</v>
      </c>
    </row>
    <row r="227" spans="1:54" x14ac:dyDescent="0.25">
      <c r="A227" s="92">
        <v>249</v>
      </c>
      <c r="B227" s="92">
        <f>IF('Metric ME - Current'!$B$15&lt;1.9677,859.07-155.85*(1.9677-'Metric ME - Current'!$B$15),859.07)</f>
        <v>859.07</v>
      </c>
      <c r="C227" s="1">
        <f t="shared" si="63"/>
        <v>209758.71000000025</v>
      </c>
      <c r="D227" s="92">
        <f>IF('Metric ME - Current'!$B$15&lt;1.9605,324.57-67.0069*(1.9605-'Metric ME - Current'!$B$15),324.57)</f>
        <v>324.57</v>
      </c>
      <c r="E227" s="1">
        <f t="shared" si="62"/>
        <v>108339.52999999974</v>
      </c>
      <c r="H227" s="92">
        <v>249</v>
      </c>
      <c r="I227" s="92">
        <f>IF('Metric ME - Current'!$C$15&lt;1.9677,859.07-155.85*(1.9677-'Metric ME - Current'!$C$15),859.07)</f>
        <v>859.07</v>
      </c>
      <c r="J227" s="1">
        <f t="shared" si="64"/>
        <v>209758.71000000025</v>
      </c>
      <c r="K227" s="92">
        <f>IF('Metric ME - Current'!$C$15&lt;1.9605,324.57-67.0069*(1.9605-'Metric ME - Current'!$C$15),324.57)</f>
        <v>324.57</v>
      </c>
      <c r="L227" s="1">
        <f t="shared" si="71"/>
        <v>108339.52999999974</v>
      </c>
      <c r="O227" s="92">
        <v>249</v>
      </c>
      <c r="P227" s="92">
        <f>IF('Metric ME - Current'!$D$15&lt;1.9677,859.07-155.85*(1.9677-'Metric ME - Current'!$D$15),859.07)</f>
        <v>859.07</v>
      </c>
      <c r="Q227" s="1">
        <f t="shared" si="65"/>
        <v>209758.71000000025</v>
      </c>
      <c r="R227" s="92">
        <f>IF('Metric ME - Current'!$D$15&lt;1.9605,324.57-67.0069*(1.9605-'Metric ME - Current'!$D$15),324.57)</f>
        <v>324.57</v>
      </c>
      <c r="S227" s="1">
        <f t="shared" si="72"/>
        <v>108339.52999999974</v>
      </c>
      <c r="V227" s="92">
        <v>249</v>
      </c>
      <c r="W227" s="92">
        <f>IF('Metric ME - Current'!$E$15&lt;1.9677,859.07-155.85*(1.9677-'Metric ME - Current'!$E$15),859.07)</f>
        <v>859.07</v>
      </c>
      <c r="X227" s="1">
        <f t="shared" si="66"/>
        <v>209758.71000000025</v>
      </c>
      <c r="Y227" s="92">
        <f>IF('Metric ME - Current'!$E$15&lt;1.9605,324.57-67.0069*(1.9605-'Metric ME - Current'!$E$15),324.57)</f>
        <v>324.57</v>
      </c>
      <c r="Z227" s="1">
        <f t="shared" si="73"/>
        <v>108339.52999999974</v>
      </c>
      <c r="AC227" s="92">
        <v>249</v>
      </c>
      <c r="AD227" s="92">
        <f>IF('Metric ME - Current'!$F$15&lt;1.9677,859.07-155.85*(1.9677-'Metric ME - Current'!$F$15),859.07)</f>
        <v>859.07</v>
      </c>
      <c r="AE227" s="1">
        <f t="shared" si="67"/>
        <v>209758.71000000025</v>
      </c>
      <c r="AF227" s="92">
        <f>IF('Metric ME - Current'!$F$15&lt;1.9605,324.57-67.0069*(1.9605-'Metric ME - Current'!$F$15),324.57)</f>
        <v>324.57</v>
      </c>
      <c r="AG227" s="1">
        <f t="shared" si="74"/>
        <v>108339.52999999974</v>
      </c>
      <c r="AJ227" s="92">
        <v>249</v>
      </c>
      <c r="AK227" s="92">
        <f>IF('Metric ME - Current'!$G$15&lt;1.9677,859.07-155.85*(1.9677-'Metric ME - Current'!$G$15),859.07)</f>
        <v>859.07</v>
      </c>
      <c r="AL227" s="1">
        <f t="shared" si="68"/>
        <v>209758.71000000025</v>
      </c>
      <c r="AM227" s="92">
        <f>IF('Metric ME - Current'!$G$15&lt;1.9605,324.57-67.0069*(1.9605-'Metric ME - Current'!$G$15),324.57)</f>
        <v>324.57</v>
      </c>
      <c r="AN227" s="1">
        <f t="shared" si="75"/>
        <v>108339.52999999974</v>
      </c>
      <c r="AQ227" s="92">
        <v>249</v>
      </c>
      <c r="AR227" s="92">
        <f>IF('Metric ME - Current'!$H$15&lt;1.9677,859.07-155.85*(1.9677-'Metric ME - Current'!$H$15),859.07)</f>
        <v>859.07</v>
      </c>
      <c r="AS227" s="1">
        <f t="shared" si="69"/>
        <v>209758.71000000025</v>
      </c>
      <c r="AT227" s="92">
        <f>IF('Metric ME - Current'!$H$15&lt;1.9605,324.57-67.0069*(1.9605-'Metric ME - Current'!$H$15),324.57)</f>
        <v>324.57</v>
      </c>
      <c r="AU227" s="1">
        <f t="shared" si="76"/>
        <v>108339.52999999974</v>
      </c>
      <c r="AX227" s="92">
        <v>249</v>
      </c>
      <c r="AY227" s="92">
        <f>IF('Metric ME - Current'!$I$15&lt;1.9677,859.07-155.85*(1.9677-'Metric ME - Current'!$I$15),859.07)</f>
        <v>859.07</v>
      </c>
      <c r="AZ227" s="1">
        <f t="shared" si="70"/>
        <v>209758.71000000025</v>
      </c>
      <c r="BA227" s="92">
        <f>IF('Metric ME - Current'!$I$15&lt;1.9605,324.57-67.0069*(1.9605-'Metric ME - Current'!$I$15),324.57)</f>
        <v>324.57</v>
      </c>
      <c r="BB227" s="1">
        <f t="shared" si="77"/>
        <v>108339.52999999974</v>
      </c>
    </row>
    <row r="228" spans="1:54" x14ac:dyDescent="0.25">
      <c r="A228" s="92">
        <v>250</v>
      </c>
      <c r="B228" s="92">
        <f>IF('Metric ME - Current'!$B$15&lt;1.9677,859.07-155.85*(1.9677-'Metric ME - Current'!$B$15),859.07)</f>
        <v>859.07</v>
      </c>
      <c r="C228" s="1">
        <f t="shared" si="63"/>
        <v>210617.78000000026</v>
      </c>
      <c r="D228" s="92">
        <f>IF('Metric ME - Current'!$B$15&lt;1.9605,324.57-67.0069*(1.9605-'Metric ME - Current'!$B$15),324.57)</f>
        <v>324.57</v>
      </c>
      <c r="E228" s="1">
        <f t="shared" si="62"/>
        <v>108664.09999999974</v>
      </c>
      <c r="H228" s="92">
        <v>250</v>
      </c>
      <c r="I228" s="92">
        <f>IF('Metric ME - Current'!$C$15&lt;1.9677,859.07-155.85*(1.9677-'Metric ME - Current'!$C$15),859.07)</f>
        <v>859.07</v>
      </c>
      <c r="J228" s="1">
        <f t="shared" si="64"/>
        <v>210617.78000000026</v>
      </c>
      <c r="K228" s="92">
        <f>IF('Metric ME - Current'!$C$15&lt;1.9605,324.57-67.0069*(1.9605-'Metric ME - Current'!$C$15),324.57)</f>
        <v>324.57</v>
      </c>
      <c r="L228" s="1">
        <f t="shared" si="71"/>
        <v>108664.09999999974</v>
      </c>
      <c r="O228" s="92">
        <v>250</v>
      </c>
      <c r="P228" s="92">
        <f>IF('Metric ME - Current'!$D$15&lt;1.9677,859.07-155.85*(1.9677-'Metric ME - Current'!$D$15),859.07)</f>
        <v>859.07</v>
      </c>
      <c r="Q228" s="1">
        <f t="shared" si="65"/>
        <v>210617.78000000026</v>
      </c>
      <c r="R228" s="92">
        <f>IF('Metric ME - Current'!$D$15&lt;1.9605,324.57-67.0069*(1.9605-'Metric ME - Current'!$D$15),324.57)</f>
        <v>324.57</v>
      </c>
      <c r="S228" s="1">
        <f t="shared" si="72"/>
        <v>108664.09999999974</v>
      </c>
      <c r="V228" s="92">
        <v>250</v>
      </c>
      <c r="W228" s="92">
        <f>IF('Metric ME - Current'!$E$15&lt;1.9677,859.07-155.85*(1.9677-'Metric ME - Current'!$E$15),859.07)</f>
        <v>859.07</v>
      </c>
      <c r="X228" s="1">
        <f t="shared" si="66"/>
        <v>210617.78000000026</v>
      </c>
      <c r="Y228" s="92">
        <f>IF('Metric ME - Current'!$E$15&lt;1.9605,324.57-67.0069*(1.9605-'Metric ME - Current'!$E$15),324.57)</f>
        <v>324.57</v>
      </c>
      <c r="Z228" s="1">
        <f t="shared" si="73"/>
        <v>108664.09999999974</v>
      </c>
      <c r="AC228" s="92">
        <v>250</v>
      </c>
      <c r="AD228" s="92">
        <f>IF('Metric ME - Current'!$F$15&lt;1.9677,859.07-155.85*(1.9677-'Metric ME - Current'!$F$15),859.07)</f>
        <v>859.07</v>
      </c>
      <c r="AE228" s="1">
        <f t="shared" si="67"/>
        <v>210617.78000000026</v>
      </c>
      <c r="AF228" s="92">
        <f>IF('Metric ME - Current'!$F$15&lt;1.9605,324.57-67.0069*(1.9605-'Metric ME - Current'!$F$15),324.57)</f>
        <v>324.57</v>
      </c>
      <c r="AG228" s="1">
        <f t="shared" si="74"/>
        <v>108664.09999999974</v>
      </c>
      <c r="AJ228" s="92">
        <v>250</v>
      </c>
      <c r="AK228" s="92">
        <f>IF('Metric ME - Current'!$G$15&lt;1.9677,859.07-155.85*(1.9677-'Metric ME - Current'!$G$15),859.07)</f>
        <v>859.07</v>
      </c>
      <c r="AL228" s="1">
        <f t="shared" si="68"/>
        <v>210617.78000000026</v>
      </c>
      <c r="AM228" s="92">
        <f>IF('Metric ME - Current'!$G$15&lt;1.9605,324.57-67.0069*(1.9605-'Metric ME - Current'!$G$15),324.57)</f>
        <v>324.57</v>
      </c>
      <c r="AN228" s="1">
        <f t="shared" si="75"/>
        <v>108664.09999999974</v>
      </c>
      <c r="AQ228" s="92">
        <v>250</v>
      </c>
      <c r="AR228" s="92">
        <f>IF('Metric ME - Current'!$H$15&lt;1.9677,859.07-155.85*(1.9677-'Metric ME - Current'!$H$15),859.07)</f>
        <v>859.07</v>
      </c>
      <c r="AS228" s="1">
        <f t="shared" si="69"/>
        <v>210617.78000000026</v>
      </c>
      <c r="AT228" s="92">
        <f>IF('Metric ME - Current'!$H$15&lt;1.9605,324.57-67.0069*(1.9605-'Metric ME - Current'!$H$15),324.57)</f>
        <v>324.57</v>
      </c>
      <c r="AU228" s="1">
        <f t="shared" si="76"/>
        <v>108664.09999999974</v>
      </c>
      <c r="AX228" s="92">
        <v>250</v>
      </c>
      <c r="AY228" s="92">
        <f>IF('Metric ME - Current'!$I$15&lt;1.9677,859.07-155.85*(1.9677-'Metric ME - Current'!$I$15),859.07)</f>
        <v>859.07</v>
      </c>
      <c r="AZ228" s="1">
        <f t="shared" si="70"/>
        <v>210617.78000000026</v>
      </c>
      <c r="BA228" s="92">
        <f>IF('Metric ME - Current'!$I$15&lt;1.9605,324.57-67.0069*(1.9605-'Metric ME - Current'!$I$15),324.57)</f>
        <v>324.57</v>
      </c>
      <c r="BB228" s="1">
        <f t="shared" si="77"/>
        <v>108664.09999999974</v>
      </c>
    </row>
    <row r="229" spans="1:54" x14ac:dyDescent="0.25">
      <c r="A229" s="92">
        <v>251</v>
      </c>
      <c r="B229" s="92">
        <f>IF('Metric ME - Current'!$B$15&lt;1.9677,859.07-155.85*(1.9677-'Metric ME - Current'!$B$15),859.07)</f>
        <v>859.07</v>
      </c>
      <c r="C229" s="1">
        <f t="shared" si="63"/>
        <v>211476.85000000027</v>
      </c>
      <c r="D229" s="92">
        <f>IF('Metric ME - Current'!$B$15&lt;1.9605,324.57-67.0069*(1.9605-'Metric ME - Current'!$B$15),324.57)</f>
        <v>324.57</v>
      </c>
      <c r="E229" s="1">
        <f t="shared" si="62"/>
        <v>108988.66999999975</v>
      </c>
      <c r="H229" s="92">
        <v>251</v>
      </c>
      <c r="I229" s="92">
        <f>IF('Metric ME - Current'!$C$15&lt;1.9677,859.07-155.85*(1.9677-'Metric ME - Current'!$C$15),859.07)</f>
        <v>859.07</v>
      </c>
      <c r="J229" s="1">
        <f t="shared" si="64"/>
        <v>211476.85000000027</v>
      </c>
      <c r="K229" s="92">
        <f>IF('Metric ME - Current'!$C$15&lt;1.9605,324.57-67.0069*(1.9605-'Metric ME - Current'!$C$15),324.57)</f>
        <v>324.57</v>
      </c>
      <c r="L229" s="1">
        <f t="shared" si="71"/>
        <v>108988.66999999975</v>
      </c>
      <c r="O229" s="92">
        <v>251</v>
      </c>
      <c r="P229" s="92">
        <f>IF('Metric ME - Current'!$D$15&lt;1.9677,859.07-155.85*(1.9677-'Metric ME - Current'!$D$15),859.07)</f>
        <v>859.07</v>
      </c>
      <c r="Q229" s="1">
        <f t="shared" si="65"/>
        <v>211476.85000000027</v>
      </c>
      <c r="R229" s="92">
        <f>IF('Metric ME - Current'!$D$15&lt;1.9605,324.57-67.0069*(1.9605-'Metric ME - Current'!$D$15),324.57)</f>
        <v>324.57</v>
      </c>
      <c r="S229" s="1">
        <f t="shared" si="72"/>
        <v>108988.66999999975</v>
      </c>
      <c r="V229" s="92">
        <v>251</v>
      </c>
      <c r="W229" s="92">
        <f>IF('Metric ME - Current'!$E$15&lt;1.9677,859.07-155.85*(1.9677-'Metric ME - Current'!$E$15),859.07)</f>
        <v>859.07</v>
      </c>
      <c r="X229" s="1">
        <f t="shared" si="66"/>
        <v>211476.85000000027</v>
      </c>
      <c r="Y229" s="92">
        <f>IF('Metric ME - Current'!$E$15&lt;1.9605,324.57-67.0069*(1.9605-'Metric ME - Current'!$E$15),324.57)</f>
        <v>324.57</v>
      </c>
      <c r="Z229" s="1">
        <f t="shared" si="73"/>
        <v>108988.66999999975</v>
      </c>
      <c r="AC229" s="92">
        <v>251</v>
      </c>
      <c r="AD229" s="92">
        <f>IF('Metric ME - Current'!$F$15&lt;1.9677,859.07-155.85*(1.9677-'Metric ME - Current'!$F$15),859.07)</f>
        <v>859.07</v>
      </c>
      <c r="AE229" s="1">
        <f t="shared" si="67"/>
        <v>211476.85000000027</v>
      </c>
      <c r="AF229" s="92">
        <f>IF('Metric ME - Current'!$F$15&lt;1.9605,324.57-67.0069*(1.9605-'Metric ME - Current'!$F$15),324.57)</f>
        <v>324.57</v>
      </c>
      <c r="AG229" s="1">
        <f t="shared" si="74"/>
        <v>108988.66999999975</v>
      </c>
      <c r="AJ229" s="92">
        <v>251</v>
      </c>
      <c r="AK229" s="92">
        <f>IF('Metric ME - Current'!$G$15&lt;1.9677,859.07-155.85*(1.9677-'Metric ME - Current'!$G$15),859.07)</f>
        <v>859.07</v>
      </c>
      <c r="AL229" s="1">
        <f t="shared" si="68"/>
        <v>211476.85000000027</v>
      </c>
      <c r="AM229" s="92">
        <f>IF('Metric ME - Current'!$G$15&lt;1.9605,324.57-67.0069*(1.9605-'Metric ME - Current'!$G$15),324.57)</f>
        <v>324.57</v>
      </c>
      <c r="AN229" s="1">
        <f t="shared" si="75"/>
        <v>108988.66999999975</v>
      </c>
      <c r="AQ229" s="92">
        <v>251</v>
      </c>
      <c r="AR229" s="92">
        <f>IF('Metric ME - Current'!$H$15&lt;1.9677,859.07-155.85*(1.9677-'Metric ME - Current'!$H$15),859.07)</f>
        <v>859.07</v>
      </c>
      <c r="AS229" s="1">
        <f t="shared" si="69"/>
        <v>211476.85000000027</v>
      </c>
      <c r="AT229" s="92">
        <f>IF('Metric ME - Current'!$H$15&lt;1.9605,324.57-67.0069*(1.9605-'Metric ME - Current'!$H$15),324.57)</f>
        <v>324.57</v>
      </c>
      <c r="AU229" s="1">
        <f t="shared" si="76"/>
        <v>108988.66999999975</v>
      </c>
      <c r="AX229" s="92">
        <v>251</v>
      </c>
      <c r="AY229" s="92">
        <f>IF('Metric ME - Current'!$I$15&lt;1.9677,859.07-155.85*(1.9677-'Metric ME - Current'!$I$15),859.07)</f>
        <v>859.07</v>
      </c>
      <c r="AZ229" s="1">
        <f t="shared" si="70"/>
        <v>211476.85000000027</v>
      </c>
      <c r="BA229" s="92">
        <f>IF('Metric ME - Current'!$I$15&lt;1.9605,324.57-67.0069*(1.9605-'Metric ME - Current'!$I$15),324.57)</f>
        <v>324.57</v>
      </c>
      <c r="BB229" s="1">
        <f t="shared" si="77"/>
        <v>108988.66999999975</v>
      </c>
    </row>
    <row r="230" spans="1:54" x14ac:dyDescent="0.25">
      <c r="A230" s="92">
        <v>252</v>
      </c>
      <c r="B230" s="92">
        <f>IF('Metric ME - Current'!$B$15&lt;1.9677,859.07-155.85*(1.9677-'Metric ME - Current'!$B$15),859.07)</f>
        <v>859.07</v>
      </c>
      <c r="C230" s="1">
        <f t="shared" si="63"/>
        <v>212335.92000000027</v>
      </c>
      <c r="D230" s="92">
        <f>IF('Metric ME - Current'!$B$15&lt;1.9605,324.57-67.0069*(1.9605-'Metric ME - Current'!$B$15),324.57)</f>
        <v>324.57</v>
      </c>
      <c r="E230" s="1">
        <f t="shared" si="62"/>
        <v>109313.23999999976</v>
      </c>
      <c r="H230" s="92">
        <v>252</v>
      </c>
      <c r="I230" s="92">
        <f>IF('Metric ME - Current'!$C$15&lt;1.9677,859.07-155.85*(1.9677-'Metric ME - Current'!$C$15),859.07)</f>
        <v>859.07</v>
      </c>
      <c r="J230" s="1">
        <f t="shared" si="64"/>
        <v>212335.92000000027</v>
      </c>
      <c r="K230" s="92">
        <f>IF('Metric ME - Current'!$C$15&lt;1.9605,324.57-67.0069*(1.9605-'Metric ME - Current'!$C$15),324.57)</f>
        <v>324.57</v>
      </c>
      <c r="L230" s="1">
        <f t="shared" si="71"/>
        <v>109313.23999999976</v>
      </c>
      <c r="O230" s="92">
        <v>252</v>
      </c>
      <c r="P230" s="92">
        <f>IF('Metric ME - Current'!$D$15&lt;1.9677,859.07-155.85*(1.9677-'Metric ME - Current'!$D$15),859.07)</f>
        <v>859.07</v>
      </c>
      <c r="Q230" s="1">
        <f t="shared" si="65"/>
        <v>212335.92000000027</v>
      </c>
      <c r="R230" s="92">
        <f>IF('Metric ME - Current'!$D$15&lt;1.9605,324.57-67.0069*(1.9605-'Metric ME - Current'!$D$15),324.57)</f>
        <v>324.57</v>
      </c>
      <c r="S230" s="1">
        <f t="shared" si="72"/>
        <v>109313.23999999976</v>
      </c>
      <c r="V230" s="92">
        <v>252</v>
      </c>
      <c r="W230" s="92">
        <f>IF('Metric ME - Current'!$E$15&lt;1.9677,859.07-155.85*(1.9677-'Metric ME - Current'!$E$15),859.07)</f>
        <v>859.07</v>
      </c>
      <c r="X230" s="1">
        <f t="shared" si="66"/>
        <v>212335.92000000027</v>
      </c>
      <c r="Y230" s="92">
        <f>IF('Metric ME - Current'!$E$15&lt;1.9605,324.57-67.0069*(1.9605-'Metric ME - Current'!$E$15),324.57)</f>
        <v>324.57</v>
      </c>
      <c r="Z230" s="1">
        <f t="shared" si="73"/>
        <v>109313.23999999976</v>
      </c>
      <c r="AC230" s="92">
        <v>252</v>
      </c>
      <c r="AD230" s="92">
        <f>IF('Metric ME - Current'!$F$15&lt;1.9677,859.07-155.85*(1.9677-'Metric ME - Current'!$F$15),859.07)</f>
        <v>859.07</v>
      </c>
      <c r="AE230" s="1">
        <f t="shared" si="67"/>
        <v>212335.92000000027</v>
      </c>
      <c r="AF230" s="92">
        <f>IF('Metric ME - Current'!$F$15&lt;1.9605,324.57-67.0069*(1.9605-'Metric ME - Current'!$F$15),324.57)</f>
        <v>324.57</v>
      </c>
      <c r="AG230" s="1">
        <f t="shared" si="74"/>
        <v>109313.23999999976</v>
      </c>
      <c r="AJ230" s="92">
        <v>252</v>
      </c>
      <c r="AK230" s="92">
        <f>IF('Metric ME - Current'!$G$15&lt;1.9677,859.07-155.85*(1.9677-'Metric ME - Current'!$G$15),859.07)</f>
        <v>859.07</v>
      </c>
      <c r="AL230" s="1">
        <f t="shared" si="68"/>
        <v>212335.92000000027</v>
      </c>
      <c r="AM230" s="92">
        <f>IF('Metric ME - Current'!$G$15&lt;1.9605,324.57-67.0069*(1.9605-'Metric ME - Current'!$G$15),324.57)</f>
        <v>324.57</v>
      </c>
      <c r="AN230" s="1">
        <f t="shared" si="75"/>
        <v>109313.23999999976</v>
      </c>
      <c r="AQ230" s="92">
        <v>252</v>
      </c>
      <c r="AR230" s="92">
        <f>IF('Metric ME - Current'!$H$15&lt;1.9677,859.07-155.85*(1.9677-'Metric ME - Current'!$H$15),859.07)</f>
        <v>859.07</v>
      </c>
      <c r="AS230" s="1">
        <f t="shared" si="69"/>
        <v>212335.92000000027</v>
      </c>
      <c r="AT230" s="92">
        <f>IF('Metric ME - Current'!$H$15&lt;1.9605,324.57-67.0069*(1.9605-'Metric ME - Current'!$H$15),324.57)</f>
        <v>324.57</v>
      </c>
      <c r="AU230" s="1">
        <f t="shared" si="76"/>
        <v>109313.23999999976</v>
      </c>
      <c r="AX230" s="92">
        <v>252</v>
      </c>
      <c r="AY230" s="92">
        <f>IF('Metric ME - Current'!$I$15&lt;1.9677,859.07-155.85*(1.9677-'Metric ME - Current'!$I$15),859.07)</f>
        <v>859.07</v>
      </c>
      <c r="AZ230" s="1">
        <f t="shared" si="70"/>
        <v>212335.92000000027</v>
      </c>
      <c r="BA230" s="92">
        <f>IF('Metric ME - Current'!$I$15&lt;1.9605,324.57-67.0069*(1.9605-'Metric ME - Current'!$I$15),324.57)</f>
        <v>324.57</v>
      </c>
      <c r="BB230" s="1">
        <f t="shared" si="77"/>
        <v>109313.23999999976</v>
      </c>
    </row>
    <row r="231" spans="1:54" x14ac:dyDescent="0.25">
      <c r="A231" s="92">
        <v>253</v>
      </c>
      <c r="B231" s="92">
        <f>IF('Metric ME - Current'!$B$15&lt;1.9677,859.07-155.85*(1.9677-'Metric ME - Current'!$B$15),859.07)</f>
        <v>859.07</v>
      </c>
      <c r="C231" s="1">
        <f t="shared" si="63"/>
        <v>213194.99000000028</v>
      </c>
      <c r="D231" s="92">
        <f>IF('Metric ME - Current'!$B$15&lt;1.9605,324.57-67.0069*(1.9605-'Metric ME - Current'!$B$15),324.57)</f>
        <v>324.57</v>
      </c>
      <c r="E231" s="1">
        <f t="shared" si="62"/>
        <v>109637.80999999976</v>
      </c>
      <c r="H231" s="92">
        <v>253</v>
      </c>
      <c r="I231" s="92">
        <f>IF('Metric ME - Current'!$C$15&lt;1.9677,859.07-155.85*(1.9677-'Metric ME - Current'!$C$15),859.07)</f>
        <v>859.07</v>
      </c>
      <c r="J231" s="1">
        <f t="shared" si="64"/>
        <v>213194.99000000028</v>
      </c>
      <c r="K231" s="92">
        <f>IF('Metric ME - Current'!$C$15&lt;1.9605,324.57-67.0069*(1.9605-'Metric ME - Current'!$C$15),324.57)</f>
        <v>324.57</v>
      </c>
      <c r="L231" s="1">
        <f t="shared" si="71"/>
        <v>109637.80999999976</v>
      </c>
      <c r="O231" s="92">
        <v>253</v>
      </c>
      <c r="P231" s="92">
        <f>IF('Metric ME - Current'!$D$15&lt;1.9677,859.07-155.85*(1.9677-'Metric ME - Current'!$D$15),859.07)</f>
        <v>859.07</v>
      </c>
      <c r="Q231" s="1">
        <f t="shared" si="65"/>
        <v>213194.99000000028</v>
      </c>
      <c r="R231" s="92">
        <f>IF('Metric ME - Current'!$D$15&lt;1.9605,324.57-67.0069*(1.9605-'Metric ME - Current'!$D$15),324.57)</f>
        <v>324.57</v>
      </c>
      <c r="S231" s="1">
        <f t="shared" si="72"/>
        <v>109637.80999999976</v>
      </c>
      <c r="V231" s="92">
        <v>253</v>
      </c>
      <c r="W231" s="92">
        <f>IF('Metric ME - Current'!$E$15&lt;1.9677,859.07-155.85*(1.9677-'Metric ME - Current'!$E$15),859.07)</f>
        <v>859.07</v>
      </c>
      <c r="X231" s="1">
        <f t="shared" si="66"/>
        <v>213194.99000000028</v>
      </c>
      <c r="Y231" s="92">
        <f>IF('Metric ME - Current'!$E$15&lt;1.9605,324.57-67.0069*(1.9605-'Metric ME - Current'!$E$15),324.57)</f>
        <v>324.57</v>
      </c>
      <c r="Z231" s="1">
        <f t="shared" si="73"/>
        <v>109637.80999999976</v>
      </c>
      <c r="AC231" s="92">
        <v>253</v>
      </c>
      <c r="AD231" s="92">
        <f>IF('Metric ME - Current'!$F$15&lt;1.9677,859.07-155.85*(1.9677-'Metric ME - Current'!$F$15),859.07)</f>
        <v>859.07</v>
      </c>
      <c r="AE231" s="1">
        <f t="shared" si="67"/>
        <v>213194.99000000028</v>
      </c>
      <c r="AF231" s="92">
        <f>IF('Metric ME - Current'!$F$15&lt;1.9605,324.57-67.0069*(1.9605-'Metric ME - Current'!$F$15),324.57)</f>
        <v>324.57</v>
      </c>
      <c r="AG231" s="1">
        <f t="shared" si="74"/>
        <v>109637.80999999976</v>
      </c>
      <c r="AJ231" s="92">
        <v>253</v>
      </c>
      <c r="AK231" s="92">
        <f>IF('Metric ME - Current'!$G$15&lt;1.9677,859.07-155.85*(1.9677-'Metric ME - Current'!$G$15),859.07)</f>
        <v>859.07</v>
      </c>
      <c r="AL231" s="1">
        <f t="shared" si="68"/>
        <v>213194.99000000028</v>
      </c>
      <c r="AM231" s="92">
        <f>IF('Metric ME - Current'!$G$15&lt;1.9605,324.57-67.0069*(1.9605-'Metric ME - Current'!$G$15),324.57)</f>
        <v>324.57</v>
      </c>
      <c r="AN231" s="1">
        <f t="shared" si="75"/>
        <v>109637.80999999976</v>
      </c>
      <c r="AQ231" s="92">
        <v>253</v>
      </c>
      <c r="AR231" s="92">
        <f>IF('Metric ME - Current'!$H$15&lt;1.9677,859.07-155.85*(1.9677-'Metric ME - Current'!$H$15),859.07)</f>
        <v>859.07</v>
      </c>
      <c r="AS231" s="1">
        <f t="shared" si="69"/>
        <v>213194.99000000028</v>
      </c>
      <c r="AT231" s="92">
        <f>IF('Metric ME - Current'!$H$15&lt;1.9605,324.57-67.0069*(1.9605-'Metric ME - Current'!$H$15),324.57)</f>
        <v>324.57</v>
      </c>
      <c r="AU231" s="1">
        <f t="shared" si="76"/>
        <v>109637.80999999976</v>
      </c>
      <c r="AX231" s="92">
        <v>253</v>
      </c>
      <c r="AY231" s="92">
        <f>IF('Metric ME - Current'!$I$15&lt;1.9677,859.07-155.85*(1.9677-'Metric ME - Current'!$I$15),859.07)</f>
        <v>859.07</v>
      </c>
      <c r="AZ231" s="1">
        <f t="shared" si="70"/>
        <v>213194.99000000028</v>
      </c>
      <c r="BA231" s="92">
        <f>IF('Metric ME - Current'!$I$15&lt;1.9605,324.57-67.0069*(1.9605-'Metric ME - Current'!$I$15),324.57)</f>
        <v>324.57</v>
      </c>
      <c r="BB231" s="1">
        <f t="shared" si="77"/>
        <v>109637.80999999976</v>
      </c>
    </row>
    <row r="232" spans="1:54" x14ac:dyDescent="0.25">
      <c r="A232" s="92">
        <v>254</v>
      </c>
      <c r="B232" s="92">
        <f>IF('Metric ME - Current'!$B$15&lt;1.9677,859.07-155.85*(1.9677-'Metric ME - Current'!$B$15),859.07)</f>
        <v>859.07</v>
      </c>
      <c r="C232" s="1">
        <f t="shared" si="63"/>
        <v>214054.06000000029</v>
      </c>
      <c r="D232" s="92">
        <f>IF('Metric ME - Current'!$B$15&lt;1.9605,324.57-67.0069*(1.9605-'Metric ME - Current'!$B$15),324.57)</f>
        <v>324.57</v>
      </c>
      <c r="E232" s="1">
        <f t="shared" si="62"/>
        <v>109962.37999999977</v>
      </c>
      <c r="H232" s="92">
        <v>254</v>
      </c>
      <c r="I232" s="92">
        <f>IF('Metric ME - Current'!$C$15&lt;1.9677,859.07-155.85*(1.9677-'Metric ME - Current'!$C$15),859.07)</f>
        <v>859.07</v>
      </c>
      <c r="J232" s="1">
        <f t="shared" si="64"/>
        <v>214054.06000000029</v>
      </c>
      <c r="K232" s="92">
        <f>IF('Metric ME - Current'!$C$15&lt;1.9605,324.57-67.0069*(1.9605-'Metric ME - Current'!$C$15),324.57)</f>
        <v>324.57</v>
      </c>
      <c r="L232" s="1">
        <f t="shared" si="71"/>
        <v>109962.37999999977</v>
      </c>
      <c r="O232" s="92">
        <v>254</v>
      </c>
      <c r="P232" s="92">
        <f>IF('Metric ME - Current'!$D$15&lt;1.9677,859.07-155.85*(1.9677-'Metric ME - Current'!$D$15),859.07)</f>
        <v>859.07</v>
      </c>
      <c r="Q232" s="1">
        <f t="shared" si="65"/>
        <v>214054.06000000029</v>
      </c>
      <c r="R232" s="92">
        <f>IF('Metric ME - Current'!$D$15&lt;1.9605,324.57-67.0069*(1.9605-'Metric ME - Current'!$D$15),324.57)</f>
        <v>324.57</v>
      </c>
      <c r="S232" s="1">
        <f t="shared" si="72"/>
        <v>109962.37999999977</v>
      </c>
      <c r="V232" s="92">
        <v>254</v>
      </c>
      <c r="W232" s="92">
        <f>IF('Metric ME - Current'!$E$15&lt;1.9677,859.07-155.85*(1.9677-'Metric ME - Current'!$E$15),859.07)</f>
        <v>859.07</v>
      </c>
      <c r="X232" s="1">
        <f t="shared" si="66"/>
        <v>214054.06000000029</v>
      </c>
      <c r="Y232" s="92">
        <f>IF('Metric ME - Current'!$E$15&lt;1.9605,324.57-67.0069*(1.9605-'Metric ME - Current'!$E$15),324.57)</f>
        <v>324.57</v>
      </c>
      <c r="Z232" s="1">
        <f t="shared" si="73"/>
        <v>109962.37999999977</v>
      </c>
      <c r="AC232" s="92">
        <v>254</v>
      </c>
      <c r="AD232" s="92">
        <f>IF('Metric ME - Current'!$F$15&lt;1.9677,859.07-155.85*(1.9677-'Metric ME - Current'!$F$15),859.07)</f>
        <v>859.07</v>
      </c>
      <c r="AE232" s="1">
        <f t="shared" si="67"/>
        <v>214054.06000000029</v>
      </c>
      <c r="AF232" s="92">
        <f>IF('Metric ME - Current'!$F$15&lt;1.9605,324.57-67.0069*(1.9605-'Metric ME - Current'!$F$15),324.57)</f>
        <v>324.57</v>
      </c>
      <c r="AG232" s="1">
        <f t="shared" si="74"/>
        <v>109962.37999999977</v>
      </c>
      <c r="AJ232" s="92">
        <v>254</v>
      </c>
      <c r="AK232" s="92">
        <f>IF('Metric ME - Current'!$G$15&lt;1.9677,859.07-155.85*(1.9677-'Metric ME - Current'!$G$15),859.07)</f>
        <v>859.07</v>
      </c>
      <c r="AL232" s="1">
        <f t="shared" si="68"/>
        <v>214054.06000000029</v>
      </c>
      <c r="AM232" s="92">
        <f>IF('Metric ME - Current'!$G$15&lt;1.9605,324.57-67.0069*(1.9605-'Metric ME - Current'!$G$15),324.57)</f>
        <v>324.57</v>
      </c>
      <c r="AN232" s="1">
        <f t="shared" si="75"/>
        <v>109962.37999999977</v>
      </c>
      <c r="AQ232" s="92">
        <v>254</v>
      </c>
      <c r="AR232" s="92">
        <f>IF('Metric ME - Current'!$H$15&lt;1.9677,859.07-155.85*(1.9677-'Metric ME - Current'!$H$15),859.07)</f>
        <v>859.07</v>
      </c>
      <c r="AS232" s="1">
        <f t="shared" si="69"/>
        <v>214054.06000000029</v>
      </c>
      <c r="AT232" s="92">
        <f>IF('Metric ME - Current'!$H$15&lt;1.9605,324.57-67.0069*(1.9605-'Metric ME - Current'!$H$15),324.57)</f>
        <v>324.57</v>
      </c>
      <c r="AU232" s="1">
        <f t="shared" si="76"/>
        <v>109962.37999999977</v>
      </c>
      <c r="AX232" s="92">
        <v>254</v>
      </c>
      <c r="AY232" s="92">
        <f>IF('Metric ME - Current'!$I$15&lt;1.9677,859.07-155.85*(1.9677-'Metric ME - Current'!$I$15),859.07)</f>
        <v>859.07</v>
      </c>
      <c r="AZ232" s="1">
        <f t="shared" si="70"/>
        <v>214054.06000000029</v>
      </c>
      <c r="BA232" s="92">
        <f>IF('Metric ME - Current'!$I$15&lt;1.9605,324.57-67.0069*(1.9605-'Metric ME - Current'!$I$15),324.57)</f>
        <v>324.57</v>
      </c>
      <c r="BB232" s="1">
        <f t="shared" si="77"/>
        <v>109962.37999999977</v>
      </c>
    </row>
    <row r="233" spans="1:54" x14ac:dyDescent="0.25">
      <c r="A233" s="92">
        <v>255</v>
      </c>
      <c r="B233" s="92">
        <f>IF('Metric ME - Current'!$B$15&lt;1.9677,859.07-155.85*(1.9677-'Metric ME - Current'!$B$15),859.07)</f>
        <v>859.07</v>
      </c>
      <c r="C233" s="1">
        <f t="shared" si="63"/>
        <v>214913.1300000003</v>
      </c>
      <c r="D233" s="92">
        <f>IF('Metric ME - Current'!$B$15&lt;1.9605,324.57-67.0069*(1.9605-'Metric ME - Current'!$B$15),324.57)</f>
        <v>324.57</v>
      </c>
      <c r="E233" s="1">
        <f t="shared" si="62"/>
        <v>110286.94999999978</v>
      </c>
      <c r="H233" s="92">
        <v>255</v>
      </c>
      <c r="I233" s="92">
        <f>IF('Metric ME - Current'!$C$15&lt;1.9677,859.07-155.85*(1.9677-'Metric ME - Current'!$C$15),859.07)</f>
        <v>859.07</v>
      </c>
      <c r="J233" s="1">
        <f t="shared" si="64"/>
        <v>214913.1300000003</v>
      </c>
      <c r="K233" s="92">
        <f>IF('Metric ME - Current'!$C$15&lt;1.9605,324.57-67.0069*(1.9605-'Metric ME - Current'!$C$15),324.57)</f>
        <v>324.57</v>
      </c>
      <c r="L233" s="1">
        <f t="shared" si="71"/>
        <v>110286.94999999978</v>
      </c>
      <c r="O233" s="92">
        <v>255</v>
      </c>
      <c r="P233" s="92">
        <f>IF('Metric ME - Current'!$D$15&lt;1.9677,859.07-155.85*(1.9677-'Metric ME - Current'!$D$15),859.07)</f>
        <v>859.07</v>
      </c>
      <c r="Q233" s="1">
        <f t="shared" si="65"/>
        <v>214913.1300000003</v>
      </c>
      <c r="R233" s="92">
        <f>IF('Metric ME - Current'!$D$15&lt;1.9605,324.57-67.0069*(1.9605-'Metric ME - Current'!$D$15),324.57)</f>
        <v>324.57</v>
      </c>
      <c r="S233" s="1">
        <f t="shared" si="72"/>
        <v>110286.94999999978</v>
      </c>
      <c r="V233" s="92">
        <v>255</v>
      </c>
      <c r="W233" s="92">
        <f>IF('Metric ME - Current'!$E$15&lt;1.9677,859.07-155.85*(1.9677-'Metric ME - Current'!$E$15),859.07)</f>
        <v>859.07</v>
      </c>
      <c r="X233" s="1">
        <f t="shared" si="66"/>
        <v>214913.1300000003</v>
      </c>
      <c r="Y233" s="92">
        <f>IF('Metric ME - Current'!$E$15&lt;1.9605,324.57-67.0069*(1.9605-'Metric ME - Current'!$E$15),324.57)</f>
        <v>324.57</v>
      </c>
      <c r="Z233" s="1">
        <f t="shared" si="73"/>
        <v>110286.94999999978</v>
      </c>
      <c r="AC233" s="92">
        <v>255</v>
      </c>
      <c r="AD233" s="92">
        <f>IF('Metric ME - Current'!$F$15&lt;1.9677,859.07-155.85*(1.9677-'Metric ME - Current'!$F$15),859.07)</f>
        <v>859.07</v>
      </c>
      <c r="AE233" s="1">
        <f t="shared" si="67"/>
        <v>214913.1300000003</v>
      </c>
      <c r="AF233" s="92">
        <f>IF('Metric ME - Current'!$F$15&lt;1.9605,324.57-67.0069*(1.9605-'Metric ME - Current'!$F$15),324.57)</f>
        <v>324.57</v>
      </c>
      <c r="AG233" s="1">
        <f t="shared" si="74"/>
        <v>110286.94999999978</v>
      </c>
      <c r="AJ233" s="92">
        <v>255</v>
      </c>
      <c r="AK233" s="92">
        <f>IF('Metric ME - Current'!$G$15&lt;1.9677,859.07-155.85*(1.9677-'Metric ME - Current'!$G$15),859.07)</f>
        <v>859.07</v>
      </c>
      <c r="AL233" s="1">
        <f t="shared" si="68"/>
        <v>214913.1300000003</v>
      </c>
      <c r="AM233" s="92">
        <f>IF('Metric ME - Current'!$G$15&lt;1.9605,324.57-67.0069*(1.9605-'Metric ME - Current'!$G$15),324.57)</f>
        <v>324.57</v>
      </c>
      <c r="AN233" s="1">
        <f t="shared" si="75"/>
        <v>110286.94999999978</v>
      </c>
      <c r="AQ233" s="92">
        <v>255</v>
      </c>
      <c r="AR233" s="92">
        <f>IF('Metric ME - Current'!$H$15&lt;1.9677,859.07-155.85*(1.9677-'Metric ME - Current'!$H$15),859.07)</f>
        <v>859.07</v>
      </c>
      <c r="AS233" s="1">
        <f t="shared" si="69"/>
        <v>214913.1300000003</v>
      </c>
      <c r="AT233" s="92">
        <f>IF('Metric ME - Current'!$H$15&lt;1.9605,324.57-67.0069*(1.9605-'Metric ME - Current'!$H$15),324.57)</f>
        <v>324.57</v>
      </c>
      <c r="AU233" s="1">
        <f t="shared" si="76"/>
        <v>110286.94999999978</v>
      </c>
      <c r="AX233" s="92">
        <v>255</v>
      </c>
      <c r="AY233" s="92">
        <f>IF('Metric ME - Current'!$I$15&lt;1.9677,859.07-155.85*(1.9677-'Metric ME - Current'!$I$15),859.07)</f>
        <v>859.07</v>
      </c>
      <c r="AZ233" s="1">
        <f t="shared" si="70"/>
        <v>214913.1300000003</v>
      </c>
      <c r="BA233" s="92">
        <f>IF('Metric ME - Current'!$I$15&lt;1.9605,324.57-67.0069*(1.9605-'Metric ME - Current'!$I$15),324.57)</f>
        <v>324.57</v>
      </c>
      <c r="BB233" s="1">
        <f t="shared" si="77"/>
        <v>110286.94999999978</v>
      </c>
    </row>
    <row r="234" spans="1:54" x14ac:dyDescent="0.25">
      <c r="A234" s="92">
        <v>256</v>
      </c>
      <c r="B234" s="92">
        <f>IF('Metric ME - Current'!$B$15&lt;1.9677,859.07-155.85*(1.9677-'Metric ME - Current'!$B$15),859.07)</f>
        <v>859.07</v>
      </c>
      <c r="C234" s="1">
        <f t="shared" si="63"/>
        <v>215772.2000000003</v>
      </c>
      <c r="D234" s="92">
        <f>IF('Metric ME - Current'!$B$15&lt;1.9605,324.57-67.0069*(1.9605-'Metric ME - Current'!$B$15),324.57)</f>
        <v>324.57</v>
      </c>
      <c r="E234" s="1">
        <f t="shared" si="62"/>
        <v>110611.51999999979</v>
      </c>
      <c r="H234" s="92">
        <v>256</v>
      </c>
      <c r="I234" s="92">
        <f>IF('Metric ME - Current'!$C$15&lt;1.9677,859.07-155.85*(1.9677-'Metric ME - Current'!$C$15),859.07)</f>
        <v>859.07</v>
      </c>
      <c r="J234" s="1">
        <f t="shared" si="64"/>
        <v>215772.2000000003</v>
      </c>
      <c r="K234" s="92">
        <f>IF('Metric ME - Current'!$C$15&lt;1.9605,324.57-67.0069*(1.9605-'Metric ME - Current'!$C$15),324.57)</f>
        <v>324.57</v>
      </c>
      <c r="L234" s="1">
        <f t="shared" si="71"/>
        <v>110611.51999999979</v>
      </c>
      <c r="O234" s="92">
        <v>256</v>
      </c>
      <c r="P234" s="92">
        <f>IF('Metric ME - Current'!$D$15&lt;1.9677,859.07-155.85*(1.9677-'Metric ME - Current'!$D$15),859.07)</f>
        <v>859.07</v>
      </c>
      <c r="Q234" s="1">
        <f t="shared" si="65"/>
        <v>215772.2000000003</v>
      </c>
      <c r="R234" s="92">
        <f>IF('Metric ME - Current'!$D$15&lt;1.9605,324.57-67.0069*(1.9605-'Metric ME - Current'!$D$15),324.57)</f>
        <v>324.57</v>
      </c>
      <c r="S234" s="1">
        <f t="shared" si="72"/>
        <v>110611.51999999979</v>
      </c>
      <c r="V234" s="92">
        <v>256</v>
      </c>
      <c r="W234" s="92">
        <f>IF('Metric ME - Current'!$E$15&lt;1.9677,859.07-155.85*(1.9677-'Metric ME - Current'!$E$15),859.07)</f>
        <v>859.07</v>
      </c>
      <c r="X234" s="1">
        <f t="shared" si="66"/>
        <v>215772.2000000003</v>
      </c>
      <c r="Y234" s="92">
        <f>IF('Metric ME - Current'!$E$15&lt;1.9605,324.57-67.0069*(1.9605-'Metric ME - Current'!$E$15),324.57)</f>
        <v>324.57</v>
      </c>
      <c r="Z234" s="1">
        <f t="shared" si="73"/>
        <v>110611.51999999979</v>
      </c>
      <c r="AC234" s="92">
        <v>256</v>
      </c>
      <c r="AD234" s="92">
        <f>IF('Metric ME - Current'!$F$15&lt;1.9677,859.07-155.85*(1.9677-'Metric ME - Current'!$F$15),859.07)</f>
        <v>859.07</v>
      </c>
      <c r="AE234" s="1">
        <f t="shared" si="67"/>
        <v>215772.2000000003</v>
      </c>
      <c r="AF234" s="92">
        <f>IF('Metric ME - Current'!$F$15&lt;1.9605,324.57-67.0069*(1.9605-'Metric ME - Current'!$F$15),324.57)</f>
        <v>324.57</v>
      </c>
      <c r="AG234" s="1">
        <f t="shared" si="74"/>
        <v>110611.51999999979</v>
      </c>
      <c r="AJ234" s="92">
        <v>256</v>
      </c>
      <c r="AK234" s="92">
        <f>IF('Metric ME - Current'!$G$15&lt;1.9677,859.07-155.85*(1.9677-'Metric ME - Current'!$G$15),859.07)</f>
        <v>859.07</v>
      </c>
      <c r="AL234" s="1">
        <f t="shared" si="68"/>
        <v>215772.2000000003</v>
      </c>
      <c r="AM234" s="92">
        <f>IF('Metric ME - Current'!$G$15&lt;1.9605,324.57-67.0069*(1.9605-'Metric ME - Current'!$G$15),324.57)</f>
        <v>324.57</v>
      </c>
      <c r="AN234" s="1">
        <f t="shared" si="75"/>
        <v>110611.51999999979</v>
      </c>
      <c r="AQ234" s="92">
        <v>256</v>
      </c>
      <c r="AR234" s="92">
        <f>IF('Metric ME - Current'!$H$15&lt;1.9677,859.07-155.85*(1.9677-'Metric ME - Current'!$H$15),859.07)</f>
        <v>859.07</v>
      </c>
      <c r="AS234" s="1">
        <f t="shared" si="69"/>
        <v>215772.2000000003</v>
      </c>
      <c r="AT234" s="92">
        <f>IF('Metric ME - Current'!$H$15&lt;1.9605,324.57-67.0069*(1.9605-'Metric ME - Current'!$H$15),324.57)</f>
        <v>324.57</v>
      </c>
      <c r="AU234" s="1">
        <f t="shared" si="76"/>
        <v>110611.51999999979</v>
      </c>
      <c r="AX234" s="92">
        <v>256</v>
      </c>
      <c r="AY234" s="92">
        <f>IF('Metric ME - Current'!$I$15&lt;1.9677,859.07-155.85*(1.9677-'Metric ME - Current'!$I$15),859.07)</f>
        <v>859.07</v>
      </c>
      <c r="AZ234" s="1">
        <f t="shared" si="70"/>
        <v>215772.2000000003</v>
      </c>
      <c r="BA234" s="92">
        <f>IF('Metric ME - Current'!$I$15&lt;1.9605,324.57-67.0069*(1.9605-'Metric ME - Current'!$I$15),324.57)</f>
        <v>324.57</v>
      </c>
      <c r="BB234" s="1">
        <f t="shared" si="77"/>
        <v>110611.51999999979</v>
      </c>
    </row>
    <row r="235" spans="1:54" x14ac:dyDescent="0.25">
      <c r="A235" s="92">
        <v>257</v>
      </c>
      <c r="B235" s="92">
        <f>IF('Metric ME - Current'!$B$15&lt;1.9677,859.07-155.85*(1.9677-'Metric ME - Current'!$B$15),859.07)</f>
        <v>859.07</v>
      </c>
      <c r="C235" s="1">
        <f t="shared" si="63"/>
        <v>216631.27000000031</v>
      </c>
      <c r="D235" s="92">
        <f>IF('Metric ME - Current'!$B$15&lt;1.9605,324.57-67.0069*(1.9605-'Metric ME - Current'!$B$15),324.57)</f>
        <v>324.57</v>
      </c>
      <c r="E235" s="1">
        <f t="shared" si="62"/>
        <v>110936.08999999979</v>
      </c>
      <c r="H235" s="92">
        <v>257</v>
      </c>
      <c r="I235" s="92">
        <f>IF('Metric ME - Current'!$C$15&lt;1.9677,859.07-155.85*(1.9677-'Metric ME - Current'!$C$15),859.07)</f>
        <v>859.07</v>
      </c>
      <c r="J235" s="1">
        <f t="shared" si="64"/>
        <v>216631.27000000031</v>
      </c>
      <c r="K235" s="92">
        <f>IF('Metric ME - Current'!$C$15&lt;1.9605,324.57-67.0069*(1.9605-'Metric ME - Current'!$C$15),324.57)</f>
        <v>324.57</v>
      </c>
      <c r="L235" s="1">
        <f t="shared" si="71"/>
        <v>110936.08999999979</v>
      </c>
      <c r="O235" s="92">
        <v>257</v>
      </c>
      <c r="P235" s="92">
        <f>IF('Metric ME - Current'!$D$15&lt;1.9677,859.07-155.85*(1.9677-'Metric ME - Current'!$D$15),859.07)</f>
        <v>859.07</v>
      </c>
      <c r="Q235" s="1">
        <f t="shared" si="65"/>
        <v>216631.27000000031</v>
      </c>
      <c r="R235" s="92">
        <f>IF('Metric ME - Current'!$D$15&lt;1.9605,324.57-67.0069*(1.9605-'Metric ME - Current'!$D$15),324.57)</f>
        <v>324.57</v>
      </c>
      <c r="S235" s="1">
        <f t="shared" si="72"/>
        <v>110936.08999999979</v>
      </c>
      <c r="V235" s="92">
        <v>257</v>
      </c>
      <c r="W235" s="92">
        <f>IF('Metric ME - Current'!$E$15&lt;1.9677,859.07-155.85*(1.9677-'Metric ME - Current'!$E$15),859.07)</f>
        <v>859.07</v>
      </c>
      <c r="X235" s="1">
        <f t="shared" si="66"/>
        <v>216631.27000000031</v>
      </c>
      <c r="Y235" s="92">
        <f>IF('Metric ME - Current'!$E$15&lt;1.9605,324.57-67.0069*(1.9605-'Metric ME - Current'!$E$15),324.57)</f>
        <v>324.57</v>
      </c>
      <c r="Z235" s="1">
        <f t="shared" si="73"/>
        <v>110936.08999999979</v>
      </c>
      <c r="AC235" s="92">
        <v>257</v>
      </c>
      <c r="AD235" s="92">
        <f>IF('Metric ME - Current'!$F$15&lt;1.9677,859.07-155.85*(1.9677-'Metric ME - Current'!$F$15),859.07)</f>
        <v>859.07</v>
      </c>
      <c r="AE235" s="1">
        <f t="shared" si="67"/>
        <v>216631.27000000031</v>
      </c>
      <c r="AF235" s="92">
        <f>IF('Metric ME - Current'!$F$15&lt;1.9605,324.57-67.0069*(1.9605-'Metric ME - Current'!$F$15),324.57)</f>
        <v>324.57</v>
      </c>
      <c r="AG235" s="1">
        <f t="shared" si="74"/>
        <v>110936.08999999979</v>
      </c>
      <c r="AJ235" s="92">
        <v>257</v>
      </c>
      <c r="AK235" s="92">
        <f>IF('Metric ME - Current'!$G$15&lt;1.9677,859.07-155.85*(1.9677-'Metric ME - Current'!$G$15),859.07)</f>
        <v>859.07</v>
      </c>
      <c r="AL235" s="1">
        <f t="shared" si="68"/>
        <v>216631.27000000031</v>
      </c>
      <c r="AM235" s="92">
        <f>IF('Metric ME - Current'!$G$15&lt;1.9605,324.57-67.0069*(1.9605-'Metric ME - Current'!$G$15),324.57)</f>
        <v>324.57</v>
      </c>
      <c r="AN235" s="1">
        <f t="shared" si="75"/>
        <v>110936.08999999979</v>
      </c>
      <c r="AQ235" s="92">
        <v>257</v>
      </c>
      <c r="AR235" s="92">
        <f>IF('Metric ME - Current'!$H$15&lt;1.9677,859.07-155.85*(1.9677-'Metric ME - Current'!$H$15),859.07)</f>
        <v>859.07</v>
      </c>
      <c r="AS235" s="1">
        <f t="shared" si="69"/>
        <v>216631.27000000031</v>
      </c>
      <c r="AT235" s="92">
        <f>IF('Metric ME - Current'!$H$15&lt;1.9605,324.57-67.0069*(1.9605-'Metric ME - Current'!$H$15),324.57)</f>
        <v>324.57</v>
      </c>
      <c r="AU235" s="1">
        <f t="shared" si="76"/>
        <v>110936.08999999979</v>
      </c>
      <c r="AX235" s="92">
        <v>257</v>
      </c>
      <c r="AY235" s="92">
        <f>IF('Metric ME - Current'!$I$15&lt;1.9677,859.07-155.85*(1.9677-'Metric ME - Current'!$I$15),859.07)</f>
        <v>859.07</v>
      </c>
      <c r="AZ235" s="1">
        <f t="shared" si="70"/>
        <v>216631.27000000031</v>
      </c>
      <c r="BA235" s="92">
        <f>IF('Metric ME - Current'!$I$15&lt;1.9605,324.57-67.0069*(1.9605-'Metric ME - Current'!$I$15),324.57)</f>
        <v>324.57</v>
      </c>
      <c r="BB235" s="1">
        <f t="shared" si="77"/>
        <v>110936.08999999979</v>
      </c>
    </row>
    <row r="236" spans="1:54" x14ac:dyDescent="0.25">
      <c r="A236" s="92">
        <v>258</v>
      </c>
      <c r="B236" s="92">
        <f>IF('Metric ME - Current'!$B$15&lt;1.9677,859.07-155.85*(1.9677-'Metric ME - Current'!$B$15),859.07)</f>
        <v>859.07</v>
      </c>
      <c r="C236" s="1">
        <f t="shared" si="63"/>
        <v>217490.34000000032</v>
      </c>
      <c r="D236" s="92">
        <f>IF('Metric ME - Current'!$B$15&lt;1.9605,324.57-67.0069*(1.9605-'Metric ME - Current'!$B$15),324.57)</f>
        <v>324.57</v>
      </c>
      <c r="E236" s="1">
        <f t="shared" si="62"/>
        <v>111260.6599999998</v>
      </c>
      <c r="H236" s="92">
        <v>258</v>
      </c>
      <c r="I236" s="92">
        <f>IF('Metric ME - Current'!$C$15&lt;1.9677,859.07-155.85*(1.9677-'Metric ME - Current'!$C$15),859.07)</f>
        <v>859.07</v>
      </c>
      <c r="J236" s="1">
        <f t="shared" si="64"/>
        <v>217490.34000000032</v>
      </c>
      <c r="K236" s="92">
        <f>IF('Metric ME - Current'!$C$15&lt;1.9605,324.57-67.0069*(1.9605-'Metric ME - Current'!$C$15),324.57)</f>
        <v>324.57</v>
      </c>
      <c r="L236" s="1">
        <f t="shared" si="71"/>
        <v>111260.6599999998</v>
      </c>
      <c r="O236" s="92">
        <v>258</v>
      </c>
      <c r="P236" s="92">
        <f>IF('Metric ME - Current'!$D$15&lt;1.9677,859.07-155.85*(1.9677-'Metric ME - Current'!$D$15),859.07)</f>
        <v>859.07</v>
      </c>
      <c r="Q236" s="1">
        <f t="shared" si="65"/>
        <v>217490.34000000032</v>
      </c>
      <c r="R236" s="92">
        <f>IF('Metric ME - Current'!$D$15&lt;1.9605,324.57-67.0069*(1.9605-'Metric ME - Current'!$D$15),324.57)</f>
        <v>324.57</v>
      </c>
      <c r="S236" s="1">
        <f t="shared" si="72"/>
        <v>111260.6599999998</v>
      </c>
      <c r="V236" s="92">
        <v>258</v>
      </c>
      <c r="W236" s="92">
        <f>IF('Metric ME - Current'!$E$15&lt;1.9677,859.07-155.85*(1.9677-'Metric ME - Current'!$E$15),859.07)</f>
        <v>859.07</v>
      </c>
      <c r="X236" s="1">
        <f t="shared" si="66"/>
        <v>217490.34000000032</v>
      </c>
      <c r="Y236" s="92">
        <f>IF('Metric ME - Current'!$E$15&lt;1.9605,324.57-67.0069*(1.9605-'Metric ME - Current'!$E$15),324.57)</f>
        <v>324.57</v>
      </c>
      <c r="Z236" s="1">
        <f t="shared" si="73"/>
        <v>111260.6599999998</v>
      </c>
      <c r="AC236" s="92">
        <v>258</v>
      </c>
      <c r="AD236" s="92">
        <f>IF('Metric ME - Current'!$F$15&lt;1.9677,859.07-155.85*(1.9677-'Metric ME - Current'!$F$15),859.07)</f>
        <v>859.07</v>
      </c>
      <c r="AE236" s="1">
        <f t="shared" si="67"/>
        <v>217490.34000000032</v>
      </c>
      <c r="AF236" s="92">
        <f>IF('Metric ME - Current'!$F$15&lt;1.9605,324.57-67.0069*(1.9605-'Metric ME - Current'!$F$15),324.57)</f>
        <v>324.57</v>
      </c>
      <c r="AG236" s="1">
        <f t="shared" si="74"/>
        <v>111260.6599999998</v>
      </c>
      <c r="AJ236" s="92">
        <v>258</v>
      </c>
      <c r="AK236" s="92">
        <f>IF('Metric ME - Current'!$G$15&lt;1.9677,859.07-155.85*(1.9677-'Metric ME - Current'!$G$15),859.07)</f>
        <v>859.07</v>
      </c>
      <c r="AL236" s="1">
        <f t="shared" si="68"/>
        <v>217490.34000000032</v>
      </c>
      <c r="AM236" s="92">
        <f>IF('Metric ME - Current'!$G$15&lt;1.9605,324.57-67.0069*(1.9605-'Metric ME - Current'!$G$15),324.57)</f>
        <v>324.57</v>
      </c>
      <c r="AN236" s="1">
        <f t="shared" si="75"/>
        <v>111260.6599999998</v>
      </c>
      <c r="AQ236" s="92">
        <v>258</v>
      </c>
      <c r="AR236" s="92">
        <f>IF('Metric ME - Current'!$H$15&lt;1.9677,859.07-155.85*(1.9677-'Metric ME - Current'!$H$15),859.07)</f>
        <v>859.07</v>
      </c>
      <c r="AS236" s="1">
        <f t="shared" si="69"/>
        <v>217490.34000000032</v>
      </c>
      <c r="AT236" s="92">
        <f>IF('Metric ME - Current'!$H$15&lt;1.9605,324.57-67.0069*(1.9605-'Metric ME - Current'!$H$15),324.57)</f>
        <v>324.57</v>
      </c>
      <c r="AU236" s="1">
        <f t="shared" si="76"/>
        <v>111260.6599999998</v>
      </c>
      <c r="AX236" s="92">
        <v>258</v>
      </c>
      <c r="AY236" s="92">
        <f>IF('Metric ME - Current'!$I$15&lt;1.9677,859.07-155.85*(1.9677-'Metric ME - Current'!$I$15),859.07)</f>
        <v>859.07</v>
      </c>
      <c r="AZ236" s="1">
        <f t="shared" si="70"/>
        <v>217490.34000000032</v>
      </c>
      <c r="BA236" s="92">
        <f>IF('Metric ME - Current'!$I$15&lt;1.9605,324.57-67.0069*(1.9605-'Metric ME - Current'!$I$15),324.57)</f>
        <v>324.57</v>
      </c>
      <c r="BB236" s="1">
        <f t="shared" si="77"/>
        <v>111260.6599999998</v>
      </c>
    </row>
    <row r="237" spans="1:54" x14ac:dyDescent="0.25">
      <c r="A237" s="92">
        <v>259</v>
      </c>
      <c r="B237" s="92">
        <f>IF('Metric ME - Current'!$B$15&lt;1.9677,859.07-155.85*(1.9677-'Metric ME - Current'!$B$15),859.07)</f>
        <v>859.07</v>
      </c>
      <c r="C237" s="1">
        <f t="shared" si="63"/>
        <v>218349.41000000032</v>
      </c>
      <c r="D237" s="92">
        <f>IF('Metric ME - Current'!$B$15&lt;1.9605,324.57-67.0069*(1.9605-'Metric ME - Current'!$B$15),324.57)</f>
        <v>324.57</v>
      </c>
      <c r="E237" s="1">
        <f t="shared" si="62"/>
        <v>111585.22999999981</v>
      </c>
      <c r="H237" s="92">
        <v>259</v>
      </c>
      <c r="I237" s="92">
        <f>IF('Metric ME - Current'!$C$15&lt;1.9677,859.07-155.85*(1.9677-'Metric ME - Current'!$C$15),859.07)</f>
        <v>859.07</v>
      </c>
      <c r="J237" s="1">
        <f t="shared" si="64"/>
        <v>218349.41000000032</v>
      </c>
      <c r="K237" s="92">
        <f>IF('Metric ME - Current'!$C$15&lt;1.9605,324.57-67.0069*(1.9605-'Metric ME - Current'!$C$15),324.57)</f>
        <v>324.57</v>
      </c>
      <c r="L237" s="1">
        <f t="shared" si="71"/>
        <v>111585.22999999981</v>
      </c>
      <c r="O237" s="92">
        <v>259</v>
      </c>
      <c r="P237" s="92">
        <f>IF('Metric ME - Current'!$D$15&lt;1.9677,859.07-155.85*(1.9677-'Metric ME - Current'!$D$15),859.07)</f>
        <v>859.07</v>
      </c>
      <c r="Q237" s="1">
        <f t="shared" si="65"/>
        <v>218349.41000000032</v>
      </c>
      <c r="R237" s="92">
        <f>IF('Metric ME - Current'!$D$15&lt;1.9605,324.57-67.0069*(1.9605-'Metric ME - Current'!$D$15),324.57)</f>
        <v>324.57</v>
      </c>
      <c r="S237" s="1">
        <f t="shared" si="72"/>
        <v>111585.22999999981</v>
      </c>
      <c r="V237" s="92">
        <v>259</v>
      </c>
      <c r="W237" s="92">
        <f>IF('Metric ME - Current'!$E$15&lt;1.9677,859.07-155.85*(1.9677-'Metric ME - Current'!$E$15),859.07)</f>
        <v>859.07</v>
      </c>
      <c r="X237" s="1">
        <f t="shared" si="66"/>
        <v>218349.41000000032</v>
      </c>
      <c r="Y237" s="92">
        <f>IF('Metric ME - Current'!$E$15&lt;1.9605,324.57-67.0069*(1.9605-'Metric ME - Current'!$E$15),324.57)</f>
        <v>324.57</v>
      </c>
      <c r="Z237" s="1">
        <f t="shared" si="73"/>
        <v>111585.22999999981</v>
      </c>
      <c r="AC237" s="92">
        <v>259</v>
      </c>
      <c r="AD237" s="92">
        <f>IF('Metric ME - Current'!$F$15&lt;1.9677,859.07-155.85*(1.9677-'Metric ME - Current'!$F$15),859.07)</f>
        <v>859.07</v>
      </c>
      <c r="AE237" s="1">
        <f t="shared" si="67"/>
        <v>218349.41000000032</v>
      </c>
      <c r="AF237" s="92">
        <f>IF('Metric ME - Current'!$F$15&lt;1.9605,324.57-67.0069*(1.9605-'Metric ME - Current'!$F$15),324.57)</f>
        <v>324.57</v>
      </c>
      <c r="AG237" s="1">
        <f t="shared" si="74"/>
        <v>111585.22999999981</v>
      </c>
      <c r="AJ237" s="92">
        <v>259</v>
      </c>
      <c r="AK237" s="92">
        <f>IF('Metric ME - Current'!$G$15&lt;1.9677,859.07-155.85*(1.9677-'Metric ME - Current'!$G$15),859.07)</f>
        <v>859.07</v>
      </c>
      <c r="AL237" s="1">
        <f t="shared" si="68"/>
        <v>218349.41000000032</v>
      </c>
      <c r="AM237" s="92">
        <f>IF('Metric ME - Current'!$G$15&lt;1.9605,324.57-67.0069*(1.9605-'Metric ME - Current'!$G$15),324.57)</f>
        <v>324.57</v>
      </c>
      <c r="AN237" s="1">
        <f t="shared" si="75"/>
        <v>111585.22999999981</v>
      </c>
      <c r="AQ237" s="92">
        <v>259</v>
      </c>
      <c r="AR237" s="92">
        <f>IF('Metric ME - Current'!$H$15&lt;1.9677,859.07-155.85*(1.9677-'Metric ME - Current'!$H$15),859.07)</f>
        <v>859.07</v>
      </c>
      <c r="AS237" s="1">
        <f t="shared" si="69"/>
        <v>218349.41000000032</v>
      </c>
      <c r="AT237" s="92">
        <f>IF('Metric ME - Current'!$H$15&lt;1.9605,324.57-67.0069*(1.9605-'Metric ME - Current'!$H$15),324.57)</f>
        <v>324.57</v>
      </c>
      <c r="AU237" s="1">
        <f t="shared" si="76"/>
        <v>111585.22999999981</v>
      </c>
      <c r="AX237" s="92">
        <v>259</v>
      </c>
      <c r="AY237" s="92">
        <f>IF('Metric ME - Current'!$I$15&lt;1.9677,859.07-155.85*(1.9677-'Metric ME - Current'!$I$15),859.07)</f>
        <v>859.07</v>
      </c>
      <c r="AZ237" s="1">
        <f t="shared" si="70"/>
        <v>218349.41000000032</v>
      </c>
      <c r="BA237" s="92">
        <f>IF('Metric ME - Current'!$I$15&lt;1.9605,324.57-67.0069*(1.9605-'Metric ME - Current'!$I$15),324.57)</f>
        <v>324.57</v>
      </c>
      <c r="BB237" s="1">
        <f t="shared" si="77"/>
        <v>111585.22999999981</v>
      </c>
    </row>
    <row r="238" spans="1:54" x14ac:dyDescent="0.25">
      <c r="A238" s="92">
        <v>260</v>
      </c>
      <c r="B238" s="92">
        <f>IF('Metric ME - Current'!$B$15&lt;1.9677,859.07-155.85*(1.9677-'Metric ME - Current'!$B$15),859.07)</f>
        <v>859.07</v>
      </c>
      <c r="C238" s="1">
        <f t="shared" si="63"/>
        <v>219208.48000000033</v>
      </c>
      <c r="D238" s="92">
        <f>IF('Metric ME - Current'!$B$15&lt;1.9605,324.57-67.0069*(1.9605-'Metric ME - Current'!$B$15),324.57)</f>
        <v>324.57</v>
      </c>
      <c r="E238" s="1">
        <f t="shared" si="62"/>
        <v>111909.79999999981</v>
      </c>
      <c r="H238" s="92">
        <v>260</v>
      </c>
      <c r="I238" s="92">
        <f>IF('Metric ME - Current'!$C$15&lt;1.9677,859.07-155.85*(1.9677-'Metric ME - Current'!$C$15),859.07)</f>
        <v>859.07</v>
      </c>
      <c r="J238" s="1">
        <f t="shared" si="64"/>
        <v>219208.48000000033</v>
      </c>
      <c r="K238" s="92">
        <f>IF('Metric ME - Current'!$C$15&lt;1.9605,324.57-67.0069*(1.9605-'Metric ME - Current'!$C$15),324.57)</f>
        <v>324.57</v>
      </c>
      <c r="L238" s="1">
        <f t="shared" si="71"/>
        <v>111909.79999999981</v>
      </c>
      <c r="O238" s="92">
        <v>260</v>
      </c>
      <c r="P238" s="92">
        <f>IF('Metric ME - Current'!$D$15&lt;1.9677,859.07-155.85*(1.9677-'Metric ME - Current'!$D$15),859.07)</f>
        <v>859.07</v>
      </c>
      <c r="Q238" s="1">
        <f t="shared" si="65"/>
        <v>219208.48000000033</v>
      </c>
      <c r="R238" s="92">
        <f>IF('Metric ME - Current'!$D$15&lt;1.9605,324.57-67.0069*(1.9605-'Metric ME - Current'!$D$15),324.57)</f>
        <v>324.57</v>
      </c>
      <c r="S238" s="1">
        <f t="shared" si="72"/>
        <v>111909.79999999981</v>
      </c>
      <c r="V238" s="92">
        <v>260</v>
      </c>
      <c r="W238" s="92">
        <f>IF('Metric ME - Current'!$E$15&lt;1.9677,859.07-155.85*(1.9677-'Metric ME - Current'!$E$15),859.07)</f>
        <v>859.07</v>
      </c>
      <c r="X238" s="1">
        <f t="shared" si="66"/>
        <v>219208.48000000033</v>
      </c>
      <c r="Y238" s="92">
        <f>IF('Metric ME - Current'!$E$15&lt;1.9605,324.57-67.0069*(1.9605-'Metric ME - Current'!$E$15),324.57)</f>
        <v>324.57</v>
      </c>
      <c r="Z238" s="1">
        <f t="shared" si="73"/>
        <v>111909.79999999981</v>
      </c>
      <c r="AC238" s="92">
        <v>260</v>
      </c>
      <c r="AD238" s="92">
        <f>IF('Metric ME - Current'!$F$15&lt;1.9677,859.07-155.85*(1.9677-'Metric ME - Current'!$F$15),859.07)</f>
        <v>859.07</v>
      </c>
      <c r="AE238" s="1">
        <f t="shared" si="67"/>
        <v>219208.48000000033</v>
      </c>
      <c r="AF238" s="92">
        <f>IF('Metric ME - Current'!$F$15&lt;1.9605,324.57-67.0069*(1.9605-'Metric ME - Current'!$F$15),324.57)</f>
        <v>324.57</v>
      </c>
      <c r="AG238" s="1">
        <f t="shared" si="74"/>
        <v>111909.79999999981</v>
      </c>
      <c r="AJ238" s="92">
        <v>260</v>
      </c>
      <c r="AK238" s="92">
        <f>IF('Metric ME - Current'!$G$15&lt;1.9677,859.07-155.85*(1.9677-'Metric ME - Current'!$G$15),859.07)</f>
        <v>859.07</v>
      </c>
      <c r="AL238" s="1">
        <f t="shared" si="68"/>
        <v>219208.48000000033</v>
      </c>
      <c r="AM238" s="92">
        <f>IF('Metric ME - Current'!$G$15&lt;1.9605,324.57-67.0069*(1.9605-'Metric ME - Current'!$G$15),324.57)</f>
        <v>324.57</v>
      </c>
      <c r="AN238" s="1">
        <f t="shared" si="75"/>
        <v>111909.79999999981</v>
      </c>
      <c r="AQ238" s="92">
        <v>260</v>
      </c>
      <c r="AR238" s="92">
        <f>IF('Metric ME - Current'!$H$15&lt;1.9677,859.07-155.85*(1.9677-'Metric ME - Current'!$H$15),859.07)</f>
        <v>859.07</v>
      </c>
      <c r="AS238" s="1">
        <f t="shared" si="69"/>
        <v>219208.48000000033</v>
      </c>
      <c r="AT238" s="92">
        <f>IF('Metric ME - Current'!$H$15&lt;1.9605,324.57-67.0069*(1.9605-'Metric ME - Current'!$H$15),324.57)</f>
        <v>324.57</v>
      </c>
      <c r="AU238" s="1">
        <f t="shared" si="76"/>
        <v>111909.79999999981</v>
      </c>
      <c r="AX238" s="92">
        <v>260</v>
      </c>
      <c r="AY238" s="92">
        <f>IF('Metric ME - Current'!$I$15&lt;1.9677,859.07-155.85*(1.9677-'Metric ME - Current'!$I$15),859.07)</f>
        <v>859.07</v>
      </c>
      <c r="AZ238" s="1">
        <f t="shared" si="70"/>
        <v>219208.48000000033</v>
      </c>
      <c r="BA238" s="92">
        <f>IF('Metric ME - Current'!$I$15&lt;1.9605,324.57-67.0069*(1.9605-'Metric ME - Current'!$I$15),324.57)</f>
        <v>324.57</v>
      </c>
      <c r="BB238" s="1">
        <f t="shared" si="77"/>
        <v>111909.79999999981</v>
      </c>
    </row>
    <row r="239" spans="1:54" x14ac:dyDescent="0.25">
      <c r="A239" s="92">
        <v>261</v>
      </c>
      <c r="B239" s="92">
        <f>IF('Metric ME - Current'!$B$15&lt;1.9677,859.07-155.85*(1.9677-'Metric ME - Current'!$B$15),859.07)</f>
        <v>859.07</v>
      </c>
      <c r="C239" s="1">
        <f t="shared" si="63"/>
        <v>220067.55000000034</v>
      </c>
      <c r="D239" s="92">
        <f>IF('Metric ME - Current'!$B$15&lt;1.9605,324.57-67.0069*(1.9605-'Metric ME - Current'!$B$15),324.57)</f>
        <v>324.57</v>
      </c>
      <c r="E239" s="1">
        <f t="shared" si="62"/>
        <v>112234.36999999982</v>
      </c>
      <c r="H239" s="92">
        <v>261</v>
      </c>
      <c r="I239" s="92">
        <f>IF('Metric ME - Current'!$C$15&lt;1.9677,859.07-155.85*(1.9677-'Metric ME - Current'!$C$15),859.07)</f>
        <v>859.07</v>
      </c>
      <c r="J239" s="1">
        <f t="shared" si="64"/>
        <v>220067.55000000034</v>
      </c>
      <c r="K239" s="92">
        <f>IF('Metric ME - Current'!$C$15&lt;1.9605,324.57-67.0069*(1.9605-'Metric ME - Current'!$C$15),324.57)</f>
        <v>324.57</v>
      </c>
      <c r="L239" s="1">
        <f t="shared" si="71"/>
        <v>112234.36999999982</v>
      </c>
      <c r="O239" s="92">
        <v>261</v>
      </c>
      <c r="P239" s="92">
        <f>IF('Metric ME - Current'!$D$15&lt;1.9677,859.07-155.85*(1.9677-'Metric ME - Current'!$D$15),859.07)</f>
        <v>859.07</v>
      </c>
      <c r="Q239" s="1">
        <f t="shared" si="65"/>
        <v>220067.55000000034</v>
      </c>
      <c r="R239" s="92">
        <f>IF('Metric ME - Current'!$D$15&lt;1.9605,324.57-67.0069*(1.9605-'Metric ME - Current'!$D$15),324.57)</f>
        <v>324.57</v>
      </c>
      <c r="S239" s="1">
        <f t="shared" si="72"/>
        <v>112234.36999999982</v>
      </c>
      <c r="V239" s="92">
        <v>261</v>
      </c>
      <c r="W239" s="92">
        <f>IF('Metric ME - Current'!$E$15&lt;1.9677,859.07-155.85*(1.9677-'Metric ME - Current'!$E$15),859.07)</f>
        <v>859.07</v>
      </c>
      <c r="X239" s="1">
        <f t="shared" si="66"/>
        <v>220067.55000000034</v>
      </c>
      <c r="Y239" s="92">
        <f>IF('Metric ME - Current'!$E$15&lt;1.9605,324.57-67.0069*(1.9605-'Metric ME - Current'!$E$15),324.57)</f>
        <v>324.57</v>
      </c>
      <c r="Z239" s="1">
        <f t="shared" si="73"/>
        <v>112234.36999999982</v>
      </c>
      <c r="AC239" s="92">
        <v>261</v>
      </c>
      <c r="AD239" s="92">
        <f>IF('Metric ME - Current'!$F$15&lt;1.9677,859.07-155.85*(1.9677-'Metric ME - Current'!$F$15),859.07)</f>
        <v>859.07</v>
      </c>
      <c r="AE239" s="1">
        <f t="shared" si="67"/>
        <v>220067.55000000034</v>
      </c>
      <c r="AF239" s="92">
        <f>IF('Metric ME - Current'!$F$15&lt;1.9605,324.57-67.0069*(1.9605-'Metric ME - Current'!$F$15),324.57)</f>
        <v>324.57</v>
      </c>
      <c r="AG239" s="1">
        <f t="shared" si="74"/>
        <v>112234.36999999982</v>
      </c>
      <c r="AJ239" s="92">
        <v>261</v>
      </c>
      <c r="AK239" s="92">
        <f>IF('Metric ME - Current'!$G$15&lt;1.9677,859.07-155.85*(1.9677-'Metric ME - Current'!$G$15),859.07)</f>
        <v>859.07</v>
      </c>
      <c r="AL239" s="1">
        <f t="shared" si="68"/>
        <v>220067.55000000034</v>
      </c>
      <c r="AM239" s="92">
        <f>IF('Metric ME - Current'!$G$15&lt;1.9605,324.57-67.0069*(1.9605-'Metric ME - Current'!$G$15),324.57)</f>
        <v>324.57</v>
      </c>
      <c r="AN239" s="1">
        <f t="shared" si="75"/>
        <v>112234.36999999982</v>
      </c>
      <c r="AQ239" s="92">
        <v>261</v>
      </c>
      <c r="AR239" s="92">
        <f>IF('Metric ME - Current'!$H$15&lt;1.9677,859.07-155.85*(1.9677-'Metric ME - Current'!$H$15),859.07)</f>
        <v>859.07</v>
      </c>
      <c r="AS239" s="1">
        <f t="shared" si="69"/>
        <v>220067.55000000034</v>
      </c>
      <c r="AT239" s="92">
        <f>IF('Metric ME - Current'!$H$15&lt;1.9605,324.57-67.0069*(1.9605-'Metric ME - Current'!$H$15),324.57)</f>
        <v>324.57</v>
      </c>
      <c r="AU239" s="1">
        <f t="shared" si="76"/>
        <v>112234.36999999982</v>
      </c>
      <c r="AX239" s="92">
        <v>261</v>
      </c>
      <c r="AY239" s="92">
        <f>IF('Metric ME - Current'!$I$15&lt;1.9677,859.07-155.85*(1.9677-'Metric ME - Current'!$I$15),859.07)</f>
        <v>859.07</v>
      </c>
      <c r="AZ239" s="1">
        <f t="shared" si="70"/>
        <v>220067.55000000034</v>
      </c>
      <c r="BA239" s="92">
        <f>IF('Metric ME - Current'!$I$15&lt;1.9605,324.57-67.0069*(1.9605-'Metric ME - Current'!$I$15),324.57)</f>
        <v>324.57</v>
      </c>
      <c r="BB239" s="1">
        <f t="shared" si="77"/>
        <v>112234.36999999982</v>
      </c>
    </row>
    <row r="240" spans="1:54" x14ac:dyDescent="0.25">
      <c r="A240" s="92">
        <v>262</v>
      </c>
      <c r="B240" s="92">
        <f>IF('Metric ME - Current'!$B$15&lt;1.9677,859.07-155.85*(1.9677-'Metric ME - Current'!$B$15),859.07)</f>
        <v>859.07</v>
      </c>
      <c r="C240" s="1">
        <f t="shared" si="63"/>
        <v>220926.62000000034</v>
      </c>
      <c r="D240" s="92">
        <f>IF('Metric ME - Current'!$B$15&lt;1.9605,324.57-67.0069*(1.9605-'Metric ME - Current'!$B$15),324.57)</f>
        <v>324.57</v>
      </c>
      <c r="E240" s="1">
        <f t="shared" si="62"/>
        <v>112558.93999999983</v>
      </c>
      <c r="H240" s="92">
        <v>262</v>
      </c>
      <c r="I240" s="92">
        <f>IF('Metric ME - Current'!$C$15&lt;1.9677,859.07-155.85*(1.9677-'Metric ME - Current'!$C$15),859.07)</f>
        <v>859.07</v>
      </c>
      <c r="J240" s="1">
        <f t="shared" si="64"/>
        <v>220926.62000000034</v>
      </c>
      <c r="K240" s="92">
        <f>IF('Metric ME - Current'!$C$15&lt;1.9605,324.57-67.0069*(1.9605-'Metric ME - Current'!$C$15),324.57)</f>
        <v>324.57</v>
      </c>
      <c r="L240" s="1">
        <f t="shared" si="71"/>
        <v>112558.93999999983</v>
      </c>
      <c r="O240" s="92">
        <v>262</v>
      </c>
      <c r="P240" s="92">
        <f>IF('Metric ME - Current'!$D$15&lt;1.9677,859.07-155.85*(1.9677-'Metric ME - Current'!$D$15),859.07)</f>
        <v>859.07</v>
      </c>
      <c r="Q240" s="1">
        <f t="shared" si="65"/>
        <v>220926.62000000034</v>
      </c>
      <c r="R240" s="92">
        <f>IF('Metric ME - Current'!$D$15&lt;1.9605,324.57-67.0069*(1.9605-'Metric ME - Current'!$D$15),324.57)</f>
        <v>324.57</v>
      </c>
      <c r="S240" s="1">
        <f t="shared" si="72"/>
        <v>112558.93999999983</v>
      </c>
      <c r="V240" s="92">
        <v>262</v>
      </c>
      <c r="W240" s="92">
        <f>IF('Metric ME - Current'!$E$15&lt;1.9677,859.07-155.85*(1.9677-'Metric ME - Current'!$E$15),859.07)</f>
        <v>859.07</v>
      </c>
      <c r="X240" s="1">
        <f t="shared" si="66"/>
        <v>220926.62000000034</v>
      </c>
      <c r="Y240" s="92">
        <f>IF('Metric ME - Current'!$E$15&lt;1.9605,324.57-67.0069*(1.9605-'Metric ME - Current'!$E$15),324.57)</f>
        <v>324.57</v>
      </c>
      <c r="Z240" s="1">
        <f t="shared" si="73"/>
        <v>112558.93999999983</v>
      </c>
      <c r="AC240" s="92">
        <v>262</v>
      </c>
      <c r="AD240" s="92">
        <f>IF('Metric ME - Current'!$F$15&lt;1.9677,859.07-155.85*(1.9677-'Metric ME - Current'!$F$15),859.07)</f>
        <v>859.07</v>
      </c>
      <c r="AE240" s="1">
        <f t="shared" si="67"/>
        <v>220926.62000000034</v>
      </c>
      <c r="AF240" s="92">
        <f>IF('Metric ME - Current'!$F$15&lt;1.9605,324.57-67.0069*(1.9605-'Metric ME - Current'!$F$15),324.57)</f>
        <v>324.57</v>
      </c>
      <c r="AG240" s="1">
        <f t="shared" si="74"/>
        <v>112558.93999999983</v>
      </c>
      <c r="AJ240" s="92">
        <v>262</v>
      </c>
      <c r="AK240" s="92">
        <f>IF('Metric ME - Current'!$G$15&lt;1.9677,859.07-155.85*(1.9677-'Metric ME - Current'!$G$15),859.07)</f>
        <v>859.07</v>
      </c>
      <c r="AL240" s="1">
        <f t="shared" si="68"/>
        <v>220926.62000000034</v>
      </c>
      <c r="AM240" s="92">
        <f>IF('Metric ME - Current'!$G$15&lt;1.9605,324.57-67.0069*(1.9605-'Metric ME - Current'!$G$15),324.57)</f>
        <v>324.57</v>
      </c>
      <c r="AN240" s="1">
        <f t="shared" si="75"/>
        <v>112558.93999999983</v>
      </c>
      <c r="AQ240" s="92">
        <v>262</v>
      </c>
      <c r="AR240" s="92">
        <f>IF('Metric ME - Current'!$H$15&lt;1.9677,859.07-155.85*(1.9677-'Metric ME - Current'!$H$15),859.07)</f>
        <v>859.07</v>
      </c>
      <c r="AS240" s="1">
        <f t="shared" si="69"/>
        <v>220926.62000000034</v>
      </c>
      <c r="AT240" s="92">
        <f>IF('Metric ME - Current'!$H$15&lt;1.9605,324.57-67.0069*(1.9605-'Metric ME - Current'!$H$15),324.57)</f>
        <v>324.57</v>
      </c>
      <c r="AU240" s="1">
        <f t="shared" si="76"/>
        <v>112558.93999999983</v>
      </c>
      <c r="AX240" s="92">
        <v>262</v>
      </c>
      <c r="AY240" s="92">
        <f>IF('Metric ME - Current'!$I$15&lt;1.9677,859.07-155.85*(1.9677-'Metric ME - Current'!$I$15),859.07)</f>
        <v>859.07</v>
      </c>
      <c r="AZ240" s="1">
        <f t="shared" si="70"/>
        <v>220926.62000000034</v>
      </c>
      <c r="BA240" s="92">
        <f>IF('Metric ME - Current'!$I$15&lt;1.9605,324.57-67.0069*(1.9605-'Metric ME - Current'!$I$15),324.57)</f>
        <v>324.57</v>
      </c>
      <c r="BB240" s="1">
        <f t="shared" si="77"/>
        <v>112558.93999999983</v>
      </c>
    </row>
    <row r="241" spans="1:54" x14ac:dyDescent="0.25">
      <c r="A241" s="92">
        <v>263</v>
      </c>
      <c r="B241" s="92">
        <f>IF('Metric ME - Current'!$B$15&lt;1.9677,859.07-155.85*(1.9677-'Metric ME - Current'!$B$15),859.07)</f>
        <v>859.07</v>
      </c>
      <c r="C241" s="1">
        <f t="shared" si="63"/>
        <v>221785.69000000035</v>
      </c>
      <c r="D241" s="92">
        <f>IF('Metric ME - Current'!$B$15&lt;1.9605,324.57-67.0069*(1.9605-'Metric ME - Current'!$B$15),324.57)</f>
        <v>324.57</v>
      </c>
      <c r="E241" s="1">
        <f t="shared" si="62"/>
        <v>112883.50999999983</v>
      </c>
      <c r="H241" s="92">
        <v>263</v>
      </c>
      <c r="I241" s="92">
        <f>IF('Metric ME - Current'!$C$15&lt;1.9677,859.07-155.85*(1.9677-'Metric ME - Current'!$C$15),859.07)</f>
        <v>859.07</v>
      </c>
      <c r="J241" s="1">
        <f t="shared" si="64"/>
        <v>221785.69000000035</v>
      </c>
      <c r="K241" s="92">
        <f>IF('Metric ME - Current'!$C$15&lt;1.9605,324.57-67.0069*(1.9605-'Metric ME - Current'!$C$15),324.57)</f>
        <v>324.57</v>
      </c>
      <c r="L241" s="1">
        <f t="shared" si="71"/>
        <v>112883.50999999983</v>
      </c>
      <c r="O241" s="92">
        <v>263</v>
      </c>
      <c r="P241" s="92">
        <f>IF('Metric ME - Current'!$D$15&lt;1.9677,859.07-155.85*(1.9677-'Metric ME - Current'!$D$15),859.07)</f>
        <v>859.07</v>
      </c>
      <c r="Q241" s="1">
        <f t="shared" si="65"/>
        <v>221785.69000000035</v>
      </c>
      <c r="R241" s="92">
        <f>IF('Metric ME - Current'!$D$15&lt;1.9605,324.57-67.0069*(1.9605-'Metric ME - Current'!$D$15),324.57)</f>
        <v>324.57</v>
      </c>
      <c r="S241" s="1">
        <f t="shared" si="72"/>
        <v>112883.50999999983</v>
      </c>
      <c r="V241" s="92">
        <v>263</v>
      </c>
      <c r="W241" s="92">
        <f>IF('Metric ME - Current'!$E$15&lt;1.9677,859.07-155.85*(1.9677-'Metric ME - Current'!$E$15),859.07)</f>
        <v>859.07</v>
      </c>
      <c r="X241" s="1">
        <f t="shared" si="66"/>
        <v>221785.69000000035</v>
      </c>
      <c r="Y241" s="92">
        <f>IF('Metric ME - Current'!$E$15&lt;1.9605,324.57-67.0069*(1.9605-'Metric ME - Current'!$E$15),324.57)</f>
        <v>324.57</v>
      </c>
      <c r="Z241" s="1">
        <f t="shared" si="73"/>
        <v>112883.50999999983</v>
      </c>
      <c r="AC241" s="92">
        <v>263</v>
      </c>
      <c r="AD241" s="92">
        <f>IF('Metric ME - Current'!$F$15&lt;1.9677,859.07-155.85*(1.9677-'Metric ME - Current'!$F$15),859.07)</f>
        <v>859.07</v>
      </c>
      <c r="AE241" s="1">
        <f t="shared" si="67"/>
        <v>221785.69000000035</v>
      </c>
      <c r="AF241" s="92">
        <f>IF('Metric ME - Current'!$F$15&lt;1.9605,324.57-67.0069*(1.9605-'Metric ME - Current'!$F$15),324.57)</f>
        <v>324.57</v>
      </c>
      <c r="AG241" s="1">
        <f t="shared" si="74"/>
        <v>112883.50999999983</v>
      </c>
      <c r="AJ241" s="92">
        <v>263</v>
      </c>
      <c r="AK241" s="92">
        <f>IF('Metric ME - Current'!$G$15&lt;1.9677,859.07-155.85*(1.9677-'Metric ME - Current'!$G$15),859.07)</f>
        <v>859.07</v>
      </c>
      <c r="AL241" s="1">
        <f t="shared" si="68"/>
        <v>221785.69000000035</v>
      </c>
      <c r="AM241" s="92">
        <f>IF('Metric ME - Current'!$G$15&lt;1.9605,324.57-67.0069*(1.9605-'Metric ME - Current'!$G$15),324.57)</f>
        <v>324.57</v>
      </c>
      <c r="AN241" s="1">
        <f t="shared" si="75"/>
        <v>112883.50999999983</v>
      </c>
      <c r="AQ241" s="92">
        <v>263</v>
      </c>
      <c r="AR241" s="92">
        <f>IF('Metric ME - Current'!$H$15&lt;1.9677,859.07-155.85*(1.9677-'Metric ME - Current'!$H$15),859.07)</f>
        <v>859.07</v>
      </c>
      <c r="AS241" s="1">
        <f t="shared" si="69"/>
        <v>221785.69000000035</v>
      </c>
      <c r="AT241" s="92">
        <f>IF('Metric ME - Current'!$H$15&lt;1.9605,324.57-67.0069*(1.9605-'Metric ME - Current'!$H$15),324.57)</f>
        <v>324.57</v>
      </c>
      <c r="AU241" s="1">
        <f t="shared" si="76"/>
        <v>112883.50999999983</v>
      </c>
      <c r="AX241" s="92">
        <v>263</v>
      </c>
      <c r="AY241" s="92">
        <f>IF('Metric ME - Current'!$I$15&lt;1.9677,859.07-155.85*(1.9677-'Metric ME - Current'!$I$15),859.07)</f>
        <v>859.07</v>
      </c>
      <c r="AZ241" s="1">
        <f t="shared" si="70"/>
        <v>221785.69000000035</v>
      </c>
      <c r="BA241" s="92">
        <f>IF('Metric ME - Current'!$I$15&lt;1.9605,324.57-67.0069*(1.9605-'Metric ME - Current'!$I$15),324.57)</f>
        <v>324.57</v>
      </c>
      <c r="BB241" s="1">
        <f t="shared" si="77"/>
        <v>112883.50999999983</v>
      </c>
    </row>
    <row r="242" spans="1:54" x14ac:dyDescent="0.25">
      <c r="A242" s="92">
        <v>264</v>
      </c>
      <c r="B242" s="92">
        <f>IF('Metric ME - Current'!$B$15&lt;1.9677,859.07-155.85*(1.9677-'Metric ME - Current'!$B$15),859.07)</f>
        <v>859.07</v>
      </c>
      <c r="C242" s="1">
        <f t="shared" si="63"/>
        <v>222644.76000000036</v>
      </c>
      <c r="D242" s="92">
        <f>IF('Metric ME - Current'!$B$15&lt;1.9605,324.57-67.0069*(1.9605-'Metric ME - Current'!$B$15),324.57)</f>
        <v>324.57</v>
      </c>
      <c r="E242" s="1">
        <f t="shared" si="62"/>
        <v>113208.07999999984</v>
      </c>
      <c r="H242" s="92">
        <v>264</v>
      </c>
      <c r="I242" s="92">
        <f>IF('Metric ME - Current'!$C$15&lt;1.9677,859.07-155.85*(1.9677-'Metric ME - Current'!$C$15),859.07)</f>
        <v>859.07</v>
      </c>
      <c r="J242" s="1">
        <f t="shared" si="64"/>
        <v>222644.76000000036</v>
      </c>
      <c r="K242" s="92">
        <f>IF('Metric ME - Current'!$C$15&lt;1.9605,324.57-67.0069*(1.9605-'Metric ME - Current'!$C$15),324.57)</f>
        <v>324.57</v>
      </c>
      <c r="L242" s="1">
        <f t="shared" si="71"/>
        <v>113208.07999999984</v>
      </c>
      <c r="O242" s="92">
        <v>264</v>
      </c>
      <c r="P242" s="92">
        <f>IF('Metric ME - Current'!$D$15&lt;1.9677,859.07-155.85*(1.9677-'Metric ME - Current'!$D$15),859.07)</f>
        <v>859.07</v>
      </c>
      <c r="Q242" s="1">
        <f t="shared" si="65"/>
        <v>222644.76000000036</v>
      </c>
      <c r="R242" s="92">
        <f>IF('Metric ME - Current'!$D$15&lt;1.9605,324.57-67.0069*(1.9605-'Metric ME - Current'!$D$15),324.57)</f>
        <v>324.57</v>
      </c>
      <c r="S242" s="1">
        <f t="shared" si="72"/>
        <v>113208.07999999984</v>
      </c>
      <c r="V242" s="92">
        <v>264</v>
      </c>
      <c r="W242" s="92">
        <f>IF('Metric ME - Current'!$E$15&lt;1.9677,859.07-155.85*(1.9677-'Metric ME - Current'!$E$15),859.07)</f>
        <v>859.07</v>
      </c>
      <c r="X242" s="1">
        <f t="shared" si="66"/>
        <v>222644.76000000036</v>
      </c>
      <c r="Y242" s="92">
        <f>IF('Metric ME - Current'!$E$15&lt;1.9605,324.57-67.0069*(1.9605-'Metric ME - Current'!$E$15),324.57)</f>
        <v>324.57</v>
      </c>
      <c r="Z242" s="1">
        <f t="shared" si="73"/>
        <v>113208.07999999984</v>
      </c>
      <c r="AC242" s="92">
        <v>264</v>
      </c>
      <c r="AD242" s="92">
        <f>IF('Metric ME - Current'!$F$15&lt;1.9677,859.07-155.85*(1.9677-'Metric ME - Current'!$F$15),859.07)</f>
        <v>859.07</v>
      </c>
      <c r="AE242" s="1">
        <f t="shared" si="67"/>
        <v>222644.76000000036</v>
      </c>
      <c r="AF242" s="92">
        <f>IF('Metric ME - Current'!$F$15&lt;1.9605,324.57-67.0069*(1.9605-'Metric ME - Current'!$F$15),324.57)</f>
        <v>324.57</v>
      </c>
      <c r="AG242" s="1">
        <f t="shared" si="74"/>
        <v>113208.07999999984</v>
      </c>
      <c r="AJ242" s="92">
        <v>264</v>
      </c>
      <c r="AK242" s="92">
        <f>IF('Metric ME - Current'!$G$15&lt;1.9677,859.07-155.85*(1.9677-'Metric ME - Current'!$G$15),859.07)</f>
        <v>859.07</v>
      </c>
      <c r="AL242" s="1">
        <f t="shared" si="68"/>
        <v>222644.76000000036</v>
      </c>
      <c r="AM242" s="92">
        <f>IF('Metric ME - Current'!$G$15&lt;1.9605,324.57-67.0069*(1.9605-'Metric ME - Current'!$G$15),324.57)</f>
        <v>324.57</v>
      </c>
      <c r="AN242" s="1">
        <f t="shared" si="75"/>
        <v>113208.07999999984</v>
      </c>
      <c r="AQ242" s="92">
        <v>264</v>
      </c>
      <c r="AR242" s="92">
        <f>IF('Metric ME - Current'!$H$15&lt;1.9677,859.07-155.85*(1.9677-'Metric ME - Current'!$H$15),859.07)</f>
        <v>859.07</v>
      </c>
      <c r="AS242" s="1">
        <f t="shared" si="69"/>
        <v>222644.76000000036</v>
      </c>
      <c r="AT242" s="92">
        <f>IF('Metric ME - Current'!$H$15&lt;1.9605,324.57-67.0069*(1.9605-'Metric ME - Current'!$H$15),324.57)</f>
        <v>324.57</v>
      </c>
      <c r="AU242" s="1">
        <f t="shared" si="76"/>
        <v>113208.07999999984</v>
      </c>
      <c r="AX242" s="92">
        <v>264</v>
      </c>
      <c r="AY242" s="92">
        <f>IF('Metric ME - Current'!$I$15&lt;1.9677,859.07-155.85*(1.9677-'Metric ME - Current'!$I$15),859.07)</f>
        <v>859.07</v>
      </c>
      <c r="AZ242" s="1">
        <f t="shared" si="70"/>
        <v>222644.76000000036</v>
      </c>
      <c r="BA242" s="92">
        <f>IF('Metric ME - Current'!$I$15&lt;1.9605,324.57-67.0069*(1.9605-'Metric ME - Current'!$I$15),324.57)</f>
        <v>324.57</v>
      </c>
      <c r="BB242" s="1">
        <f t="shared" si="77"/>
        <v>113208.07999999984</v>
      </c>
    </row>
    <row r="243" spans="1:54" x14ac:dyDescent="0.25">
      <c r="A243" s="92">
        <v>265</v>
      </c>
      <c r="B243" s="92">
        <f>IF('Metric ME - Current'!$B$15&lt;1.9677,859.07-155.85*(1.9677-'Metric ME - Current'!$B$15),859.07)</f>
        <v>859.07</v>
      </c>
      <c r="C243" s="1">
        <f t="shared" si="63"/>
        <v>223503.83000000037</v>
      </c>
      <c r="D243" s="92">
        <f>IF('Metric ME - Current'!$B$15&lt;1.9605,324.57-67.0069*(1.9605-'Metric ME - Current'!$B$15),324.57)</f>
        <v>324.57</v>
      </c>
      <c r="E243" s="1">
        <f t="shared" si="62"/>
        <v>113532.64999999985</v>
      </c>
      <c r="H243" s="92">
        <v>265</v>
      </c>
      <c r="I243" s="92">
        <f>IF('Metric ME - Current'!$C$15&lt;1.9677,859.07-155.85*(1.9677-'Metric ME - Current'!$C$15),859.07)</f>
        <v>859.07</v>
      </c>
      <c r="J243" s="1">
        <f t="shared" si="64"/>
        <v>223503.83000000037</v>
      </c>
      <c r="K243" s="92">
        <f>IF('Metric ME - Current'!$C$15&lt;1.9605,324.57-67.0069*(1.9605-'Metric ME - Current'!$C$15),324.57)</f>
        <v>324.57</v>
      </c>
      <c r="L243" s="1">
        <f t="shared" si="71"/>
        <v>113532.64999999985</v>
      </c>
      <c r="O243" s="92">
        <v>265</v>
      </c>
      <c r="P243" s="92">
        <f>IF('Metric ME - Current'!$D$15&lt;1.9677,859.07-155.85*(1.9677-'Metric ME - Current'!$D$15),859.07)</f>
        <v>859.07</v>
      </c>
      <c r="Q243" s="1">
        <f t="shared" si="65"/>
        <v>223503.83000000037</v>
      </c>
      <c r="R243" s="92">
        <f>IF('Metric ME - Current'!$D$15&lt;1.9605,324.57-67.0069*(1.9605-'Metric ME - Current'!$D$15),324.57)</f>
        <v>324.57</v>
      </c>
      <c r="S243" s="1">
        <f t="shared" si="72"/>
        <v>113532.64999999985</v>
      </c>
      <c r="V243" s="92">
        <v>265</v>
      </c>
      <c r="W243" s="92">
        <f>IF('Metric ME - Current'!$E$15&lt;1.9677,859.07-155.85*(1.9677-'Metric ME - Current'!$E$15),859.07)</f>
        <v>859.07</v>
      </c>
      <c r="X243" s="1">
        <f t="shared" si="66"/>
        <v>223503.83000000037</v>
      </c>
      <c r="Y243" s="92">
        <f>IF('Metric ME - Current'!$E$15&lt;1.9605,324.57-67.0069*(1.9605-'Metric ME - Current'!$E$15),324.57)</f>
        <v>324.57</v>
      </c>
      <c r="Z243" s="1">
        <f t="shared" si="73"/>
        <v>113532.64999999985</v>
      </c>
      <c r="AC243" s="92">
        <v>265</v>
      </c>
      <c r="AD243" s="92">
        <f>IF('Metric ME - Current'!$F$15&lt;1.9677,859.07-155.85*(1.9677-'Metric ME - Current'!$F$15),859.07)</f>
        <v>859.07</v>
      </c>
      <c r="AE243" s="1">
        <f t="shared" si="67"/>
        <v>223503.83000000037</v>
      </c>
      <c r="AF243" s="92">
        <f>IF('Metric ME - Current'!$F$15&lt;1.9605,324.57-67.0069*(1.9605-'Metric ME - Current'!$F$15),324.57)</f>
        <v>324.57</v>
      </c>
      <c r="AG243" s="1">
        <f t="shared" si="74"/>
        <v>113532.64999999985</v>
      </c>
      <c r="AJ243" s="92">
        <v>265</v>
      </c>
      <c r="AK243" s="92">
        <f>IF('Metric ME - Current'!$G$15&lt;1.9677,859.07-155.85*(1.9677-'Metric ME - Current'!$G$15),859.07)</f>
        <v>859.07</v>
      </c>
      <c r="AL243" s="1">
        <f t="shared" si="68"/>
        <v>223503.83000000037</v>
      </c>
      <c r="AM243" s="92">
        <f>IF('Metric ME - Current'!$G$15&lt;1.9605,324.57-67.0069*(1.9605-'Metric ME - Current'!$G$15),324.57)</f>
        <v>324.57</v>
      </c>
      <c r="AN243" s="1">
        <f t="shared" si="75"/>
        <v>113532.64999999985</v>
      </c>
      <c r="AQ243" s="92">
        <v>265</v>
      </c>
      <c r="AR243" s="92">
        <f>IF('Metric ME - Current'!$H$15&lt;1.9677,859.07-155.85*(1.9677-'Metric ME - Current'!$H$15),859.07)</f>
        <v>859.07</v>
      </c>
      <c r="AS243" s="1">
        <f t="shared" si="69"/>
        <v>223503.83000000037</v>
      </c>
      <c r="AT243" s="92">
        <f>IF('Metric ME - Current'!$H$15&lt;1.9605,324.57-67.0069*(1.9605-'Metric ME - Current'!$H$15),324.57)</f>
        <v>324.57</v>
      </c>
      <c r="AU243" s="1">
        <f t="shared" si="76"/>
        <v>113532.64999999985</v>
      </c>
      <c r="AX243" s="92">
        <v>265</v>
      </c>
      <c r="AY243" s="92">
        <f>IF('Metric ME - Current'!$I$15&lt;1.9677,859.07-155.85*(1.9677-'Metric ME - Current'!$I$15),859.07)</f>
        <v>859.07</v>
      </c>
      <c r="AZ243" s="1">
        <f t="shared" si="70"/>
        <v>223503.83000000037</v>
      </c>
      <c r="BA243" s="92">
        <f>IF('Metric ME - Current'!$I$15&lt;1.9605,324.57-67.0069*(1.9605-'Metric ME - Current'!$I$15),324.57)</f>
        <v>324.57</v>
      </c>
      <c r="BB243" s="1">
        <f t="shared" si="77"/>
        <v>113532.64999999985</v>
      </c>
    </row>
    <row r="244" spans="1:54" x14ac:dyDescent="0.25">
      <c r="A244" s="92">
        <v>266</v>
      </c>
      <c r="B244" s="92">
        <f>IF('Metric ME - Current'!$B$15&lt;1.9677,859.07-155.85*(1.9677-'Metric ME - Current'!$B$15),859.07)</f>
        <v>859.07</v>
      </c>
      <c r="C244" s="1">
        <f t="shared" si="63"/>
        <v>224362.90000000037</v>
      </c>
      <c r="D244" s="92">
        <f>IF('Metric ME - Current'!$B$15&lt;1.9605,324.57-67.0069*(1.9605-'Metric ME - Current'!$B$15),324.57)</f>
        <v>324.57</v>
      </c>
      <c r="E244" s="1">
        <f t="shared" si="62"/>
        <v>113857.21999999986</v>
      </c>
      <c r="H244" s="92">
        <v>266</v>
      </c>
      <c r="I244" s="92">
        <f>IF('Metric ME - Current'!$C$15&lt;1.9677,859.07-155.85*(1.9677-'Metric ME - Current'!$C$15),859.07)</f>
        <v>859.07</v>
      </c>
      <c r="J244" s="1">
        <f t="shared" si="64"/>
        <v>224362.90000000037</v>
      </c>
      <c r="K244" s="92">
        <f>IF('Metric ME - Current'!$C$15&lt;1.9605,324.57-67.0069*(1.9605-'Metric ME - Current'!$C$15),324.57)</f>
        <v>324.57</v>
      </c>
      <c r="L244" s="1">
        <f t="shared" si="71"/>
        <v>113857.21999999986</v>
      </c>
      <c r="O244" s="92">
        <v>266</v>
      </c>
      <c r="P244" s="92">
        <f>IF('Metric ME - Current'!$D$15&lt;1.9677,859.07-155.85*(1.9677-'Metric ME - Current'!$D$15),859.07)</f>
        <v>859.07</v>
      </c>
      <c r="Q244" s="1">
        <f t="shared" si="65"/>
        <v>224362.90000000037</v>
      </c>
      <c r="R244" s="92">
        <f>IF('Metric ME - Current'!$D$15&lt;1.9605,324.57-67.0069*(1.9605-'Metric ME - Current'!$D$15),324.57)</f>
        <v>324.57</v>
      </c>
      <c r="S244" s="1">
        <f t="shared" si="72"/>
        <v>113857.21999999986</v>
      </c>
      <c r="V244" s="92">
        <v>266</v>
      </c>
      <c r="W244" s="92">
        <f>IF('Metric ME - Current'!$E$15&lt;1.9677,859.07-155.85*(1.9677-'Metric ME - Current'!$E$15),859.07)</f>
        <v>859.07</v>
      </c>
      <c r="X244" s="1">
        <f t="shared" si="66"/>
        <v>224362.90000000037</v>
      </c>
      <c r="Y244" s="92">
        <f>IF('Metric ME - Current'!$E$15&lt;1.9605,324.57-67.0069*(1.9605-'Metric ME - Current'!$E$15),324.57)</f>
        <v>324.57</v>
      </c>
      <c r="Z244" s="1">
        <f t="shared" si="73"/>
        <v>113857.21999999986</v>
      </c>
      <c r="AC244" s="92">
        <v>266</v>
      </c>
      <c r="AD244" s="92">
        <f>IF('Metric ME - Current'!$F$15&lt;1.9677,859.07-155.85*(1.9677-'Metric ME - Current'!$F$15),859.07)</f>
        <v>859.07</v>
      </c>
      <c r="AE244" s="1">
        <f t="shared" si="67"/>
        <v>224362.90000000037</v>
      </c>
      <c r="AF244" s="92">
        <f>IF('Metric ME - Current'!$F$15&lt;1.9605,324.57-67.0069*(1.9605-'Metric ME - Current'!$F$15),324.57)</f>
        <v>324.57</v>
      </c>
      <c r="AG244" s="1">
        <f t="shared" si="74"/>
        <v>113857.21999999986</v>
      </c>
      <c r="AJ244" s="92">
        <v>266</v>
      </c>
      <c r="AK244" s="92">
        <f>IF('Metric ME - Current'!$G$15&lt;1.9677,859.07-155.85*(1.9677-'Metric ME - Current'!$G$15),859.07)</f>
        <v>859.07</v>
      </c>
      <c r="AL244" s="1">
        <f t="shared" si="68"/>
        <v>224362.90000000037</v>
      </c>
      <c r="AM244" s="92">
        <f>IF('Metric ME - Current'!$G$15&lt;1.9605,324.57-67.0069*(1.9605-'Metric ME - Current'!$G$15),324.57)</f>
        <v>324.57</v>
      </c>
      <c r="AN244" s="1">
        <f t="shared" si="75"/>
        <v>113857.21999999986</v>
      </c>
      <c r="AQ244" s="92">
        <v>266</v>
      </c>
      <c r="AR244" s="92">
        <f>IF('Metric ME - Current'!$H$15&lt;1.9677,859.07-155.85*(1.9677-'Metric ME - Current'!$H$15),859.07)</f>
        <v>859.07</v>
      </c>
      <c r="AS244" s="1">
        <f t="shared" si="69"/>
        <v>224362.90000000037</v>
      </c>
      <c r="AT244" s="92">
        <f>IF('Metric ME - Current'!$H$15&lt;1.9605,324.57-67.0069*(1.9605-'Metric ME - Current'!$H$15),324.57)</f>
        <v>324.57</v>
      </c>
      <c r="AU244" s="1">
        <f t="shared" si="76"/>
        <v>113857.21999999986</v>
      </c>
      <c r="AX244" s="92">
        <v>266</v>
      </c>
      <c r="AY244" s="92">
        <f>IF('Metric ME - Current'!$I$15&lt;1.9677,859.07-155.85*(1.9677-'Metric ME - Current'!$I$15),859.07)</f>
        <v>859.07</v>
      </c>
      <c r="AZ244" s="1">
        <f t="shared" si="70"/>
        <v>224362.90000000037</v>
      </c>
      <c r="BA244" s="92">
        <f>IF('Metric ME - Current'!$I$15&lt;1.9605,324.57-67.0069*(1.9605-'Metric ME - Current'!$I$15),324.57)</f>
        <v>324.57</v>
      </c>
      <c r="BB244" s="1">
        <f t="shared" si="77"/>
        <v>113857.21999999986</v>
      </c>
    </row>
    <row r="245" spans="1:54" x14ac:dyDescent="0.25">
      <c r="A245" s="92">
        <v>267</v>
      </c>
      <c r="B245" s="92">
        <f>IF('Metric ME - Current'!$B$15&lt;1.9677,859.07-155.85*(1.9677-'Metric ME - Current'!$B$15),859.07)</f>
        <v>859.07</v>
      </c>
      <c r="C245" s="1">
        <f t="shared" si="63"/>
        <v>225221.97000000038</v>
      </c>
      <c r="D245" s="92">
        <f>IF('Metric ME - Current'!$B$15&lt;1.9605,324.57-67.0069*(1.9605-'Metric ME - Current'!$B$15),324.57)</f>
        <v>324.57</v>
      </c>
      <c r="E245" s="1">
        <f t="shared" si="62"/>
        <v>114181.78999999986</v>
      </c>
      <c r="H245" s="92">
        <v>267</v>
      </c>
      <c r="I245" s="92">
        <f>IF('Metric ME - Current'!$C$15&lt;1.9677,859.07-155.85*(1.9677-'Metric ME - Current'!$C$15),859.07)</f>
        <v>859.07</v>
      </c>
      <c r="J245" s="1">
        <f t="shared" si="64"/>
        <v>225221.97000000038</v>
      </c>
      <c r="K245" s="92">
        <f>IF('Metric ME - Current'!$C$15&lt;1.9605,324.57-67.0069*(1.9605-'Metric ME - Current'!$C$15),324.57)</f>
        <v>324.57</v>
      </c>
      <c r="L245" s="1">
        <f t="shared" si="71"/>
        <v>114181.78999999986</v>
      </c>
      <c r="O245" s="92">
        <v>267</v>
      </c>
      <c r="P245" s="92">
        <f>IF('Metric ME - Current'!$D$15&lt;1.9677,859.07-155.85*(1.9677-'Metric ME - Current'!$D$15),859.07)</f>
        <v>859.07</v>
      </c>
      <c r="Q245" s="1">
        <f t="shared" si="65"/>
        <v>225221.97000000038</v>
      </c>
      <c r="R245" s="92">
        <f>IF('Metric ME - Current'!$D$15&lt;1.9605,324.57-67.0069*(1.9605-'Metric ME - Current'!$D$15),324.57)</f>
        <v>324.57</v>
      </c>
      <c r="S245" s="1">
        <f t="shared" si="72"/>
        <v>114181.78999999986</v>
      </c>
      <c r="V245" s="92">
        <v>267</v>
      </c>
      <c r="W245" s="92">
        <f>IF('Metric ME - Current'!$E$15&lt;1.9677,859.07-155.85*(1.9677-'Metric ME - Current'!$E$15),859.07)</f>
        <v>859.07</v>
      </c>
      <c r="X245" s="1">
        <f t="shared" si="66"/>
        <v>225221.97000000038</v>
      </c>
      <c r="Y245" s="92">
        <f>IF('Metric ME - Current'!$E$15&lt;1.9605,324.57-67.0069*(1.9605-'Metric ME - Current'!$E$15),324.57)</f>
        <v>324.57</v>
      </c>
      <c r="Z245" s="1">
        <f t="shared" si="73"/>
        <v>114181.78999999986</v>
      </c>
      <c r="AC245" s="92">
        <v>267</v>
      </c>
      <c r="AD245" s="92">
        <f>IF('Metric ME - Current'!$F$15&lt;1.9677,859.07-155.85*(1.9677-'Metric ME - Current'!$F$15),859.07)</f>
        <v>859.07</v>
      </c>
      <c r="AE245" s="1">
        <f t="shared" si="67"/>
        <v>225221.97000000038</v>
      </c>
      <c r="AF245" s="92">
        <f>IF('Metric ME - Current'!$F$15&lt;1.9605,324.57-67.0069*(1.9605-'Metric ME - Current'!$F$15),324.57)</f>
        <v>324.57</v>
      </c>
      <c r="AG245" s="1">
        <f t="shared" si="74"/>
        <v>114181.78999999986</v>
      </c>
      <c r="AJ245" s="92">
        <v>267</v>
      </c>
      <c r="AK245" s="92">
        <f>IF('Metric ME - Current'!$G$15&lt;1.9677,859.07-155.85*(1.9677-'Metric ME - Current'!$G$15),859.07)</f>
        <v>859.07</v>
      </c>
      <c r="AL245" s="1">
        <f t="shared" si="68"/>
        <v>225221.97000000038</v>
      </c>
      <c r="AM245" s="92">
        <f>IF('Metric ME - Current'!$G$15&lt;1.9605,324.57-67.0069*(1.9605-'Metric ME - Current'!$G$15),324.57)</f>
        <v>324.57</v>
      </c>
      <c r="AN245" s="1">
        <f t="shared" si="75"/>
        <v>114181.78999999986</v>
      </c>
      <c r="AQ245" s="92">
        <v>267</v>
      </c>
      <c r="AR245" s="92">
        <f>IF('Metric ME - Current'!$H$15&lt;1.9677,859.07-155.85*(1.9677-'Metric ME - Current'!$H$15),859.07)</f>
        <v>859.07</v>
      </c>
      <c r="AS245" s="1">
        <f t="shared" si="69"/>
        <v>225221.97000000038</v>
      </c>
      <c r="AT245" s="92">
        <f>IF('Metric ME - Current'!$H$15&lt;1.9605,324.57-67.0069*(1.9605-'Metric ME - Current'!$H$15),324.57)</f>
        <v>324.57</v>
      </c>
      <c r="AU245" s="1">
        <f t="shared" si="76"/>
        <v>114181.78999999986</v>
      </c>
      <c r="AX245" s="92">
        <v>267</v>
      </c>
      <c r="AY245" s="92">
        <f>IF('Metric ME - Current'!$I$15&lt;1.9677,859.07-155.85*(1.9677-'Metric ME - Current'!$I$15),859.07)</f>
        <v>859.07</v>
      </c>
      <c r="AZ245" s="1">
        <f t="shared" si="70"/>
        <v>225221.97000000038</v>
      </c>
      <c r="BA245" s="92">
        <f>IF('Metric ME - Current'!$I$15&lt;1.9605,324.57-67.0069*(1.9605-'Metric ME - Current'!$I$15),324.57)</f>
        <v>324.57</v>
      </c>
      <c r="BB245" s="1">
        <f t="shared" si="77"/>
        <v>114181.78999999986</v>
      </c>
    </row>
    <row r="246" spans="1:54" x14ac:dyDescent="0.25">
      <c r="A246" s="92">
        <v>268</v>
      </c>
      <c r="B246" s="92">
        <f>IF('Metric ME - Current'!$B$15&lt;1.9677,859.07-155.85*(1.9677-'Metric ME - Current'!$B$15),859.07)</f>
        <v>859.07</v>
      </c>
      <c r="C246" s="1">
        <f t="shared" si="63"/>
        <v>226081.04000000039</v>
      </c>
      <c r="D246" s="92">
        <f>IF('Metric ME - Current'!$B$15&lt;1.9605,324.57-67.0069*(1.9605-'Metric ME - Current'!$B$15),324.57)</f>
        <v>324.57</v>
      </c>
      <c r="E246" s="1">
        <f t="shared" si="62"/>
        <v>114506.35999999987</v>
      </c>
      <c r="H246" s="92">
        <v>268</v>
      </c>
      <c r="I246" s="92">
        <f>IF('Metric ME - Current'!$C$15&lt;1.9677,859.07-155.85*(1.9677-'Metric ME - Current'!$C$15),859.07)</f>
        <v>859.07</v>
      </c>
      <c r="J246" s="1">
        <f t="shared" si="64"/>
        <v>226081.04000000039</v>
      </c>
      <c r="K246" s="92">
        <f>IF('Metric ME - Current'!$C$15&lt;1.9605,324.57-67.0069*(1.9605-'Metric ME - Current'!$C$15),324.57)</f>
        <v>324.57</v>
      </c>
      <c r="L246" s="1">
        <f t="shared" si="71"/>
        <v>114506.35999999987</v>
      </c>
      <c r="O246" s="92">
        <v>268</v>
      </c>
      <c r="P246" s="92">
        <f>IF('Metric ME - Current'!$D$15&lt;1.9677,859.07-155.85*(1.9677-'Metric ME - Current'!$D$15),859.07)</f>
        <v>859.07</v>
      </c>
      <c r="Q246" s="1">
        <f t="shared" si="65"/>
        <v>226081.04000000039</v>
      </c>
      <c r="R246" s="92">
        <f>IF('Metric ME - Current'!$D$15&lt;1.9605,324.57-67.0069*(1.9605-'Metric ME - Current'!$D$15),324.57)</f>
        <v>324.57</v>
      </c>
      <c r="S246" s="1">
        <f t="shared" si="72"/>
        <v>114506.35999999987</v>
      </c>
      <c r="V246" s="92">
        <v>268</v>
      </c>
      <c r="W246" s="92">
        <f>IF('Metric ME - Current'!$E$15&lt;1.9677,859.07-155.85*(1.9677-'Metric ME - Current'!$E$15),859.07)</f>
        <v>859.07</v>
      </c>
      <c r="X246" s="1">
        <f t="shared" si="66"/>
        <v>226081.04000000039</v>
      </c>
      <c r="Y246" s="92">
        <f>IF('Metric ME - Current'!$E$15&lt;1.9605,324.57-67.0069*(1.9605-'Metric ME - Current'!$E$15),324.57)</f>
        <v>324.57</v>
      </c>
      <c r="Z246" s="1">
        <f t="shared" si="73"/>
        <v>114506.35999999987</v>
      </c>
      <c r="AC246" s="92">
        <v>268</v>
      </c>
      <c r="AD246" s="92">
        <f>IF('Metric ME - Current'!$F$15&lt;1.9677,859.07-155.85*(1.9677-'Metric ME - Current'!$F$15),859.07)</f>
        <v>859.07</v>
      </c>
      <c r="AE246" s="1">
        <f t="shared" si="67"/>
        <v>226081.04000000039</v>
      </c>
      <c r="AF246" s="92">
        <f>IF('Metric ME - Current'!$F$15&lt;1.9605,324.57-67.0069*(1.9605-'Metric ME - Current'!$F$15),324.57)</f>
        <v>324.57</v>
      </c>
      <c r="AG246" s="1">
        <f t="shared" si="74"/>
        <v>114506.35999999987</v>
      </c>
      <c r="AJ246" s="92">
        <v>268</v>
      </c>
      <c r="AK246" s="92">
        <f>IF('Metric ME - Current'!$G$15&lt;1.9677,859.07-155.85*(1.9677-'Metric ME - Current'!$G$15),859.07)</f>
        <v>859.07</v>
      </c>
      <c r="AL246" s="1">
        <f t="shared" si="68"/>
        <v>226081.04000000039</v>
      </c>
      <c r="AM246" s="92">
        <f>IF('Metric ME - Current'!$G$15&lt;1.9605,324.57-67.0069*(1.9605-'Metric ME - Current'!$G$15),324.57)</f>
        <v>324.57</v>
      </c>
      <c r="AN246" s="1">
        <f t="shared" si="75"/>
        <v>114506.35999999987</v>
      </c>
      <c r="AQ246" s="92">
        <v>268</v>
      </c>
      <c r="AR246" s="92">
        <f>IF('Metric ME - Current'!$H$15&lt;1.9677,859.07-155.85*(1.9677-'Metric ME - Current'!$H$15),859.07)</f>
        <v>859.07</v>
      </c>
      <c r="AS246" s="1">
        <f t="shared" si="69"/>
        <v>226081.04000000039</v>
      </c>
      <c r="AT246" s="92">
        <f>IF('Metric ME - Current'!$H$15&lt;1.9605,324.57-67.0069*(1.9605-'Metric ME - Current'!$H$15),324.57)</f>
        <v>324.57</v>
      </c>
      <c r="AU246" s="1">
        <f t="shared" si="76"/>
        <v>114506.35999999987</v>
      </c>
      <c r="AX246" s="92">
        <v>268</v>
      </c>
      <c r="AY246" s="92">
        <f>IF('Metric ME - Current'!$I$15&lt;1.9677,859.07-155.85*(1.9677-'Metric ME - Current'!$I$15),859.07)</f>
        <v>859.07</v>
      </c>
      <c r="AZ246" s="1">
        <f t="shared" si="70"/>
        <v>226081.04000000039</v>
      </c>
      <c r="BA246" s="92">
        <f>IF('Metric ME - Current'!$I$15&lt;1.9605,324.57-67.0069*(1.9605-'Metric ME - Current'!$I$15),324.57)</f>
        <v>324.57</v>
      </c>
      <c r="BB246" s="1">
        <f t="shared" si="77"/>
        <v>114506.35999999987</v>
      </c>
    </row>
    <row r="247" spans="1:54" x14ac:dyDescent="0.25">
      <c r="A247" s="92">
        <v>269</v>
      </c>
      <c r="B247" s="92">
        <f>IF('Metric ME - Current'!$B$15&lt;1.9677,859.07-155.85*(1.9677-'Metric ME - Current'!$B$15),859.07)</f>
        <v>859.07</v>
      </c>
      <c r="C247" s="1">
        <f t="shared" si="63"/>
        <v>226940.11000000039</v>
      </c>
      <c r="D247" s="92">
        <f>IF('Metric ME - Current'!$B$15&lt;1.9605,324.57-67.0069*(1.9605-'Metric ME - Current'!$B$15),324.57)</f>
        <v>324.57</v>
      </c>
      <c r="E247" s="1">
        <f t="shared" si="62"/>
        <v>114830.92999999988</v>
      </c>
      <c r="H247" s="92">
        <v>269</v>
      </c>
      <c r="I247" s="92">
        <f>IF('Metric ME - Current'!$C$15&lt;1.9677,859.07-155.85*(1.9677-'Metric ME - Current'!$C$15),859.07)</f>
        <v>859.07</v>
      </c>
      <c r="J247" s="1">
        <f t="shared" si="64"/>
        <v>226940.11000000039</v>
      </c>
      <c r="K247" s="92">
        <f>IF('Metric ME - Current'!$C$15&lt;1.9605,324.57-67.0069*(1.9605-'Metric ME - Current'!$C$15),324.57)</f>
        <v>324.57</v>
      </c>
      <c r="L247" s="1">
        <f t="shared" si="71"/>
        <v>114830.92999999988</v>
      </c>
      <c r="O247" s="92">
        <v>269</v>
      </c>
      <c r="P247" s="92">
        <f>IF('Metric ME - Current'!$D$15&lt;1.9677,859.07-155.85*(1.9677-'Metric ME - Current'!$D$15),859.07)</f>
        <v>859.07</v>
      </c>
      <c r="Q247" s="1">
        <f t="shared" si="65"/>
        <v>226940.11000000039</v>
      </c>
      <c r="R247" s="92">
        <f>IF('Metric ME - Current'!$D$15&lt;1.9605,324.57-67.0069*(1.9605-'Metric ME - Current'!$D$15),324.57)</f>
        <v>324.57</v>
      </c>
      <c r="S247" s="1">
        <f t="shared" si="72"/>
        <v>114830.92999999988</v>
      </c>
      <c r="V247" s="92">
        <v>269</v>
      </c>
      <c r="W247" s="92">
        <f>IF('Metric ME - Current'!$E$15&lt;1.9677,859.07-155.85*(1.9677-'Metric ME - Current'!$E$15),859.07)</f>
        <v>859.07</v>
      </c>
      <c r="X247" s="1">
        <f t="shared" si="66"/>
        <v>226940.11000000039</v>
      </c>
      <c r="Y247" s="92">
        <f>IF('Metric ME - Current'!$E$15&lt;1.9605,324.57-67.0069*(1.9605-'Metric ME - Current'!$E$15),324.57)</f>
        <v>324.57</v>
      </c>
      <c r="Z247" s="1">
        <f t="shared" si="73"/>
        <v>114830.92999999988</v>
      </c>
      <c r="AC247" s="92">
        <v>269</v>
      </c>
      <c r="AD247" s="92">
        <f>IF('Metric ME - Current'!$F$15&lt;1.9677,859.07-155.85*(1.9677-'Metric ME - Current'!$F$15),859.07)</f>
        <v>859.07</v>
      </c>
      <c r="AE247" s="1">
        <f t="shared" si="67"/>
        <v>226940.11000000039</v>
      </c>
      <c r="AF247" s="92">
        <f>IF('Metric ME - Current'!$F$15&lt;1.9605,324.57-67.0069*(1.9605-'Metric ME - Current'!$F$15),324.57)</f>
        <v>324.57</v>
      </c>
      <c r="AG247" s="1">
        <f t="shared" si="74"/>
        <v>114830.92999999988</v>
      </c>
      <c r="AJ247" s="92">
        <v>269</v>
      </c>
      <c r="AK247" s="92">
        <f>IF('Metric ME - Current'!$G$15&lt;1.9677,859.07-155.85*(1.9677-'Metric ME - Current'!$G$15),859.07)</f>
        <v>859.07</v>
      </c>
      <c r="AL247" s="1">
        <f t="shared" si="68"/>
        <v>226940.11000000039</v>
      </c>
      <c r="AM247" s="92">
        <f>IF('Metric ME - Current'!$G$15&lt;1.9605,324.57-67.0069*(1.9605-'Metric ME - Current'!$G$15),324.57)</f>
        <v>324.57</v>
      </c>
      <c r="AN247" s="1">
        <f t="shared" si="75"/>
        <v>114830.92999999988</v>
      </c>
      <c r="AQ247" s="92">
        <v>269</v>
      </c>
      <c r="AR247" s="92">
        <f>IF('Metric ME - Current'!$H$15&lt;1.9677,859.07-155.85*(1.9677-'Metric ME - Current'!$H$15),859.07)</f>
        <v>859.07</v>
      </c>
      <c r="AS247" s="1">
        <f t="shared" si="69"/>
        <v>226940.11000000039</v>
      </c>
      <c r="AT247" s="92">
        <f>IF('Metric ME - Current'!$H$15&lt;1.9605,324.57-67.0069*(1.9605-'Metric ME - Current'!$H$15),324.57)</f>
        <v>324.57</v>
      </c>
      <c r="AU247" s="1">
        <f t="shared" si="76"/>
        <v>114830.92999999988</v>
      </c>
      <c r="AX247" s="92">
        <v>269</v>
      </c>
      <c r="AY247" s="92">
        <f>IF('Metric ME - Current'!$I$15&lt;1.9677,859.07-155.85*(1.9677-'Metric ME - Current'!$I$15),859.07)</f>
        <v>859.07</v>
      </c>
      <c r="AZ247" s="1">
        <f t="shared" si="70"/>
        <v>226940.11000000039</v>
      </c>
      <c r="BA247" s="92">
        <f>IF('Metric ME - Current'!$I$15&lt;1.9605,324.57-67.0069*(1.9605-'Metric ME - Current'!$I$15),324.57)</f>
        <v>324.57</v>
      </c>
      <c r="BB247" s="1">
        <f t="shared" si="77"/>
        <v>114830.92999999988</v>
      </c>
    </row>
    <row r="248" spans="1:54" x14ac:dyDescent="0.25">
      <c r="A248" s="92">
        <v>270</v>
      </c>
      <c r="B248" s="92">
        <f>IF('Metric ME - Current'!$B$15&lt;1.9677,859.07-155.85*(1.9677-'Metric ME - Current'!$B$15),859.07)</f>
        <v>859.07</v>
      </c>
      <c r="C248" s="1">
        <f t="shared" si="63"/>
        <v>227799.1800000004</v>
      </c>
      <c r="D248" s="92">
        <f>IF('Metric ME - Current'!$B$15&lt;1.9605,324.57-67.0069*(1.9605-'Metric ME - Current'!$B$15),324.57)</f>
        <v>324.57</v>
      </c>
      <c r="E248" s="1">
        <f t="shared" si="62"/>
        <v>115155.49999999988</v>
      </c>
      <c r="H248" s="92">
        <v>270</v>
      </c>
      <c r="I248" s="92">
        <f>IF('Metric ME - Current'!$C$15&lt;1.9677,859.07-155.85*(1.9677-'Metric ME - Current'!$C$15),859.07)</f>
        <v>859.07</v>
      </c>
      <c r="J248" s="1">
        <f t="shared" si="64"/>
        <v>227799.1800000004</v>
      </c>
      <c r="K248" s="92">
        <f>IF('Metric ME - Current'!$C$15&lt;1.9605,324.57-67.0069*(1.9605-'Metric ME - Current'!$C$15),324.57)</f>
        <v>324.57</v>
      </c>
      <c r="L248" s="1">
        <f t="shared" si="71"/>
        <v>115155.49999999988</v>
      </c>
      <c r="O248" s="92">
        <v>270</v>
      </c>
      <c r="P248" s="92">
        <f>IF('Metric ME - Current'!$D$15&lt;1.9677,859.07-155.85*(1.9677-'Metric ME - Current'!$D$15),859.07)</f>
        <v>859.07</v>
      </c>
      <c r="Q248" s="1">
        <f t="shared" si="65"/>
        <v>227799.1800000004</v>
      </c>
      <c r="R248" s="92">
        <f>IF('Metric ME - Current'!$D$15&lt;1.9605,324.57-67.0069*(1.9605-'Metric ME - Current'!$D$15),324.57)</f>
        <v>324.57</v>
      </c>
      <c r="S248" s="1">
        <f t="shared" si="72"/>
        <v>115155.49999999988</v>
      </c>
      <c r="V248" s="92">
        <v>270</v>
      </c>
      <c r="W248" s="92">
        <f>IF('Metric ME - Current'!$E$15&lt;1.9677,859.07-155.85*(1.9677-'Metric ME - Current'!$E$15),859.07)</f>
        <v>859.07</v>
      </c>
      <c r="X248" s="1">
        <f t="shared" si="66"/>
        <v>227799.1800000004</v>
      </c>
      <c r="Y248" s="92">
        <f>IF('Metric ME - Current'!$E$15&lt;1.9605,324.57-67.0069*(1.9605-'Metric ME - Current'!$E$15),324.57)</f>
        <v>324.57</v>
      </c>
      <c r="Z248" s="1">
        <f t="shared" si="73"/>
        <v>115155.49999999988</v>
      </c>
      <c r="AC248" s="92">
        <v>270</v>
      </c>
      <c r="AD248" s="92">
        <f>IF('Metric ME - Current'!$F$15&lt;1.9677,859.07-155.85*(1.9677-'Metric ME - Current'!$F$15),859.07)</f>
        <v>859.07</v>
      </c>
      <c r="AE248" s="1">
        <f t="shared" si="67"/>
        <v>227799.1800000004</v>
      </c>
      <c r="AF248" s="92">
        <f>IF('Metric ME - Current'!$F$15&lt;1.9605,324.57-67.0069*(1.9605-'Metric ME - Current'!$F$15),324.57)</f>
        <v>324.57</v>
      </c>
      <c r="AG248" s="1">
        <f t="shared" si="74"/>
        <v>115155.49999999988</v>
      </c>
      <c r="AJ248" s="92">
        <v>270</v>
      </c>
      <c r="AK248" s="92">
        <f>IF('Metric ME - Current'!$G$15&lt;1.9677,859.07-155.85*(1.9677-'Metric ME - Current'!$G$15),859.07)</f>
        <v>859.07</v>
      </c>
      <c r="AL248" s="1">
        <f t="shared" si="68"/>
        <v>227799.1800000004</v>
      </c>
      <c r="AM248" s="92">
        <f>IF('Metric ME - Current'!$G$15&lt;1.9605,324.57-67.0069*(1.9605-'Metric ME - Current'!$G$15),324.57)</f>
        <v>324.57</v>
      </c>
      <c r="AN248" s="1">
        <f t="shared" si="75"/>
        <v>115155.49999999988</v>
      </c>
      <c r="AQ248" s="92">
        <v>270</v>
      </c>
      <c r="AR248" s="92">
        <f>IF('Metric ME - Current'!$H$15&lt;1.9677,859.07-155.85*(1.9677-'Metric ME - Current'!$H$15),859.07)</f>
        <v>859.07</v>
      </c>
      <c r="AS248" s="1">
        <f t="shared" si="69"/>
        <v>227799.1800000004</v>
      </c>
      <c r="AT248" s="92">
        <f>IF('Metric ME - Current'!$H$15&lt;1.9605,324.57-67.0069*(1.9605-'Metric ME - Current'!$H$15),324.57)</f>
        <v>324.57</v>
      </c>
      <c r="AU248" s="1">
        <f t="shared" si="76"/>
        <v>115155.49999999988</v>
      </c>
      <c r="AX248" s="92">
        <v>270</v>
      </c>
      <c r="AY248" s="92">
        <f>IF('Metric ME - Current'!$I$15&lt;1.9677,859.07-155.85*(1.9677-'Metric ME - Current'!$I$15),859.07)</f>
        <v>859.07</v>
      </c>
      <c r="AZ248" s="1">
        <f t="shared" si="70"/>
        <v>227799.1800000004</v>
      </c>
      <c r="BA248" s="92">
        <f>IF('Metric ME - Current'!$I$15&lt;1.9605,324.57-67.0069*(1.9605-'Metric ME - Current'!$I$15),324.57)</f>
        <v>324.57</v>
      </c>
      <c r="BB248" s="1">
        <f t="shared" si="77"/>
        <v>115155.49999999988</v>
      </c>
    </row>
    <row r="249" spans="1:54" x14ac:dyDescent="0.25">
      <c r="A249" s="92">
        <v>271</v>
      </c>
      <c r="B249" s="92">
        <f>IF('Metric ME - Current'!$B$15&lt;1.9677,859.07-155.85*(1.9677-'Metric ME - Current'!$B$15),859.07)</f>
        <v>859.07</v>
      </c>
      <c r="C249" s="1">
        <f t="shared" si="63"/>
        <v>228658.25000000041</v>
      </c>
      <c r="D249" s="92">
        <f>IF('Metric ME - Current'!$B$15&lt;1.9605,324.57-67.0069*(1.9605-'Metric ME - Current'!$B$15),324.57)</f>
        <v>324.57</v>
      </c>
      <c r="E249" s="1">
        <f t="shared" si="62"/>
        <v>115480.06999999989</v>
      </c>
      <c r="H249" s="92">
        <v>271</v>
      </c>
      <c r="I249" s="92">
        <f>IF('Metric ME - Current'!$C$15&lt;1.9677,859.07-155.85*(1.9677-'Metric ME - Current'!$C$15),859.07)</f>
        <v>859.07</v>
      </c>
      <c r="J249" s="1">
        <f t="shared" si="64"/>
        <v>228658.25000000041</v>
      </c>
      <c r="K249" s="92">
        <f>IF('Metric ME - Current'!$C$15&lt;1.9605,324.57-67.0069*(1.9605-'Metric ME - Current'!$C$15),324.57)</f>
        <v>324.57</v>
      </c>
      <c r="L249" s="1">
        <f t="shared" si="71"/>
        <v>115480.06999999989</v>
      </c>
      <c r="O249" s="92">
        <v>271</v>
      </c>
      <c r="P249" s="92">
        <f>IF('Metric ME - Current'!$D$15&lt;1.9677,859.07-155.85*(1.9677-'Metric ME - Current'!$D$15),859.07)</f>
        <v>859.07</v>
      </c>
      <c r="Q249" s="1">
        <f t="shared" si="65"/>
        <v>228658.25000000041</v>
      </c>
      <c r="R249" s="92">
        <f>IF('Metric ME - Current'!$D$15&lt;1.9605,324.57-67.0069*(1.9605-'Metric ME - Current'!$D$15),324.57)</f>
        <v>324.57</v>
      </c>
      <c r="S249" s="1">
        <f t="shared" si="72"/>
        <v>115480.06999999989</v>
      </c>
      <c r="V249" s="92">
        <v>271</v>
      </c>
      <c r="W249" s="92">
        <f>IF('Metric ME - Current'!$E$15&lt;1.9677,859.07-155.85*(1.9677-'Metric ME - Current'!$E$15),859.07)</f>
        <v>859.07</v>
      </c>
      <c r="X249" s="1">
        <f t="shared" si="66"/>
        <v>228658.25000000041</v>
      </c>
      <c r="Y249" s="92">
        <f>IF('Metric ME - Current'!$E$15&lt;1.9605,324.57-67.0069*(1.9605-'Metric ME - Current'!$E$15),324.57)</f>
        <v>324.57</v>
      </c>
      <c r="Z249" s="1">
        <f t="shared" si="73"/>
        <v>115480.06999999989</v>
      </c>
      <c r="AC249" s="92">
        <v>271</v>
      </c>
      <c r="AD249" s="92">
        <f>IF('Metric ME - Current'!$F$15&lt;1.9677,859.07-155.85*(1.9677-'Metric ME - Current'!$F$15),859.07)</f>
        <v>859.07</v>
      </c>
      <c r="AE249" s="1">
        <f t="shared" si="67"/>
        <v>228658.25000000041</v>
      </c>
      <c r="AF249" s="92">
        <f>IF('Metric ME - Current'!$F$15&lt;1.9605,324.57-67.0069*(1.9605-'Metric ME - Current'!$F$15),324.57)</f>
        <v>324.57</v>
      </c>
      <c r="AG249" s="1">
        <f t="shared" si="74"/>
        <v>115480.06999999989</v>
      </c>
      <c r="AJ249" s="92">
        <v>271</v>
      </c>
      <c r="AK249" s="92">
        <f>IF('Metric ME - Current'!$G$15&lt;1.9677,859.07-155.85*(1.9677-'Metric ME - Current'!$G$15),859.07)</f>
        <v>859.07</v>
      </c>
      <c r="AL249" s="1">
        <f t="shared" si="68"/>
        <v>228658.25000000041</v>
      </c>
      <c r="AM249" s="92">
        <f>IF('Metric ME - Current'!$G$15&lt;1.9605,324.57-67.0069*(1.9605-'Metric ME - Current'!$G$15),324.57)</f>
        <v>324.57</v>
      </c>
      <c r="AN249" s="1">
        <f t="shared" si="75"/>
        <v>115480.06999999989</v>
      </c>
      <c r="AQ249" s="92">
        <v>271</v>
      </c>
      <c r="AR249" s="92">
        <f>IF('Metric ME - Current'!$H$15&lt;1.9677,859.07-155.85*(1.9677-'Metric ME - Current'!$H$15),859.07)</f>
        <v>859.07</v>
      </c>
      <c r="AS249" s="1">
        <f t="shared" si="69"/>
        <v>228658.25000000041</v>
      </c>
      <c r="AT249" s="92">
        <f>IF('Metric ME - Current'!$H$15&lt;1.9605,324.57-67.0069*(1.9605-'Metric ME - Current'!$H$15),324.57)</f>
        <v>324.57</v>
      </c>
      <c r="AU249" s="1">
        <f t="shared" si="76"/>
        <v>115480.06999999989</v>
      </c>
      <c r="AX249" s="92">
        <v>271</v>
      </c>
      <c r="AY249" s="92">
        <f>IF('Metric ME - Current'!$I$15&lt;1.9677,859.07-155.85*(1.9677-'Metric ME - Current'!$I$15),859.07)</f>
        <v>859.07</v>
      </c>
      <c r="AZ249" s="1">
        <f t="shared" si="70"/>
        <v>228658.25000000041</v>
      </c>
      <c r="BA249" s="92">
        <f>IF('Metric ME - Current'!$I$15&lt;1.9605,324.57-67.0069*(1.9605-'Metric ME - Current'!$I$15),324.57)</f>
        <v>324.57</v>
      </c>
      <c r="BB249" s="1">
        <f t="shared" si="77"/>
        <v>115480.06999999989</v>
      </c>
    </row>
    <row r="250" spans="1:54" x14ac:dyDescent="0.25">
      <c r="A250" s="92">
        <v>272</v>
      </c>
      <c r="B250" s="92">
        <f>IF('Metric ME - Current'!$B$15&lt;1.9677,859.07-155.85*(1.9677-'Metric ME - Current'!$B$15),859.07)</f>
        <v>859.07</v>
      </c>
      <c r="C250" s="1">
        <f t="shared" si="63"/>
        <v>229517.32000000041</v>
      </c>
      <c r="D250" s="92">
        <f>IF('Metric ME - Current'!$B$15&lt;1.9605,324.57-67.0069*(1.9605-'Metric ME - Current'!$B$15),324.57)</f>
        <v>324.57</v>
      </c>
      <c r="E250" s="1">
        <f t="shared" si="62"/>
        <v>115804.6399999999</v>
      </c>
      <c r="H250" s="92">
        <v>272</v>
      </c>
      <c r="I250" s="92">
        <f>IF('Metric ME - Current'!$C$15&lt;1.9677,859.07-155.85*(1.9677-'Metric ME - Current'!$C$15),859.07)</f>
        <v>859.07</v>
      </c>
      <c r="J250" s="1">
        <f t="shared" si="64"/>
        <v>229517.32000000041</v>
      </c>
      <c r="K250" s="92">
        <f>IF('Metric ME - Current'!$C$15&lt;1.9605,324.57-67.0069*(1.9605-'Metric ME - Current'!$C$15),324.57)</f>
        <v>324.57</v>
      </c>
      <c r="L250" s="1">
        <f t="shared" si="71"/>
        <v>115804.6399999999</v>
      </c>
      <c r="O250" s="92">
        <v>272</v>
      </c>
      <c r="P250" s="92">
        <f>IF('Metric ME - Current'!$D$15&lt;1.9677,859.07-155.85*(1.9677-'Metric ME - Current'!$D$15),859.07)</f>
        <v>859.07</v>
      </c>
      <c r="Q250" s="1">
        <f t="shared" si="65"/>
        <v>229517.32000000041</v>
      </c>
      <c r="R250" s="92">
        <f>IF('Metric ME - Current'!$D$15&lt;1.9605,324.57-67.0069*(1.9605-'Metric ME - Current'!$D$15),324.57)</f>
        <v>324.57</v>
      </c>
      <c r="S250" s="1">
        <f t="shared" si="72"/>
        <v>115804.6399999999</v>
      </c>
      <c r="V250" s="92">
        <v>272</v>
      </c>
      <c r="W250" s="92">
        <f>IF('Metric ME - Current'!$E$15&lt;1.9677,859.07-155.85*(1.9677-'Metric ME - Current'!$E$15),859.07)</f>
        <v>859.07</v>
      </c>
      <c r="X250" s="1">
        <f t="shared" si="66"/>
        <v>229517.32000000041</v>
      </c>
      <c r="Y250" s="92">
        <f>IF('Metric ME - Current'!$E$15&lt;1.9605,324.57-67.0069*(1.9605-'Metric ME - Current'!$E$15),324.57)</f>
        <v>324.57</v>
      </c>
      <c r="Z250" s="1">
        <f t="shared" si="73"/>
        <v>115804.6399999999</v>
      </c>
      <c r="AC250" s="92">
        <v>272</v>
      </c>
      <c r="AD250" s="92">
        <f>IF('Metric ME - Current'!$F$15&lt;1.9677,859.07-155.85*(1.9677-'Metric ME - Current'!$F$15),859.07)</f>
        <v>859.07</v>
      </c>
      <c r="AE250" s="1">
        <f t="shared" si="67"/>
        <v>229517.32000000041</v>
      </c>
      <c r="AF250" s="92">
        <f>IF('Metric ME - Current'!$F$15&lt;1.9605,324.57-67.0069*(1.9605-'Metric ME - Current'!$F$15),324.57)</f>
        <v>324.57</v>
      </c>
      <c r="AG250" s="1">
        <f t="shared" si="74"/>
        <v>115804.6399999999</v>
      </c>
      <c r="AJ250" s="92">
        <v>272</v>
      </c>
      <c r="AK250" s="92">
        <f>IF('Metric ME - Current'!$G$15&lt;1.9677,859.07-155.85*(1.9677-'Metric ME - Current'!$G$15),859.07)</f>
        <v>859.07</v>
      </c>
      <c r="AL250" s="1">
        <f t="shared" si="68"/>
        <v>229517.32000000041</v>
      </c>
      <c r="AM250" s="92">
        <f>IF('Metric ME - Current'!$G$15&lt;1.9605,324.57-67.0069*(1.9605-'Metric ME - Current'!$G$15),324.57)</f>
        <v>324.57</v>
      </c>
      <c r="AN250" s="1">
        <f t="shared" si="75"/>
        <v>115804.6399999999</v>
      </c>
      <c r="AQ250" s="92">
        <v>272</v>
      </c>
      <c r="AR250" s="92">
        <f>IF('Metric ME - Current'!$H$15&lt;1.9677,859.07-155.85*(1.9677-'Metric ME - Current'!$H$15),859.07)</f>
        <v>859.07</v>
      </c>
      <c r="AS250" s="1">
        <f t="shared" si="69"/>
        <v>229517.32000000041</v>
      </c>
      <c r="AT250" s="92">
        <f>IF('Metric ME - Current'!$H$15&lt;1.9605,324.57-67.0069*(1.9605-'Metric ME - Current'!$H$15),324.57)</f>
        <v>324.57</v>
      </c>
      <c r="AU250" s="1">
        <f t="shared" si="76"/>
        <v>115804.6399999999</v>
      </c>
      <c r="AX250" s="92">
        <v>272</v>
      </c>
      <c r="AY250" s="92">
        <f>IF('Metric ME - Current'!$I$15&lt;1.9677,859.07-155.85*(1.9677-'Metric ME - Current'!$I$15),859.07)</f>
        <v>859.07</v>
      </c>
      <c r="AZ250" s="1">
        <f t="shared" si="70"/>
        <v>229517.32000000041</v>
      </c>
      <c r="BA250" s="92">
        <f>IF('Metric ME - Current'!$I$15&lt;1.9605,324.57-67.0069*(1.9605-'Metric ME - Current'!$I$15),324.57)</f>
        <v>324.57</v>
      </c>
      <c r="BB250" s="1">
        <f t="shared" si="77"/>
        <v>115804.6399999999</v>
      </c>
    </row>
    <row r="251" spans="1:54" x14ac:dyDescent="0.25">
      <c r="A251" s="92">
        <v>273</v>
      </c>
      <c r="B251" s="92">
        <f>IF('Metric ME - Current'!$B$15&lt;1.9677,859.07-155.85*(1.9677-'Metric ME - Current'!$B$15),859.07)</f>
        <v>859.07</v>
      </c>
      <c r="C251" s="1">
        <f t="shared" si="63"/>
        <v>230376.39000000042</v>
      </c>
      <c r="D251" s="92">
        <f>IF('Metric ME - Current'!$B$15&lt;1.9605,324.57-67.0069*(1.9605-'Metric ME - Current'!$B$15),324.57)</f>
        <v>324.57</v>
      </c>
      <c r="E251" s="1">
        <f t="shared" si="62"/>
        <v>116129.2099999999</v>
      </c>
      <c r="H251" s="92">
        <v>273</v>
      </c>
      <c r="I251" s="92">
        <f>IF('Metric ME - Current'!$C$15&lt;1.9677,859.07-155.85*(1.9677-'Metric ME - Current'!$C$15),859.07)</f>
        <v>859.07</v>
      </c>
      <c r="J251" s="1">
        <f t="shared" si="64"/>
        <v>230376.39000000042</v>
      </c>
      <c r="K251" s="92">
        <f>IF('Metric ME - Current'!$C$15&lt;1.9605,324.57-67.0069*(1.9605-'Metric ME - Current'!$C$15),324.57)</f>
        <v>324.57</v>
      </c>
      <c r="L251" s="1">
        <f t="shared" si="71"/>
        <v>116129.2099999999</v>
      </c>
      <c r="O251" s="92">
        <v>273</v>
      </c>
      <c r="P251" s="92">
        <f>IF('Metric ME - Current'!$D$15&lt;1.9677,859.07-155.85*(1.9677-'Metric ME - Current'!$D$15),859.07)</f>
        <v>859.07</v>
      </c>
      <c r="Q251" s="1">
        <f t="shared" si="65"/>
        <v>230376.39000000042</v>
      </c>
      <c r="R251" s="92">
        <f>IF('Metric ME - Current'!$D$15&lt;1.9605,324.57-67.0069*(1.9605-'Metric ME - Current'!$D$15),324.57)</f>
        <v>324.57</v>
      </c>
      <c r="S251" s="1">
        <f t="shared" si="72"/>
        <v>116129.2099999999</v>
      </c>
      <c r="V251" s="92">
        <v>273</v>
      </c>
      <c r="W251" s="92">
        <f>IF('Metric ME - Current'!$E$15&lt;1.9677,859.07-155.85*(1.9677-'Metric ME - Current'!$E$15),859.07)</f>
        <v>859.07</v>
      </c>
      <c r="X251" s="1">
        <f t="shared" si="66"/>
        <v>230376.39000000042</v>
      </c>
      <c r="Y251" s="92">
        <f>IF('Metric ME - Current'!$E$15&lt;1.9605,324.57-67.0069*(1.9605-'Metric ME - Current'!$E$15),324.57)</f>
        <v>324.57</v>
      </c>
      <c r="Z251" s="1">
        <f t="shared" si="73"/>
        <v>116129.2099999999</v>
      </c>
      <c r="AC251" s="92">
        <v>273</v>
      </c>
      <c r="AD251" s="92">
        <f>IF('Metric ME - Current'!$F$15&lt;1.9677,859.07-155.85*(1.9677-'Metric ME - Current'!$F$15),859.07)</f>
        <v>859.07</v>
      </c>
      <c r="AE251" s="1">
        <f t="shared" si="67"/>
        <v>230376.39000000042</v>
      </c>
      <c r="AF251" s="92">
        <f>IF('Metric ME - Current'!$F$15&lt;1.9605,324.57-67.0069*(1.9605-'Metric ME - Current'!$F$15),324.57)</f>
        <v>324.57</v>
      </c>
      <c r="AG251" s="1">
        <f t="shared" si="74"/>
        <v>116129.2099999999</v>
      </c>
      <c r="AJ251" s="92">
        <v>273</v>
      </c>
      <c r="AK251" s="92">
        <f>IF('Metric ME - Current'!$G$15&lt;1.9677,859.07-155.85*(1.9677-'Metric ME - Current'!$G$15),859.07)</f>
        <v>859.07</v>
      </c>
      <c r="AL251" s="1">
        <f t="shared" si="68"/>
        <v>230376.39000000042</v>
      </c>
      <c r="AM251" s="92">
        <f>IF('Metric ME - Current'!$G$15&lt;1.9605,324.57-67.0069*(1.9605-'Metric ME - Current'!$G$15),324.57)</f>
        <v>324.57</v>
      </c>
      <c r="AN251" s="1">
        <f t="shared" si="75"/>
        <v>116129.2099999999</v>
      </c>
      <c r="AQ251" s="92">
        <v>273</v>
      </c>
      <c r="AR251" s="92">
        <f>IF('Metric ME - Current'!$H$15&lt;1.9677,859.07-155.85*(1.9677-'Metric ME - Current'!$H$15),859.07)</f>
        <v>859.07</v>
      </c>
      <c r="AS251" s="1">
        <f t="shared" si="69"/>
        <v>230376.39000000042</v>
      </c>
      <c r="AT251" s="92">
        <f>IF('Metric ME - Current'!$H$15&lt;1.9605,324.57-67.0069*(1.9605-'Metric ME - Current'!$H$15),324.57)</f>
        <v>324.57</v>
      </c>
      <c r="AU251" s="1">
        <f t="shared" si="76"/>
        <v>116129.2099999999</v>
      </c>
      <c r="AX251" s="92">
        <v>273</v>
      </c>
      <c r="AY251" s="92">
        <f>IF('Metric ME - Current'!$I$15&lt;1.9677,859.07-155.85*(1.9677-'Metric ME - Current'!$I$15),859.07)</f>
        <v>859.07</v>
      </c>
      <c r="AZ251" s="1">
        <f t="shared" si="70"/>
        <v>230376.39000000042</v>
      </c>
      <c r="BA251" s="92">
        <f>IF('Metric ME - Current'!$I$15&lt;1.9605,324.57-67.0069*(1.9605-'Metric ME - Current'!$I$15),324.57)</f>
        <v>324.57</v>
      </c>
      <c r="BB251" s="1">
        <f t="shared" si="77"/>
        <v>116129.2099999999</v>
      </c>
    </row>
    <row r="252" spans="1:54" x14ac:dyDescent="0.25">
      <c r="A252" s="92">
        <v>274</v>
      </c>
      <c r="B252" s="92">
        <f>IF('Metric ME - Current'!$B$15&lt;1.9677,859.07-155.85*(1.9677-'Metric ME - Current'!$B$15),859.07)</f>
        <v>859.07</v>
      </c>
      <c r="C252" s="1">
        <f t="shared" si="63"/>
        <v>231235.46000000043</v>
      </c>
      <c r="D252" s="92">
        <f>IF('Metric ME - Current'!$B$15&lt;1.9605,324.57-67.0069*(1.9605-'Metric ME - Current'!$B$15),324.57)</f>
        <v>324.57</v>
      </c>
      <c r="E252" s="1">
        <f t="shared" si="62"/>
        <v>116453.77999999991</v>
      </c>
      <c r="H252" s="92">
        <v>274</v>
      </c>
      <c r="I252" s="92">
        <f>IF('Metric ME - Current'!$C$15&lt;1.9677,859.07-155.85*(1.9677-'Metric ME - Current'!$C$15),859.07)</f>
        <v>859.07</v>
      </c>
      <c r="J252" s="1">
        <f t="shared" si="64"/>
        <v>231235.46000000043</v>
      </c>
      <c r="K252" s="92">
        <f>IF('Metric ME - Current'!$C$15&lt;1.9605,324.57-67.0069*(1.9605-'Metric ME - Current'!$C$15),324.57)</f>
        <v>324.57</v>
      </c>
      <c r="L252" s="1">
        <f t="shared" si="71"/>
        <v>116453.77999999991</v>
      </c>
      <c r="O252" s="92">
        <v>274</v>
      </c>
      <c r="P252" s="92">
        <f>IF('Metric ME - Current'!$D$15&lt;1.9677,859.07-155.85*(1.9677-'Metric ME - Current'!$D$15),859.07)</f>
        <v>859.07</v>
      </c>
      <c r="Q252" s="1">
        <f t="shared" si="65"/>
        <v>231235.46000000043</v>
      </c>
      <c r="R252" s="92">
        <f>IF('Metric ME - Current'!$D$15&lt;1.9605,324.57-67.0069*(1.9605-'Metric ME - Current'!$D$15),324.57)</f>
        <v>324.57</v>
      </c>
      <c r="S252" s="1">
        <f t="shared" si="72"/>
        <v>116453.77999999991</v>
      </c>
      <c r="V252" s="92">
        <v>274</v>
      </c>
      <c r="W252" s="92">
        <f>IF('Metric ME - Current'!$E$15&lt;1.9677,859.07-155.85*(1.9677-'Metric ME - Current'!$E$15),859.07)</f>
        <v>859.07</v>
      </c>
      <c r="X252" s="1">
        <f t="shared" si="66"/>
        <v>231235.46000000043</v>
      </c>
      <c r="Y252" s="92">
        <f>IF('Metric ME - Current'!$E$15&lt;1.9605,324.57-67.0069*(1.9605-'Metric ME - Current'!$E$15),324.57)</f>
        <v>324.57</v>
      </c>
      <c r="Z252" s="1">
        <f t="shared" si="73"/>
        <v>116453.77999999991</v>
      </c>
      <c r="AC252" s="92">
        <v>274</v>
      </c>
      <c r="AD252" s="92">
        <f>IF('Metric ME - Current'!$F$15&lt;1.9677,859.07-155.85*(1.9677-'Metric ME - Current'!$F$15),859.07)</f>
        <v>859.07</v>
      </c>
      <c r="AE252" s="1">
        <f t="shared" si="67"/>
        <v>231235.46000000043</v>
      </c>
      <c r="AF252" s="92">
        <f>IF('Metric ME - Current'!$F$15&lt;1.9605,324.57-67.0069*(1.9605-'Metric ME - Current'!$F$15),324.57)</f>
        <v>324.57</v>
      </c>
      <c r="AG252" s="1">
        <f t="shared" si="74"/>
        <v>116453.77999999991</v>
      </c>
      <c r="AJ252" s="92">
        <v>274</v>
      </c>
      <c r="AK252" s="92">
        <f>IF('Metric ME - Current'!$G$15&lt;1.9677,859.07-155.85*(1.9677-'Metric ME - Current'!$G$15),859.07)</f>
        <v>859.07</v>
      </c>
      <c r="AL252" s="1">
        <f t="shared" si="68"/>
        <v>231235.46000000043</v>
      </c>
      <c r="AM252" s="92">
        <f>IF('Metric ME - Current'!$G$15&lt;1.9605,324.57-67.0069*(1.9605-'Metric ME - Current'!$G$15),324.57)</f>
        <v>324.57</v>
      </c>
      <c r="AN252" s="1">
        <f t="shared" si="75"/>
        <v>116453.77999999991</v>
      </c>
      <c r="AQ252" s="92">
        <v>274</v>
      </c>
      <c r="AR252" s="92">
        <f>IF('Metric ME - Current'!$H$15&lt;1.9677,859.07-155.85*(1.9677-'Metric ME - Current'!$H$15),859.07)</f>
        <v>859.07</v>
      </c>
      <c r="AS252" s="1">
        <f t="shared" si="69"/>
        <v>231235.46000000043</v>
      </c>
      <c r="AT252" s="92">
        <f>IF('Metric ME - Current'!$H$15&lt;1.9605,324.57-67.0069*(1.9605-'Metric ME - Current'!$H$15),324.57)</f>
        <v>324.57</v>
      </c>
      <c r="AU252" s="1">
        <f t="shared" si="76"/>
        <v>116453.77999999991</v>
      </c>
      <c r="AX252" s="92">
        <v>274</v>
      </c>
      <c r="AY252" s="92">
        <f>IF('Metric ME - Current'!$I$15&lt;1.9677,859.07-155.85*(1.9677-'Metric ME - Current'!$I$15),859.07)</f>
        <v>859.07</v>
      </c>
      <c r="AZ252" s="1">
        <f t="shared" si="70"/>
        <v>231235.46000000043</v>
      </c>
      <c r="BA252" s="92">
        <f>IF('Metric ME - Current'!$I$15&lt;1.9605,324.57-67.0069*(1.9605-'Metric ME - Current'!$I$15),324.57)</f>
        <v>324.57</v>
      </c>
      <c r="BB252" s="1">
        <f t="shared" si="77"/>
        <v>116453.77999999991</v>
      </c>
    </row>
    <row r="253" spans="1:54" x14ac:dyDescent="0.25">
      <c r="A253" s="92">
        <v>275</v>
      </c>
      <c r="B253" s="92">
        <f>IF('Metric ME - Current'!$B$15&lt;1.9677,859.07-155.85*(1.9677-'Metric ME - Current'!$B$15),859.07)</f>
        <v>859.07</v>
      </c>
      <c r="C253" s="1">
        <f t="shared" si="63"/>
        <v>232094.53000000044</v>
      </c>
      <c r="D253" s="92">
        <f>IF('Metric ME - Current'!$B$15&lt;1.9605,324.57-67.0069*(1.9605-'Metric ME - Current'!$B$15),324.57)</f>
        <v>324.57</v>
      </c>
      <c r="E253" s="1">
        <f t="shared" si="62"/>
        <v>116778.34999999992</v>
      </c>
      <c r="H253" s="92">
        <v>275</v>
      </c>
      <c r="I253" s="92">
        <f>IF('Metric ME - Current'!$C$15&lt;1.9677,859.07-155.85*(1.9677-'Metric ME - Current'!$C$15),859.07)</f>
        <v>859.07</v>
      </c>
      <c r="J253" s="1">
        <f t="shared" si="64"/>
        <v>232094.53000000044</v>
      </c>
      <c r="K253" s="92">
        <f>IF('Metric ME - Current'!$C$15&lt;1.9605,324.57-67.0069*(1.9605-'Metric ME - Current'!$C$15),324.57)</f>
        <v>324.57</v>
      </c>
      <c r="L253" s="1">
        <f t="shared" si="71"/>
        <v>116778.34999999992</v>
      </c>
      <c r="O253" s="92">
        <v>275</v>
      </c>
      <c r="P253" s="92">
        <f>IF('Metric ME - Current'!$D$15&lt;1.9677,859.07-155.85*(1.9677-'Metric ME - Current'!$D$15),859.07)</f>
        <v>859.07</v>
      </c>
      <c r="Q253" s="1">
        <f t="shared" si="65"/>
        <v>232094.53000000044</v>
      </c>
      <c r="R253" s="92">
        <f>IF('Metric ME - Current'!$D$15&lt;1.9605,324.57-67.0069*(1.9605-'Metric ME - Current'!$D$15),324.57)</f>
        <v>324.57</v>
      </c>
      <c r="S253" s="1">
        <f t="shared" si="72"/>
        <v>116778.34999999992</v>
      </c>
      <c r="V253" s="92">
        <v>275</v>
      </c>
      <c r="W253" s="92">
        <f>IF('Metric ME - Current'!$E$15&lt;1.9677,859.07-155.85*(1.9677-'Metric ME - Current'!$E$15),859.07)</f>
        <v>859.07</v>
      </c>
      <c r="X253" s="1">
        <f t="shared" si="66"/>
        <v>232094.53000000044</v>
      </c>
      <c r="Y253" s="92">
        <f>IF('Metric ME - Current'!$E$15&lt;1.9605,324.57-67.0069*(1.9605-'Metric ME - Current'!$E$15),324.57)</f>
        <v>324.57</v>
      </c>
      <c r="Z253" s="1">
        <f t="shared" si="73"/>
        <v>116778.34999999992</v>
      </c>
      <c r="AC253" s="92">
        <v>275</v>
      </c>
      <c r="AD253" s="92">
        <f>IF('Metric ME - Current'!$F$15&lt;1.9677,859.07-155.85*(1.9677-'Metric ME - Current'!$F$15),859.07)</f>
        <v>859.07</v>
      </c>
      <c r="AE253" s="1">
        <f t="shared" si="67"/>
        <v>232094.53000000044</v>
      </c>
      <c r="AF253" s="92">
        <f>IF('Metric ME - Current'!$F$15&lt;1.9605,324.57-67.0069*(1.9605-'Metric ME - Current'!$F$15),324.57)</f>
        <v>324.57</v>
      </c>
      <c r="AG253" s="1">
        <f t="shared" si="74"/>
        <v>116778.34999999992</v>
      </c>
      <c r="AJ253" s="92">
        <v>275</v>
      </c>
      <c r="AK253" s="92">
        <f>IF('Metric ME - Current'!$G$15&lt;1.9677,859.07-155.85*(1.9677-'Metric ME - Current'!$G$15),859.07)</f>
        <v>859.07</v>
      </c>
      <c r="AL253" s="1">
        <f t="shared" si="68"/>
        <v>232094.53000000044</v>
      </c>
      <c r="AM253" s="92">
        <f>IF('Metric ME - Current'!$G$15&lt;1.9605,324.57-67.0069*(1.9605-'Metric ME - Current'!$G$15),324.57)</f>
        <v>324.57</v>
      </c>
      <c r="AN253" s="1">
        <f t="shared" si="75"/>
        <v>116778.34999999992</v>
      </c>
      <c r="AQ253" s="92">
        <v>275</v>
      </c>
      <c r="AR253" s="92">
        <f>IF('Metric ME - Current'!$H$15&lt;1.9677,859.07-155.85*(1.9677-'Metric ME - Current'!$H$15),859.07)</f>
        <v>859.07</v>
      </c>
      <c r="AS253" s="1">
        <f t="shared" si="69"/>
        <v>232094.53000000044</v>
      </c>
      <c r="AT253" s="92">
        <f>IF('Metric ME - Current'!$H$15&lt;1.9605,324.57-67.0069*(1.9605-'Metric ME - Current'!$H$15),324.57)</f>
        <v>324.57</v>
      </c>
      <c r="AU253" s="1">
        <f t="shared" si="76"/>
        <v>116778.34999999992</v>
      </c>
      <c r="AX253" s="92">
        <v>275</v>
      </c>
      <c r="AY253" s="92">
        <f>IF('Metric ME - Current'!$I$15&lt;1.9677,859.07-155.85*(1.9677-'Metric ME - Current'!$I$15),859.07)</f>
        <v>859.07</v>
      </c>
      <c r="AZ253" s="1">
        <f t="shared" si="70"/>
        <v>232094.53000000044</v>
      </c>
      <c r="BA253" s="92">
        <f>IF('Metric ME - Current'!$I$15&lt;1.9605,324.57-67.0069*(1.9605-'Metric ME - Current'!$I$15),324.57)</f>
        <v>324.57</v>
      </c>
      <c r="BB253" s="1">
        <f t="shared" si="77"/>
        <v>116778.34999999992</v>
      </c>
    </row>
    <row r="254" spans="1:54" x14ac:dyDescent="0.25">
      <c r="A254" s="92">
        <v>276</v>
      </c>
      <c r="B254" s="92">
        <f>IF('Metric ME - Current'!$B$15&lt;1.9677,859.07-155.85*(1.9677-'Metric ME - Current'!$B$15),859.07)</f>
        <v>859.07</v>
      </c>
      <c r="C254" s="1">
        <f t="shared" si="63"/>
        <v>232953.60000000044</v>
      </c>
      <c r="D254" s="92">
        <f>IF('Metric ME - Current'!$B$15&lt;1.9605,324.57-67.0069*(1.9605-'Metric ME - Current'!$B$15),324.57)</f>
        <v>324.57</v>
      </c>
      <c r="E254" s="1">
        <f t="shared" si="62"/>
        <v>117102.91999999993</v>
      </c>
      <c r="H254" s="92">
        <v>276</v>
      </c>
      <c r="I254" s="92">
        <f>IF('Metric ME - Current'!$C$15&lt;1.9677,859.07-155.85*(1.9677-'Metric ME - Current'!$C$15),859.07)</f>
        <v>859.07</v>
      </c>
      <c r="J254" s="1">
        <f t="shared" si="64"/>
        <v>232953.60000000044</v>
      </c>
      <c r="K254" s="92">
        <f>IF('Metric ME - Current'!$C$15&lt;1.9605,324.57-67.0069*(1.9605-'Metric ME - Current'!$C$15),324.57)</f>
        <v>324.57</v>
      </c>
      <c r="L254" s="1">
        <f t="shared" si="71"/>
        <v>117102.91999999993</v>
      </c>
      <c r="O254" s="92">
        <v>276</v>
      </c>
      <c r="P254" s="92">
        <f>IF('Metric ME - Current'!$D$15&lt;1.9677,859.07-155.85*(1.9677-'Metric ME - Current'!$D$15),859.07)</f>
        <v>859.07</v>
      </c>
      <c r="Q254" s="1">
        <f t="shared" si="65"/>
        <v>232953.60000000044</v>
      </c>
      <c r="R254" s="92">
        <f>IF('Metric ME - Current'!$D$15&lt;1.9605,324.57-67.0069*(1.9605-'Metric ME - Current'!$D$15),324.57)</f>
        <v>324.57</v>
      </c>
      <c r="S254" s="1">
        <f t="shared" si="72"/>
        <v>117102.91999999993</v>
      </c>
      <c r="V254" s="92">
        <v>276</v>
      </c>
      <c r="W254" s="92">
        <f>IF('Metric ME - Current'!$E$15&lt;1.9677,859.07-155.85*(1.9677-'Metric ME - Current'!$E$15),859.07)</f>
        <v>859.07</v>
      </c>
      <c r="X254" s="1">
        <f t="shared" si="66"/>
        <v>232953.60000000044</v>
      </c>
      <c r="Y254" s="92">
        <f>IF('Metric ME - Current'!$E$15&lt;1.9605,324.57-67.0069*(1.9605-'Metric ME - Current'!$E$15),324.57)</f>
        <v>324.57</v>
      </c>
      <c r="Z254" s="1">
        <f t="shared" si="73"/>
        <v>117102.91999999993</v>
      </c>
      <c r="AC254" s="92">
        <v>276</v>
      </c>
      <c r="AD254" s="92">
        <f>IF('Metric ME - Current'!$F$15&lt;1.9677,859.07-155.85*(1.9677-'Metric ME - Current'!$F$15),859.07)</f>
        <v>859.07</v>
      </c>
      <c r="AE254" s="1">
        <f t="shared" si="67"/>
        <v>232953.60000000044</v>
      </c>
      <c r="AF254" s="92">
        <f>IF('Metric ME - Current'!$F$15&lt;1.9605,324.57-67.0069*(1.9605-'Metric ME - Current'!$F$15),324.57)</f>
        <v>324.57</v>
      </c>
      <c r="AG254" s="1">
        <f t="shared" si="74"/>
        <v>117102.91999999993</v>
      </c>
      <c r="AJ254" s="92">
        <v>276</v>
      </c>
      <c r="AK254" s="92">
        <f>IF('Metric ME - Current'!$G$15&lt;1.9677,859.07-155.85*(1.9677-'Metric ME - Current'!$G$15),859.07)</f>
        <v>859.07</v>
      </c>
      <c r="AL254" s="1">
        <f t="shared" si="68"/>
        <v>232953.60000000044</v>
      </c>
      <c r="AM254" s="92">
        <f>IF('Metric ME - Current'!$G$15&lt;1.9605,324.57-67.0069*(1.9605-'Metric ME - Current'!$G$15),324.57)</f>
        <v>324.57</v>
      </c>
      <c r="AN254" s="1">
        <f t="shared" si="75"/>
        <v>117102.91999999993</v>
      </c>
      <c r="AQ254" s="92">
        <v>276</v>
      </c>
      <c r="AR254" s="92">
        <f>IF('Metric ME - Current'!$H$15&lt;1.9677,859.07-155.85*(1.9677-'Metric ME - Current'!$H$15),859.07)</f>
        <v>859.07</v>
      </c>
      <c r="AS254" s="1">
        <f t="shared" si="69"/>
        <v>232953.60000000044</v>
      </c>
      <c r="AT254" s="92">
        <f>IF('Metric ME - Current'!$H$15&lt;1.9605,324.57-67.0069*(1.9605-'Metric ME - Current'!$H$15),324.57)</f>
        <v>324.57</v>
      </c>
      <c r="AU254" s="1">
        <f t="shared" si="76"/>
        <v>117102.91999999993</v>
      </c>
      <c r="AX254" s="92">
        <v>276</v>
      </c>
      <c r="AY254" s="92">
        <f>IF('Metric ME - Current'!$I$15&lt;1.9677,859.07-155.85*(1.9677-'Metric ME - Current'!$I$15),859.07)</f>
        <v>859.07</v>
      </c>
      <c r="AZ254" s="1">
        <f t="shared" si="70"/>
        <v>232953.60000000044</v>
      </c>
      <c r="BA254" s="92">
        <f>IF('Metric ME - Current'!$I$15&lt;1.9605,324.57-67.0069*(1.9605-'Metric ME - Current'!$I$15),324.57)</f>
        <v>324.57</v>
      </c>
      <c r="BB254" s="1">
        <f t="shared" si="77"/>
        <v>117102.91999999993</v>
      </c>
    </row>
    <row r="255" spans="1:54" x14ac:dyDescent="0.25">
      <c r="A255" s="92">
        <v>277</v>
      </c>
      <c r="B255" s="92">
        <f>IF('Metric ME - Current'!$B$15&lt;1.9677,859.07-155.85*(1.9677-'Metric ME - Current'!$B$15),859.07)</f>
        <v>859.07</v>
      </c>
      <c r="C255" s="1">
        <f t="shared" si="63"/>
        <v>233812.67000000045</v>
      </c>
      <c r="D255" s="92">
        <f>IF('Metric ME - Current'!$B$15&lt;1.9605,324.57-67.0069*(1.9605-'Metric ME - Current'!$B$15),324.57)</f>
        <v>324.57</v>
      </c>
      <c r="E255" s="1">
        <f t="shared" si="62"/>
        <v>117427.48999999993</v>
      </c>
      <c r="H255" s="92">
        <v>277</v>
      </c>
      <c r="I255" s="92">
        <f>IF('Metric ME - Current'!$C$15&lt;1.9677,859.07-155.85*(1.9677-'Metric ME - Current'!$C$15),859.07)</f>
        <v>859.07</v>
      </c>
      <c r="J255" s="1">
        <f t="shared" si="64"/>
        <v>233812.67000000045</v>
      </c>
      <c r="K255" s="92">
        <f>IF('Metric ME - Current'!$C$15&lt;1.9605,324.57-67.0069*(1.9605-'Metric ME - Current'!$C$15),324.57)</f>
        <v>324.57</v>
      </c>
      <c r="L255" s="1">
        <f t="shared" si="71"/>
        <v>117427.48999999993</v>
      </c>
      <c r="O255" s="92">
        <v>277</v>
      </c>
      <c r="P255" s="92">
        <f>IF('Metric ME - Current'!$D$15&lt;1.9677,859.07-155.85*(1.9677-'Metric ME - Current'!$D$15),859.07)</f>
        <v>859.07</v>
      </c>
      <c r="Q255" s="1">
        <f t="shared" si="65"/>
        <v>233812.67000000045</v>
      </c>
      <c r="R255" s="92">
        <f>IF('Metric ME - Current'!$D$15&lt;1.9605,324.57-67.0069*(1.9605-'Metric ME - Current'!$D$15),324.57)</f>
        <v>324.57</v>
      </c>
      <c r="S255" s="1">
        <f t="shared" si="72"/>
        <v>117427.48999999993</v>
      </c>
      <c r="V255" s="92">
        <v>277</v>
      </c>
      <c r="W255" s="92">
        <f>IF('Metric ME - Current'!$E$15&lt;1.9677,859.07-155.85*(1.9677-'Metric ME - Current'!$E$15),859.07)</f>
        <v>859.07</v>
      </c>
      <c r="X255" s="1">
        <f t="shared" si="66"/>
        <v>233812.67000000045</v>
      </c>
      <c r="Y255" s="92">
        <f>IF('Metric ME - Current'!$E$15&lt;1.9605,324.57-67.0069*(1.9605-'Metric ME - Current'!$E$15),324.57)</f>
        <v>324.57</v>
      </c>
      <c r="Z255" s="1">
        <f t="shared" si="73"/>
        <v>117427.48999999993</v>
      </c>
      <c r="AC255" s="92">
        <v>277</v>
      </c>
      <c r="AD255" s="92">
        <f>IF('Metric ME - Current'!$F$15&lt;1.9677,859.07-155.85*(1.9677-'Metric ME - Current'!$F$15),859.07)</f>
        <v>859.07</v>
      </c>
      <c r="AE255" s="1">
        <f t="shared" si="67"/>
        <v>233812.67000000045</v>
      </c>
      <c r="AF255" s="92">
        <f>IF('Metric ME - Current'!$F$15&lt;1.9605,324.57-67.0069*(1.9605-'Metric ME - Current'!$F$15),324.57)</f>
        <v>324.57</v>
      </c>
      <c r="AG255" s="1">
        <f t="shared" si="74"/>
        <v>117427.48999999993</v>
      </c>
      <c r="AJ255" s="92">
        <v>277</v>
      </c>
      <c r="AK255" s="92">
        <f>IF('Metric ME - Current'!$G$15&lt;1.9677,859.07-155.85*(1.9677-'Metric ME - Current'!$G$15),859.07)</f>
        <v>859.07</v>
      </c>
      <c r="AL255" s="1">
        <f t="shared" si="68"/>
        <v>233812.67000000045</v>
      </c>
      <c r="AM255" s="92">
        <f>IF('Metric ME - Current'!$G$15&lt;1.9605,324.57-67.0069*(1.9605-'Metric ME - Current'!$G$15),324.57)</f>
        <v>324.57</v>
      </c>
      <c r="AN255" s="1">
        <f t="shared" si="75"/>
        <v>117427.48999999993</v>
      </c>
      <c r="AQ255" s="92">
        <v>277</v>
      </c>
      <c r="AR255" s="92">
        <f>IF('Metric ME - Current'!$H$15&lt;1.9677,859.07-155.85*(1.9677-'Metric ME - Current'!$H$15),859.07)</f>
        <v>859.07</v>
      </c>
      <c r="AS255" s="1">
        <f t="shared" si="69"/>
        <v>233812.67000000045</v>
      </c>
      <c r="AT255" s="92">
        <f>IF('Metric ME - Current'!$H$15&lt;1.9605,324.57-67.0069*(1.9605-'Metric ME - Current'!$H$15),324.57)</f>
        <v>324.57</v>
      </c>
      <c r="AU255" s="1">
        <f t="shared" si="76"/>
        <v>117427.48999999993</v>
      </c>
      <c r="AX255" s="92">
        <v>277</v>
      </c>
      <c r="AY255" s="92">
        <f>IF('Metric ME - Current'!$I$15&lt;1.9677,859.07-155.85*(1.9677-'Metric ME - Current'!$I$15),859.07)</f>
        <v>859.07</v>
      </c>
      <c r="AZ255" s="1">
        <f t="shared" si="70"/>
        <v>233812.67000000045</v>
      </c>
      <c r="BA255" s="92">
        <f>IF('Metric ME - Current'!$I$15&lt;1.9605,324.57-67.0069*(1.9605-'Metric ME - Current'!$I$15),324.57)</f>
        <v>324.57</v>
      </c>
      <c r="BB255" s="1">
        <f t="shared" si="77"/>
        <v>117427.48999999993</v>
      </c>
    </row>
    <row r="256" spans="1:54" x14ac:dyDescent="0.25">
      <c r="A256" s="92">
        <v>278</v>
      </c>
      <c r="B256" s="92">
        <f>IF('Metric ME - Current'!$B$15&lt;1.9677,859.07-155.85*(1.9677-'Metric ME - Current'!$B$15),859.07)</f>
        <v>859.07</v>
      </c>
      <c r="C256" s="1">
        <f t="shared" si="63"/>
        <v>234671.74000000046</v>
      </c>
      <c r="D256" s="92">
        <f>IF('Metric ME - Current'!$B$15&lt;1.9605,324.57-67.0069*(1.9605-'Metric ME - Current'!$B$15),324.57)</f>
        <v>324.57</v>
      </c>
      <c r="E256" s="1">
        <f t="shared" si="62"/>
        <v>117752.05999999994</v>
      </c>
      <c r="H256" s="92">
        <v>278</v>
      </c>
      <c r="I256" s="92">
        <f>IF('Metric ME - Current'!$C$15&lt;1.9677,859.07-155.85*(1.9677-'Metric ME - Current'!$C$15),859.07)</f>
        <v>859.07</v>
      </c>
      <c r="J256" s="1">
        <f t="shared" si="64"/>
        <v>234671.74000000046</v>
      </c>
      <c r="K256" s="92">
        <f>IF('Metric ME - Current'!$C$15&lt;1.9605,324.57-67.0069*(1.9605-'Metric ME - Current'!$C$15),324.57)</f>
        <v>324.57</v>
      </c>
      <c r="L256" s="1">
        <f t="shared" si="71"/>
        <v>117752.05999999994</v>
      </c>
      <c r="O256" s="92">
        <v>278</v>
      </c>
      <c r="P256" s="92">
        <f>IF('Metric ME - Current'!$D$15&lt;1.9677,859.07-155.85*(1.9677-'Metric ME - Current'!$D$15),859.07)</f>
        <v>859.07</v>
      </c>
      <c r="Q256" s="1">
        <f t="shared" si="65"/>
        <v>234671.74000000046</v>
      </c>
      <c r="R256" s="92">
        <f>IF('Metric ME - Current'!$D$15&lt;1.9605,324.57-67.0069*(1.9605-'Metric ME - Current'!$D$15),324.57)</f>
        <v>324.57</v>
      </c>
      <c r="S256" s="1">
        <f t="shared" si="72"/>
        <v>117752.05999999994</v>
      </c>
      <c r="V256" s="92">
        <v>278</v>
      </c>
      <c r="W256" s="92">
        <f>IF('Metric ME - Current'!$E$15&lt;1.9677,859.07-155.85*(1.9677-'Metric ME - Current'!$E$15),859.07)</f>
        <v>859.07</v>
      </c>
      <c r="X256" s="1">
        <f t="shared" si="66"/>
        <v>234671.74000000046</v>
      </c>
      <c r="Y256" s="92">
        <f>IF('Metric ME - Current'!$E$15&lt;1.9605,324.57-67.0069*(1.9605-'Metric ME - Current'!$E$15),324.57)</f>
        <v>324.57</v>
      </c>
      <c r="Z256" s="1">
        <f t="shared" si="73"/>
        <v>117752.05999999994</v>
      </c>
      <c r="AC256" s="92">
        <v>278</v>
      </c>
      <c r="AD256" s="92">
        <f>IF('Metric ME - Current'!$F$15&lt;1.9677,859.07-155.85*(1.9677-'Metric ME - Current'!$F$15),859.07)</f>
        <v>859.07</v>
      </c>
      <c r="AE256" s="1">
        <f t="shared" si="67"/>
        <v>234671.74000000046</v>
      </c>
      <c r="AF256" s="92">
        <f>IF('Metric ME - Current'!$F$15&lt;1.9605,324.57-67.0069*(1.9605-'Metric ME - Current'!$F$15),324.57)</f>
        <v>324.57</v>
      </c>
      <c r="AG256" s="1">
        <f t="shared" si="74"/>
        <v>117752.05999999994</v>
      </c>
      <c r="AJ256" s="92">
        <v>278</v>
      </c>
      <c r="AK256" s="92">
        <f>IF('Metric ME - Current'!$G$15&lt;1.9677,859.07-155.85*(1.9677-'Metric ME - Current'!$G$15),859.07)</f>
        <v>859.07</v>
      </c>
      <c r="AL256" s="1">
        <f t="shared" si="68"/>
        <v>234671.74000000046</v>
      </c>
      <c r="AM256" s="92">
        <f>IF('Metric ME - Current'!$G$15&lt;1.9605,324.57-67.0069*(1.9605-'Metric ME - Current'!$G$15),324.57)</f>
        <v>324.57</v>
      </c>
      <c r="AN256" s="1">
        <f t="shared" si="75"/>
        <v>117752.05999999994</v>
      </c>
      <c r="AQ256" s="92">
        <v>278</v>
      </c>
      <c r="AR256" s="92">
        <f>IF('Metric ME - Current'!$H$15&lt;1.9677,859.07-155.85*(1.9677-'Metric ME - Current'!$H$15),859.07)</f>
        <v>859.07</v>
      </c>
      <c r="AS256" s="1">
        <f t="shared" si="69"/>
        <v>234671.74000000046</v>
      </c>
      <c r="AT256" s="92">
        <f>IF('Metric ME - Current'!$H$15&lt;1.9605,324.57-67.0069*(1.9605-'Metric ME - Current'!$H$15),324.57)</f>
        <v>324.57</v>
      </c>
      <c r="AU256" s="1">
        <f t="shared" si="76"/>
        <v>117752.05999999994</v>
      </c>
      <c r="AX256" s="92">
        <v>278</v>
      </c>
      <c r="AY256" s="92">
        <f>IF('Metric ME - Current'!$I$15&lt;1.9677,859.07-155.85*(1.9677-'Metric ME - Current'!$I$15),859.07)</f>
        <v>859.07</v>
      </c>
      <c r="AZ256" s="1">
        <f t="shared" si="70"/>
        <v>234671.74000000046</v>
      </c>
      <c r="BA256" s="92">
        <f>IF('Metric ME - Current'!$I$15&lt;1.9605,324.57-67.0069*(1.9605-'Metric ME - Current'!$I$15),324.57)</f>
        <v>324.57</v>
      </c>
      <c r="BB256" s="1">
        <f t="shared" si="77"/>
        <v>117752.05999999994</v>
      </c>
    </row>
    <row r="257" spans="1:54" x14ac:dyDescent="0.25">
      <c r="A257" s="92">
        <v>279</v>
      </c>
      <c r="B257" s="92">
        <f>IF('Metric ME - Current'!$B$15&lt;1.9677,859.07-155.85*(1.9677-'Metric ME - Current'!$B$15),859.07)</f>
        <v>859.07</v>
      </c>
      <c r="C257" s="1">
        <f t="shared" si="63"/>
        <v>235530.81000000046</v>
      </c>
      <c r="D257" s="92">
        <f>IF('Metric ME - Current'!$B$15&lt;1.9605,324.57-67.0069*(1.9605-'Metric ME - Current'!$B$15),324.57)</f>
        <v>324.57</v>
      </c>
      <c r="E257" s="1">
        <f t="shared" si="62"/>
        <v>118076.62999999995</v>
      </c>
      <c r="H257" s="92">
        <v>279</v>
      </c>
      <c r="I257" s="92">
        <f>IF('Metric ME - Current'!$C$15&lt;1.9677,859.07-155.85*(1.9677-'Metric ME - Current'!$C$15),859.07)</f>
        <v>859.07</v>
      </c>
      <c r="J257" s="1">
        <f t="shared" si="64"/>
        <v>235530.81000000046</v>
      </c>
      <c r="K257" s="92">
        <f>IF('Metric ME - Current'!$C$15&lt;1.9605,324.57-67.0069*(1.9605-'Metric ME - Current'!$C$15),324.57)</f>
        <v>324.57</v>
      </c>
      <c r="L257" s="1">
        <f t="shared" si="71"/>
        <v>118076.62999999995</v>
      </c>
      <c r="O257" s="92">
        <v>279</v>
      </c>
      <c r="P257" s="92">
        <f>IF('Metric ME - Current'!$D$15&lt;1.9677,859.07-155.85*(1.9677-'Metric ME - Current'!$D$15),859.07)</f>
        <v>859.07</v>
      </c>
      <c r="Q257" s="1">
        <f t="shared" si="65"/>
        <v>235530.81000000046</v>
      </c>
      <c r="R257" s="92">
        <f>IF('Metric ME - Current'!$D$15&lt;1.9605,324.57-67.0069*(1.9605-'Metric ME - Current'!$D$15),324.57)</f>
        <v>324.57</v>
      </c>
      <c r="S257" s="1">
        <f t="shared" si="72"/>
        <v>118076.62999999995</v>
      </c>
      <c r="V257" s="92">
        <v>279</v>
      </c>
      <c r="W257" s="92">
        <f>IF('Metric ME - Current'!$E$15&lt;1.9677,859.07-155.85*(1.9677-'Metric ME - Current'!$E$15),859.07)</f>
        <v>859.07</v>
      </c>
      <c r="X257" s="1">
        <f t="shared" si="66"/>
        <v>235530.81000000046</v>
      </c>
      <c r="Y257" s="92">
        <f>IF('Metric ME - Current'!$E$15&lt;1.9605,324.57-67.0069*(1.9605-'Metric ME - Current'!$E$15),324.57)</f>
        <v>324.57</v>
      </c>
      <c r="Z257" s="1">
        <f t="shared" si="73"/>
        <v>118076.62999999995</v>
      </c>
      <c r="AC257" s="92">
        <v>279</v>
      </c>
      <c r="AD257" s="92">
        <f>IF('Metric ME - Current'!$F$15&lt;1.9677,859.07-155.85*(1.9677-'Metric ME - Current'!$F$15),859.07)</f>
        <v>859.07</v>
      </c>
      <c r="AE257" s="1">
        <f t="shared" si="67"/>
        <v>235530.81000000046</v>
      </c>
      <c r="AF257" s="92">
        <f>IF('Metric ME - Current'!$F$15&lt;1.9605,324.57-67.0069*(1.9605-'Metric ME - Current'!$F$15),324.57)</f>
        <v>324.57</v>
      </c>
      <c r="AG257" s="1">
        <f t="shared" si="74"/>
        <v>118076.62999999995</v>
      </c>
      <c r="AJ257" s="92">
        <v>279</v>
      </c>
      <c r="AK257" s="92">
        <f>IF('Metric ME - Current'!$G$15&lt;1.9677,859.07-155.85*(1.9677-'Metric ME - Current'!$G$15),859.07)</f>
        <v>859.07</v>
      </c>
      <c r="AL257" s="1">
        <f t="shared" si="68"/>
        <v>235530.81000000046</v>
      </c>
      <c r="AM257" s="92">
        <f>IF('Metric ME - Current'!$G$15&lt;1.9605,324.57-67.0069*(1.9605-'Metric ME - Current'!$G$15),324.57)</f>
        <v>324.57</v>
      </c>
      <c r="AN257" s="1">
        <f t="shared" si="75"/>
        <v>118076.62999999995</v>
      </c>
      <c r="AQ257" s="92">
        <v>279</v>
      </c>
      <c r="AR257" s="92">
        <f>IF('Metric ME - Current'!$H$15&lt;1.9677,859.07-155.85*(1.9677-'Metric ME - Current'!$H$15),859.07)</f>
        <v>859.07</v>
      </c>
      <c r="AS257" s="1">
        <f t="shared" si="69"/>
        <v>235530.81000000046</v>
      </c>
      <c r="AT257" s="92">
        <f>IF('Metric ME - Current'!$H$15&lt;1.9605,324.57-67.0069*(1.9605-'Metric ME - Current'!$H$15),324.57)</f>
        <v>324.57</v>
      </c>
      <c r="AU257" s="1">
        <f t="shared" si="76"/>
        <v>118076.62999999995</v>
      </c>
      <c r="AX257" s="92">
        <v>279</v>
      </c>
      <c r="AY257" s="92">
        <f>IF('Metric ME - Current'!$I$15&lt;1.9677,859.07-155.85*(1.9677-'Metric ME - Current'!$I$15),859.07)</f>
        <v>859.07</v>
      </c>
      <c r="AZ257" s="1">
        <f t="shared" si="70"/>
        <v>235530.81000000046</v>
      </c>
      <c r="BA257" s="92">
        <f>IF('Metric ME - Current'!$I$15&lt;1.9605,324.57-67.0069*(1.9605-'Metric ME - Current'!$I$15),324.57)</f>
        <v>324.57</v>
      </c>
      <c r="BB257" s="1">
        <f t="shared" si="77"/>
        <v>118076.62999999995</v>
      </c>
    </row>
    <row r="258" spans="1:54" x14ac:dyDescent="0.25">
      <c r="A258" s="92">
        <v>280</v>
      </c>
      <c r="B258" s="92">
        <f>IF('Metric ME - Current'!$B$15&lt;1.9677,859.07-155.85*(1.9677-'Metric ME - Current'!$B$15),859.07)</f>
        <v>859.07</v>
      </c>
      <c r="C258" s="1">
        <f t="shared" si="63"/>
        <v>236389.88000000047</v>
      </c>
      <c r="D258" s="92">
        <f>IF('Metric ME - Current'!$B$15&lt;1.9605,324.57-67.0069*(1.9605-'Metric ME - Current'!$B$15),324.57)</f>
        <v>324.57</v>
      </c>
      <c r="E258" s="1">
        <f t="shared" si="62"/>
        <v>118401.19999999995</v>
      </c>
      <c r="H258" s="92">
        <v>280</v>
      </c>
      <c r="I258" s="92">
        <f>IF('Metric ME - Current'!$C$15&lt;1.9677,859.07-155.85*(1.9677-'Metric ME - Current'!$C$15),859.07)</f>
        <v>859.07</v>
      </c>
      <c r="J258" s="1">
        <f t="shared" si="64"/>
        <v>236389.88000000047</v>
      </c>
      <c r="K258" s="92">
        <f>IF('Metric ME - Current'!$C$15&lt;1.9605,324.57-67.0069*(1.9605-'Metric ME - Current'!$C$15),324.57)</f>
        <v>324.57</v>
      </c>
      <c r="L258" s="1">
        <f t="shared" si="71"/>
        <v>118401.19999999995</v>
      </c>
      <c r="O258" s="92">
        <v>280</v>
      </c>
      <c r="P258" s="92">
        <f>IF('Metric ME - Current'!$D$15&lt;1.9677,859.07-155.85*(1.9677-'Metric ME - Current'!$D$15),859.07)</f>
        <v>859.07</v>
      </c>
      <c r="Q258" s="1">
        <f t="shared" si="65"/>
        <v>236389.88000000047</v>
      </c>
      <c r="R258" s="92">
        <f>IF('Metric ME - Current'!$D$15&lt;1.9605,324.57-67.0069*(1.9605-'Metric ME - Current'!$D$15),324.57)</f>
        <v>324.57</v>
      </c>
      <c r="S258" s="1">
        <f t="shared" si="72"/>
        <v>118401.19999999995</v>
      </c>
      <c r="V258" s="92">
        <v>280</v>
      </c>
      <c r="W258" s="92">
        <f>IF('Metric ME - Current'!$E$15&lt;1.9677,859.07-155.85*(1.9677-'Metric ME - Current'!$E$15),859.07)</f>
        <v>859.07</v>
      </c>
      <c r="X258" s="1">
        <f t="shared" si="66"/>
        <v>236389.88000000047</v>
      </c>
      <c r="Y258" s="92">
        <f>IF('Metric ME - Current'!$E$15&lt;1.9605,324.57-67.0069*(1.9605-'Metric ME - Current'!$E$15),324.57)</f>
        <v>324.57</v>
      </c>
      <c r="Z258" s="1">
        <f t="shared" si="73"/>
        <v>118401.19999999995</v>
      </c>
      <c r="AC258" s="92">
        <v>280</v>
      </c>
      <c r="AD258" s="92">
        <f>IF('Metric ME - Current'!$F$15&lt;1.9677,859.07-155.85*(1.9677-'Metric ME - Current'!$F$15),859.07)</f>
        <v>859.07</v>
      </c>
      <c r="AE258" s="1">
        <f t="shared" si="67"/>
        <v>236389.88000000047</v>
      </c>
      <c r="AF258" s="92">
        <f>IF('Metric ME - Current'!$F$15&lt;1.9605,324.57-67.0069*(1.9605-'Metric ME - Current'!$F$15),324.57)</f>
        <v>324.57</v>
      </c>
      <c r="AG258" s="1">
        <f t="shared" si="74"/>
        <v>118401.19999999995</v>
      </c>
      <c r="AJ258" s="92">
        <v>280</v>
      </c>
      <c r="AK258" s="92">
        <f>IF('Metric ME - Current'!$G$15&lt;1.9677,859.07-155.85*(1.9677-'Metric ME - Current'!$G$15),859.07)</f>
        <v>859.07</v>
      </c>
      <c r="AL258" s="1">
        <f t="shared" si="68"/>
        <v>236389.88000000047</v>
      </c>
      <c r="AM258" s="92">
        <f>IF('Metric ME - Current'!$G$15&lt;1.9605,324.57-67.0069*(1.9605-'Metric ME - Current'!$G$15),324.57)</f>
        <v>324.57</v>
      </c>
      <c r="AN258" s="1">
        <f t="shared" si="75"/>
        <v>118401.19999999995</v>
      </c>
      <c r="AQ258" s="92">
        <v>280</v>
      </c>
      <c r="AR258" s="92">
        <f>IF('Metric ME - Current'!$H$15&lt;1.9677,859.07-155.85*(1.9677-'Metric ME - Current'!$H$15),859.07)</f>
        <v>859.07</v>
      </c>
      <c r="AS258" s="1">
        <f t="shared" si="69"/>
        <v>236389.88000000047</v>
      </c>
      <c r="AT258" s="92">
        <f>IF('Metric ME - Current'!$H$15&lt;1.9605,324.57-67.0069*(1.9605-'Metric ME - Current'!$H$15),324.57)</f>
        <v>324.57</v>
      </c>
      <c r="AU258" s="1">
        <f t="shared" si="76"/>
        <v>118401.19999999995</v>
      </c>
      <c r="AX258" s="92">
        <v>280</v>
      </c>
      <c r="AY258" s="92">
        <f>IF('Metric ME - Current'!$I$15&lt;1.9677,859.07-155.85*(1.9677-'Metric ME - Current'!$I$15),859.07)</f>
        <v>859.07</v>
      </c>
      <c r="AZ258" s="1">
        <f t="shared" si="70"/>
        <v>236389.88000000047</v>
      </c>
      <c r="BA258" s="92">
        <f>IF('Metric ME - Current'!$I$15&lt;1.9605,324.57-67.0069*(1.9605-'Metric ME - Current'!$I$15),324.57)</f>
        <v>324.57</v>
      </c>
      <c r="BB258" s="1">
        <f t="shared" si="77"/>
        <v>118401.19999999995</v>
      </c>
    </row>
    <row r="259" spans="1:54" x14ac:dyDescent="0.25">
      <c r="A259" s="92">
        <v>281</v>
      </c>
      <c r="B259" s="92">
        <f>IF('Metric ME - Current'!$B$15&lt;1.9311,906.5-265.11*(1.9311-'Metric ME - Current'!$B$15)+400.13*(1.9311-'Metric ME - Current'!$B$15)^2,906.5)</f>
        <v>906.5</v>
      </c>
      <c r="C259" s="1">
        <f t="shared" si="63"/>
        <v>237296.38000000047</v>
      </c>
      <c r="D259" s="92">
        <f>IF('Metric ME - Current'!$B$15&lt;2.23,300.45-26.8531*(2.23-'Metric ME - Current'!$B$15),300.45)</f>
        <v>300.45</v>
      </c>
      <c r="E259" s="1">
        <f t="shared" si="62"/>
        <v>118701.64999999995</v>
      </c>
      <c r="G259" s="1">
        <v>280</v>
      </c>
      <c r="H259" s="92">
        <v>281</v>
      </c>
      <c r="I259" s="92">
        <f>IF('Metric ME - Current'!$C$15&lt;1.9311,906.5-265.11*(1.9311-'Metric ME - Current'!$C$15)+400.13*(1.9311-'Metric ME - Current'!$C$15)^2,906.5)</f>
        <v>906.5</v>
      </c>
      <c r="J259" s="1">
        <f t="shared" si="64"/>
        <v>237296.38000000047</v>
      </c>
      <c r="K259" s="92">
        <f>IF('Metric ME - Current'!$C$15&lt;2.23,300.45-26.8531*(2.23-'Metric ME - Current'!$C$15),300.45)</f>
        <v>300.45</v>
      </c>
      <c r="L259" s="1">
        <f t="shared" si="71"/>
        <v>118701.64999999995</v>
      </c>
      <c r="O259" s="92">
        <v>281</v>
      </c>
      <c r="P259" s="92">
        <f>IF('Metric ME - Current'!$D$15&lt;1.9311,906.5-265.11*(1.9311-'Metric ME - Current'!$D$15)+400.13*(1.9311-'Metric ME - Current'!$D$15)^2,906.5)</f>
        <v>906.5</v>
      </c>
      <c r="Q259" s="1">
        <f t="shared" si="65"/>
        <v>237296.38000000047</v>
      </c>
      <c r="R259" s="92">
        <f>IF('Metric ME - Current'!$D$15&lt;2.23,300.45-26.8531*(2.23-'Metric ME - Current'!$D$15),300.45)</f>
        <v>300.45</v>
      </c>
      <c r="S259" s="1">
        <f t="shared" si="72"/>
        <v>118701.64999999995</v>
      </c>
      <c r="V259" s="92">
        <v>281</v>
      </c>
      <c r="W259" s="92">
        <f>IF('Metric ME - Current'!$E$15&lt;1.9311,906.5-265.11*(1.9311-'Metric ME - Current'!$E$15)+400.13*(1.9311-'Metric ME - Current'!$E$15)^2,906.5)</f>
        <v>906.5</v>
      </c>
      <c r="X259" s="1">
        <f t="shared" si="66"/>
        <v>237296.38000000047</v>
      </c>
      <c r="Y259" s="92">
        <f>IF('Metric ME - Current'!$E$15&lt;2.23,300.45-26.8531*(2.23-'Metric ME - Current'!$E$15),300.45)</f>
        <v>300.45</v>
      </c>
      <c r="Z259" s="1">
        <f t="shared" si="73"/>
        <v>118701.64999999995</v>
      </c>
      <c r="AC259" s="92">
        <v>281</v>
      </c>
      <c r="AD259" s="92">
        <f>IF('Metric ME - Current'!$F$15&lt;1.9311,906.5-265.11*(1.9311-'Metric ME - Current'!$F$15)+400.13*(1.9311-'Metric ME - Current'!$F$15)^2,906.5)</f>
        <v>906.5</v>
      </c>
      <c r="AE259" s="1">
        <f t="shared" si="67"/>
        <v>237296.38000000047</v>
      </c>
      <c r="AF259" s="92">
        <f>IF('Metric ME - Current'!$F$15&lt;2.23,300.45-26.8531*(2.23-'Metric ME - Current'!$F$15),300.45)</f>
        <v>300.45</v>
      </c>
      <c r="AG259" s="1">
        <f t="shared" si="74"/>
        <v>118701.64999999995</v>
      </c>
      <c r="AJ259" s="92">
        <v>281</v>
      </c>
      <c r="AK259" s="92">
        <f>IF('Metric ME - Current'!$G$15&lt;1.9311,906.5-265.11*(1.9311-'Metric ME - Current'!$G$15)+400.13*(1.9311-'Metric ME - Current'!$G$15)^2,906.5)</f>
        <v>906.5</v>
      </c>
      <c r="AL259" s="1">
        <f t="shared" si="68"/>
        <v>237296.38000000047</v>
      </c>
      <c r="AM259" s="92">
        <f>IF('Metric ME - Current'!$G$15&lt;2.23,300.45-26.8531*(2.23-'Metric ME - Current'!$G$15),300.45)</f>
        <v>300.45</v>
      </c>
      <c r="AN259" s="1">
        <f t="shared" si="75"/>
        <v>118701.64999999995</v>
      </c>
      <c r="AQ259" s="92">
        <v>281</v>
      </c>
      <c r="AR259" s="92">
        <f>IF('Metric ME - Current'!$H$15&lt;1.9311,906.5-265.11*(1.9311-'Metric ME - Current'!$H$15)+400.13*(1.9311-'Metric ME - Current'!$H$15)^2,906.5)</f>
        <v>906.5</v>
      </c>
      <c r="AS259" s="1">
        <f t="shared" si="69"/>
        <v>237296.38000000047</v>
      </c>
      <c r="AT259" s="92">
        <f>IF('Metric ME - Current'!$H$15&lt;2.23,300.45-26.8531*(2.23-'Metric ME - Current'!$H$15),300.45)</f>
        <v>300.45</v>
      </c>
      <c r="AU259" s="1">
        <f t="shared" si="76"/>
        <v>118701.64999999995</v>
      </c>
      <c r="AX259" s="92">
        <v>281</v>
      </c>
      <c r="AY259" s="92">
        <f>IF('Metric ME - Current'!$I$15&lt;1.9311,906.5-265.11*(1.9311-'Metric ME - Current'!$I$15)+400.13*(1.9311-'Metric ME - Current'!$I$15)^2,906.5)</f>
        <v>906.5</v>
      </c>
      <c r="AZ259" s="1">
        <f t="shared" si="70"/>
        <v>237296.38000000047</v>
      </c>
      <c r="BA259" s="92">
        <f>IF('Metric ME - Current'!$I$15&lt;2.23,300.45-26.8531*(2.23-'Metric ME - Current'!$I$15),300.45)</f>
        <v>300.45</v>
      </c>
      <c r="BB259" s="1">
        <f t="shared" si="77"/>
        <v>118701.64999999995</v>
      </c>
    </row>
    <row r="260" spans="1:54" x14ac:dyDescent="0.25">
      <c r="A260" s="92">
        <v>282</v>
      </c>
      <c r="B260" s="93">
        <f>IF('Metric ME - Current'!$B$15&lt;1.9311,906.5-265.11*(1.9311-'Metric ME - Current'!$B$15)+400.13*(1.9311-'Metric ME - Current'!$B$15)^2,906.5)</f>
        <v>906.5</v>
      </c>
      <c r="C260" s="1">
        <f t="shared" si="63"/>
        <v>238202.88000000047</v>
      </c>
      <c r="D260" s="92">
        <f>IF('Metric ME - Current'!$B$15&lt;2.23,300.45-26.8531*(2.23-'Metric ME - Current'!$B$15),300.45)</f>
        <v>300.45</v>
      </c>
      <c r="E260" s="1">
        <f t="shared" si="62"/>
        <v>119002.09999999995</v>
      </c>
      <c r="G260" s="1">
        <v>330</v>
      </c>
      <c r="H260" s="92">
        <v>282</v>
      </c>
      <c r="I260" s="93">
        <f>IF('Metric ME - Current'!$C$15&lt;1.9311,906.5-265.11*(1.9311-'Metric ME - Current'!$C$15)+400.13*(1.9311-'Metric ME - Current'!$C$15)^2,906.5)</f>
        <v>906.5</v>
      </c>
      <c r="J260" s="1">
        <f t="shared" si="64"/>
        <v>238202.88000000047</v>
      </c>
      <c r="K260" s="92">
        <f>IF('Metric ME - Current'!$C$15&lt;2.23,300.45-26.8531*(2.23-'Metric ME - Current'!$C$15),300.45)</f>
        <v>300.45</v>
      </c>
      <c r="L260" s="1">
        <f t="shared" si="71"/>
        <v>119002.09999999995</v>
      </c>
      <c r="O260" s="92">
        <v>282</v>
      </c>
      <c r="P260" s="93">
        <f>IF('Metric ME - Current'!$D$15&lt;1.9311,906.5-265.11*(1.9311-'Metric ME - Current'!$D$15)+400.13*(1.9311-'Metric ME - Current'!$D$15)^2,906.5)</f>
        <v>906.5</v>
      </c>
      <c r="Q260" s="1">
        <f t="shared" si="65"/>
        <v>238202.88000000047</v>
      </c>
      <c r="R260" s="92">
        <f>IF('Metric ME - Current'!$D$15&lt;2.23,300.45-26.8531*(2.23-'Metric ME - Current'!$D$15),300.45)</f>
        <v>300.45</v>
      </c>
      <c r="S260" s="1">
        <f t="shared" si="72"/>
        <v>119002.09999999995</v>
      </c>
      <c r="V260" s="92">
        <v>282</v>
      </c>
      <c r="W260" s="93">
        <f>IF('Metric ME - Current'!$E$15&lt;1.9311,906.5-265.11*(1.9311-'Metric ME - Current'!$E$15)+400.13*(1.9311-'Metric ME - Current'!$E$15)^2,906.5)</f>
        <v>906.5</v>
      </c>
      <c r="X260" s="1">
        <f t="shared" si="66"/>
        <v>238202.88000000047</v>
      </c>
      <c r="Y260" s="92">
        <f>IF('Metric ME - Current'!$E$15&lt;2.23,300.45-26.8531*(2.23-'Metric ME - Current'!$E$15),300.45)</f>
        <v>300.45</v>
      </c>
      <c r="Z260" s="1">
        <f t="shared" si="73"/>
        <v>119002.09999999995</v>
      </c>
      <c r="AC260" s="92">
        <v>282</v>
      </c>
      <c r="AD260" s="93">
        <f>IF('Metric ME - Current'!$F$15&lt;1.9311,906.5-265.11*(1.9311-'Metric ME - Current'!$F$15)+400.13*(1.9311-'Metric ME - Current'!$F$15)^2,906.5)</f>
        <v>906.5</v>
      </c>
      <c r="AE260" s="1">
        <f t="shared" si="67"/>
        <v>238202.88000000047</v>
      </c>
      <c r="AF260" s="92">
        <f>IF('Metric ME - Current'!$F$15&lt;2.23,300.45-26.8531*(2.23-'Metric ME - Current'!$F$15),300.45)</f>
        <v>300.45</v>
      </c>
      <c r="AG260" s="1">
        <f t="shared" si="74"/>
        <v>119002.09999999995</v>
      </c>
      <c r="AJ260" s="92">
        <v>282</v>
      </c>
      <c r="AK260" s="93">
        <f>IF('Metric ME - Current'!$G$15&lt;1.9311,906.5-265.11*(1.9311-'Metric ME - Current'!$G$15)+400.13*(1.9311-'Metric ME - Current'!$G$15)^2,906.5)</f>
        <v>906.5</v>
      </c>
      <c r="AL260" s="1">
        <f t="shared" si="68"/>
        <v>238202.88000000047</v>
      </c>
      <c r="AM260" s="92">
        <f>IF('Metric ME - Current'!$G$15&lt;2.23,300.45-26.8531*(2.23-'Metric ME - Current'!$G$15),300.45)</f>
        <v>300.45</v>
      </c>
      <c r="AN260" s="1">
        <f t="shared" si="75"/>
        <v>119002.09999999995</v>
      </c>
      <c r="AQ260" s="92">
        <v>282</v>
      </c>
      <c r="AR260" s="93">
        <f>IF('Metric ME - Current'!$H$15&lt;1.9311,906.5-265.11*(1.9311-'Metric ME - Current'!$H$15)+400.13*(1.9311-'Metric ME - Current'!$H$15)^2,906.5)</f>
        <v>906.5</v>
      </c>
      <c r="AS260" s="1">
        <f t="shared" si="69"/>
        <v>238202.88000000047</v>
      </c>
      <c r="AT260" s="92">
        <f>IF('Metric ME - Current'!$H$15&lt;2.23,300.45-26.8531*(2.23-'Metric ME - Current'!$H$15),300.45)</f>
        <v>300.45</v>
      </c>
      <c r="AU260" s="1">
        <f t="shared" si="76"/>
        <v>119002.09999999995</v>
      </c>
      <c r="AX260" s="92">
        <v>282</v>
      </c>
      <c r="AY260" s="93">
        <f>IF('Metric ME - Current'!$I$15&lt;1.9311,906.5-265.11*(1.9311-'Metric ME - Current'!$I$15)+400.13*(1.9311-'Metric ME - Current'!$I$15)^2,906.5)</f>
        <v>906.5</v>
      </c>
      <c r="AZ260" s="1">
        <f t="shared" si="70"/>
        <v>238202.88000000047</v>
      </c>
      <c r="BA260" s="92">
        <f>IF('Metric ME - Current'!$I$15&lt;2.23,300.45-26.8531*(2.23-'Metric ME - Current'!$I$15),300.45)</f>
        <v>300.45</v>
      </c>
      <c r="BB260" s="1">
        <f t="shared" si="77"/>
        <v>119002.09999999995</v>
      </c>
    </row>
    <row r="261" spans="1:54" x14ac:dyDescent="0.25">
      <c r="A261" s="92">
        <v>283</v>
      </c>
      <c r="B261" s="93">
        <f>IF('Metric ME - Current'!$B$15&lt;1.9311,906.5-265.11*(1.9311-'Metric ME - Current'!$B$15)+400.13*(1.9311-'Metric ME - Current'!$B$15)^2,906.5)</f>
        <v>906.5</v>
      </c>
      <c r="C261" s="1">
        <f t="shared" si="63"/>
        <v>239109.38000000047</v>
      </c>
      <c r="D261" s="92">
        <f>IF('Metric ME - Current'!$B$15&lt;2.23,300.45-26.8531*(2.23-'Metric ME - Current'!$B$15),300.45)</f>
        <v>300.45</v>
      </c>
      <c r="E261" s="1">
        <f t="shared" si="62"/>
        <v>119302.54999999994</v>
      </c>
      <c r="H261" s="92">
        <v>283</v>
      </c>
      <c r="I261" s="93">
        <f>IF('Metric ME - Current'!$C$15&lt;1.9311,906.5-265.11*(1.9311-'Metric ME - Current'!$C$15)+400.13*(1.9311-'Metric ME - Current'!$C$15)^2,906.5)</f>
        <v>906.5</v>
      </c>
      <c r="J261" s="1">
        <f t="shared" si="64"/>
        <v>239109.38000000047</v>
      </c>
      <c r="K261" s="92">
        <f>IF('Metric ME - Current'!$C$15&lt;2.23,300.45-26.8531*(2.23-'Metric ME - Current'!$C$15),300.45)</f>
        <v>300.45</v>
      </c>
      <c r="L261" s="1">
        <f t="shared" si="71"/>
        <v>119302.54999999994</v>
      </c>
      <c r="O261" s="92">
        <v>283</v>
      </c>
      <c r="P261" s="93">
        <f>IF('Metric ME - Current'!$D$15&lt;1.9311,906.5-265.11*(1.9311-'Metric ME - Current'!$D$15)+400.13*(1.9311-'Metric ME - Current'!$D$15)^2,906.5)</f>
        <v>906.5</v>
      </c>
      <c r="Q261" s="1">
        <f t="shared" si="65"/>
        <v>239109.38000000047</v>
      </c>
      <c r="R261" s="92">
        <f>IF('Metric ME - Current'!$D$15&lt;2.23,300.45-26.8531*(2.23-'Metric ME - Current'!$D$15),300.45)</f>
        <v>300.45</v>
      </c>
      <c r="S261" s="1">
        <f t="shared" si="72"/>
        <v>119302.54999999994</v>
      </c>
      <c r="V261" s="92">
        <v>283</v>
      </c>
      <c r="W261" s="93">
        <f>IF('Metric ME - Current'!$E$15&lt;1.9311,906.5-265.11*(1.9311-'Metric ME - Current'!$E$15)+400.13*(1.9311-'Metric ME - Current'!$E$15)^2,906.5)</f>
        <v>906.5</v>
      </c>
      <c r="X261" s="1">
        <f t="shared" si="66"/>
        <v>239109.38000000047</v>
      </c>
      <c r="Y261" s="92">
        <f>IF('Metric ME - Current'!$E$15&lt;2.23,300.45-26.8531*(2.23-'Metric ME - Current'!$E$15),300.45)</f>
        <v>300.45</v>
      </c>
      <c r="Z261" s="1">
        <f t="shared" si="73"/>
        <v>119302.54999999994</v>
      </c>
      <c r="AC261" s="92">
        <v>283</v>
      </c>
      <c r="AD261" s="93">
        <f>IF('Metric ME - Current'!$F$15&lt;1.9311,906.5-265.11*(1.9311-'Metric ME - Current'!$F$15)+400.13*(1.9311-'Metric ME - Current'!$F$15)^2,906.5)</f>
        <v>906.5</v>
      </c>
      <c r="AE261" s="1">
        <f t="shared" si="67"/>
        <v>239109.38000000047</v>
      </c>
      <c r="AF261" s="92">
        <f>IF('Metric ME - Current'!$F$15&lt;2.23,300.45-26.8531*(2.23-'Metric ME - Current'!$F$15),300.45)</f>
        <v>300.45</v>
      </c>
      <c r="AG261" s="1">
        <f t="shared" si="74"/>
        <v>119302.54999999994</v>
      </c>
      <c r="AJ261" s="92">
        <v>283</v>
      </c>
      <c r="AK261" s="93">
        <f>IF('Metric ME - Current'!$G$15&lt;1.9311,906.5-265.11*(1.9311-'Metric ME - Current'!$G$15)+400.13*(1.9311-'Metric ME - Current'!$G$15)^2,906.5)</f>
        <v>906.5</v>
      </c>
      <c r="AL261" s="1">
        <f t="shared" si="68"/>
        <v>239109.38000000047</v>
      </c>
      <c r="AM261" s="92">
        <f>IF('Metric ME - Current'!$G$15&lt;2.23,300.45-26.8531*(2.23-'Metric ME - Current'!$G$15),300.45)</f>
        <v>300.45</v>
      </c>
      <c r="AN261" s="1">
        <f t="shared" si="75"/>
        <v>119302.54999999994</v>
      </c>
      <c r="AQ261" s="92">
        <v>283</v>
      </c>
      <c r="AR261" s="93">
        <f>IF('Metric ME - Current'!$H$15&lt;1.9311,906.5-265.11*(1.9311-'Metric ME - Current'!$H$15)+400.13*(1.9311-'Metric ME - Current'!$H$15)^2,906.5)</f>
        <v>906.5</v>
      </c>
      <c r="AS261" s="1">
        <f t="shared" si="69"/>
        <v>239109.38000000047</v>
      </c>
      <c r="AT261" s="92">
        <f>IF('Metric ME - Current'!$H$15&lt;2.23,300.45-26.8531*(2.23-'Metric ME - Current'!$H$15),300.45)</f>
        <v>300.45</v>
      </c>
      <c r="AU261" s="1">
        <f t="shared" si="76"/>
        <v>119302.54999999994</v>
      </c>
      <c r="AX261" s="92">
        <v>283</v>
      </c>
      <c r="AY261" s="93">
        <f>IF('Metric ME - Current'!$I$15&lt;1.9311,906.5-265.11*(1.9311-'Metric ME - Current'!$I$15)+400.13*(1.9311-'Metric ME - Current'!$I$15)^2,906.5)</f>
        <v>906.5</v>
      </c>
      <c r="AZ261" s="1">
        <f t="shared" si="70"/>
        <v>239109.38000000047</v>
      </c>
      <c r="BA261" s="92">
        <f>IF('Metric ME - Current'!$I$15&lt;2.23,300.45-26.8531*(2.23-'Metric ME - Current'!$I$15),300.45)</f>
        <v>300.45</v>
      </c>
      <c r="BB261" s="1">
        <f t="shared" si="77"/>
        <v>119302.54999999994</v>
      </c>
    </row>
    <row r="262" spans="1:54" x14ac:dyDescent="0.25">
      <c r="A262" s="92">
        <v>284</v>
      </c>
      <c r="B262" s="93">
        <f>IF('Metric ME - Current'!$B$15&lt;1.9311,906.5-265.11*(1.9311-'Metric ME - Current'!$B$15)+400.13*(1.9311-'Metric ME - Current'!$B$15)^2,906.5)</f>
        <v>906.5</v>
      </c>
      <c r="C262" s="1">
        <f t="shared" si="63"/>
        <v>240015.88000000047</v>
      </c>
      <c r="D262" s="92">
        <f>IF('Metric ME - Current'!$B$15&lt;2.23,300.45-26.8531*(2.23-'Metric ME - Current'!$B$15),300.45)</f>
        <v>300.45</v>
      </c>
      <c r="E262" s="1">
        <f t="shared" si="62"/>
        <v>119602.99999999994</v>
      </c>
      <c r="H262" s="92">
        <v>284</v>
      </c>
      <c r="I262" s="93">
        <f>IF('Metric ME - Current'!$C$15&lt;1.9311,906.5-265.11*(1.9311-'Metric ME - Current'!$C$15)+400.13*(1.9311-'Metric ME - Current'!$C$15)^2,906.5)</f>
        <v>906.5</v>
      </c>
      <c r="J262" s="1">
        <f t="shared" si="64"/>
        <v>240015.88000000047</v>
      </c>
      <c r="K262" s="92">
        <f>IF('Metric ME - Current'!$C$15&lt;2.23,300.45-26.8531*(2.23-'Metric ME - Current'!$C$15),300.45)</f>
        <v>300.45</v>
      </c>
      <c r="L262" s="1">
        <f t="shared" si="71"/>
        <v>119602.99999999994</v>
      </c>
      <c r="O262" s="92">
        <v>284</v>
      </c>
      <c r="P262" s="93">
        <f>IF('Metric ME - Current'!$D$15&lt;1.9311,906.5-265.11*(1.9311-'Metric ME - Current'!$D$15)+400.13*(1.9311-'Metric ME - Current'!$D$15)^2,906.5)</f>
        <v>906.5</v>
      </c>
      <c r="Q262" s="1">
        <f t="shared" si="65"/>
        <v>240015.88000000047</v>
      </c>
      <c r="R262" s="92">
        <f>IF('Metric ME - Current'!$D$15&lt;2.23,300.45-26.8531*(2.23-'Metric ME - Current'!$D$15),300.45)</f>
        <v>300.45</v>
      </c>
      <c r="S262" s="1">
        <f t="shared" si="72"/>
        <v>119602.99999999994</v>
      </c>
      <c r="V262" s="92">
        <v>284</v>
      </c>
      <c r="W262" s="93">
        <f>IF('Metric ME - Current'!$E$15&lt;1.9311,906.5-265.11*(1.9311-'Metric ME - Current'!$E$15)+400.13*(1.9311-'Metric ME - Current'!$E$15)^2,906.5)</f>
        <v>906.5</v>
      </c>
      <c r="X262" s="1">
        <f t="shared" si="66"/>
        <v>240015.88000000047</v>
      </c>
      <c r="Y262" s="92">
        <f>IF('Metric ME - Current'!$E$15&lt;2.23,300.45-26.8531*(2.23-'Metric ME - Current'!$E$15),300.45)</f>
        <v>300.45</v>
      </c>
      <c r="Z262" s="1">
        <f t="shared" si="73"/>
        <v>119602.99999999994</v>
      </c>
      <c r="AC262" s="92">
        <v>284</v>
      </c>
      <c r="AD262" s="93">
        <f>IF('Metric ME - Current'!$F$15&lt;1.9311,906.5-265.11*(1.9311-'Metric ME - Current'!$F$15)+400.13*(1.9311-'Metric ME - Current'!$F$15)^2,906.5)</f>
        <v>906.5</v>
      </c>
      <c r="AE262" s="1">
        <f t="shared" si="67"/>
        <v>240015.88000000047</v>
      </c>
      <c r="AF262" s="92">
        <f>IF('Metric ME - Current'!$F$15&lt;2.23,300.45-26.8531*(2.23-'Metric ME - Current'!$F$15),300.45)</f>
        <v>300.45</v>
      </c>
      <c r="AG262" s="1">
        <f t="shared" si="74"/>
        <v>119602.99999999994</v>
      </c>
      <c r="AJ262" s="92">
        <v>284</v>
      </c>
      <c r="AK262" s="93">
        <f>IF('Metric ME - Current'!$G$15&lt;1.9311,906.5-265.11*(1.9311-'Metric ME - Current'!$G$15)+400.13*(1.9311-'Metric ME - Current'!$G$15)^2,906.5)</f>
        <v>906.5</v>
      </c>
      <c r="AL262" s="1">
        <f t="shared" si="68"/>
        <v>240015.88000000047</v>
      </c>
      <c r="AM262" s="92">
        <f>IF('Metric ME - Current'!$G$15&lt;2.23,300.45-26.8531*(2.23-'Metric ME - Current'!$G$15),300.45)</f>
        <v>300.45</v>
      </c>
      <c r="AN262" s="1">
        <f t="shared" si="75"/>
        <v>119602.99999999994</v>
      </c>
      <c r="AQ262" s="92">
        <v>284</v>
      </c>
      <c r="AR262" s="93">
        <f>IF('Metric ME - Current'!$H$15&lt;1.9311,906.5-265.11*(1.9311-'Metric ME - Current'!$H$15)+400.13*(1.9311-'Metric ME - Current'!$H$15)^2,906.5)</f>
        <v>906.5</v>
      </c>
      <c r="AS262" s="1">
        <f t="shared" si="69"/>
        <v>240015.88000000047</v>
      </c>
      <c r="AT262" s="92">
        <f>IF('Metric ME - Current'!$H$15&lt;2.23,300.45-26.8531*(2.23-'Metric ME - Current'!$H$15),300.45)</f>
        <v>300.45</v>
      </c>
      <c r="AU262" s="1">
        <f t="shared" si="76"/>
        <v>119602.99999999994</v>
      </c>
      <c r="AX262" s="92">
        <v>284</v>
      </c>
      <c r="AY262" s="93">
        <f>IF('Metric ME - Current'!$I$15&lt;1.9311,906.5-265.11*(1.9311-'Metric ME - Current'!$I$15)+400.13*(1.9311-'Metric ME - Current'!$I$15)^2,906.5)</f>
        <v>906.5</v>
      </c>
      <c r="AZ262" s="1">
        <f t="shared" si="70"/>
        <v>240015.88000000047</v>
      </c>
      <c r="BA262" s="92">
        <f>IF('Metric ME - Current'!$I$15&lt;2.23,300.45-26.8531*(2.23-'Metric ME - Current'!$I$15),300.45)</f>
        <v>300.45</v>
      </c>
      <c r="BB262" s="1">
        <f t="shared" si="77"/>
        <v>119602.99999999994</v>
      </c>
    </row>
    <row r="263" spans="1:54" x14ac:dyDescent="0.25">
      <c r="A263" s="92">
        <v>285</v>
      </c>
      <c r="B263" s="93">
        <f>IF('Metric ME - Current'!$B$15&lt;1.9311,906.5-265.11*(1.9311-'Metric ME - Current'!$B$15)+400.13*(1.9311-'Metric ME - Current'!$B$15)^2,906.5)</f>
        <v>906.5</v>
      </c>
      <c r="C263" s="1">
        <f t="shared" si="63"/>
        <v>240922.38000000047</v>
      </c>
      <c r="D263" s="92">
        <f>IF('Metric ME - Current'!$B$15&lt;2.23,300.45-26.8531*(2.23-'Metric ME - Current'!$B$15),300.45)</f>
        <v>300.45</v>
      </c>
      <c r="E263" s="1">
        <f t="shared" ref="E263:E308" si="78">D263+E262</f>
        <v>119903.44999999994</v>
      </c>
      <c r="H263" s="92">
        <v>285</v>
      </c>
      <c r="I263" s="93">
        <f>IF('Metric ME - Current'!$C$15&lt;1.9311,906.5-265.11*(1.9311-'Metric ME - Current'!$C$15)+400.13*(1.9311-'Metric ME - Current'!$C$15)^2,906.5)</f>
        <v>906.5</v>
      </c>
      <c r="J263" s="1">
        <f t="shared" si="64"/>
        <v>240922.38000000047</v>
      </c>
      <c r="K263" s="92">
        <f>IF('Metric ME - Current'!$C$15&lt;2.23,300.45-26.8531*(2.23-'Metric ME - Current'!$C$15),300.45)</f>
        <v>300.45</v>
      </c>
      <c r="L263" s="1">
        <f t="shared" si="71"/>
        <v>119903.44999999994</v>
      </c>
      <c r="O263" s="92">
        <v>285</v>
      </c>
      <c r="P263" s="93">
        <f>IF('Metric ME - Current'!$D$15&lt;1.9311,906.5-265.11*(1.9311-'Metric ME - Current'!$D$15)+400.13*(1.9311-'Metric ME - Current'!$D$15)^2,906.5)</f>
        <v>906.5</v>
      </c>
      <c r="Q263" s="1">
        <f t="shared" si="65"/>
        <v>240922.38000000047</v>
      </c>
      <c r="R263" s="92">
        <f>IF('Metric ME - Current'!$D$15&lt;2.23,300.45-26.8531*(2.23-'Metric ME - Current'!$D$15),300.45)</f>
        <v>300.45</v>
      </c>
      <c r="S263" s="1">
        <f t="shared" si="72"/>
        <v>119903.44999999994</v>
      </c>
      <c r="V263" s="92">
        <v>285</v>
      </c>
      <c r="W263" s="93">
        <f>IF('Metric ME - Current'!$E$15&lt;1.9311,906.5-265.11*(1.9311-'Metric ME - Current'!$E$15)+400.13*(1.9311-'Metric ME - Current'!$E$15)^2,906.5)</f>
        <v>906.5</v>
      </c>
      <c r="X263" s="1">
        <f t="shared" si="66"/>
        <v>240922.38000000047</v>
      </c>
      <c r="Y263" s="92">
        <f>IF('Metric ME - Current'!$E$15&lt;2.23,300.45-26.8531*(2.23-'Metric ME - Current'!$E$15),300.45)</f>
        <v>300.45</v>
      </c>
      <c r="Z263" s="1">
        <f t="shared" si="73"/>
        <v>119903.44999999994</v>
      </c>
      <c r="AC263" s="92">
        <v>285</v>
      </c>
      <c r="AD263" s="93">
        <f>IF('Metric ME - Current'!$F$15&lt;1.9311,906.5-265.11*(1.9311-'Metric ME - Current'!$F$15)+400.13*(1.9311-'Metric ME - Current'!$F$15)^2,906.5)</f>
        <v>906.5</v>
      </c>
      <c r="AE263" s="1">
        <f t="shared" si="67"/>
        <v>240922.38000000047</v>
      </c>
      <c r="AF263" s="92">
        <f>IF('Metric ME - Current'!$F$15&lt;2.23,300.45-26.8531*(2.23-'Metric ME - Current'!$F$15),300.45)</f>
        <v>300.45</v>
      </c>
      <c r="AG263" s="1">
        <f t="shared" si="74"/>
        <v>119903.44999999994</v>
      </c>
      <c r="AJ263" s="92">
        <v>285</v>
      </c>
      <c r="AK263" s="93">
        <f>IF('Metric ME - Current'!$G$15&lt;1.9311,906.5-265.11*(1.9311-'Metric ME - Current'!$G$15)+400.13*(1.9311-'Metric ME - Current'!$G$15)^2,906.5)</f>
        <v>906.5</v>
      </c>
      <c r="AL263" s="1">
        <f t="shared" si="68"/>
        <v>240922.38000000047</v>
      </c>
      <c r="AM263" s="92">
        <f>IF('Metric ME - Current'!$G$15&lt;2.23,300.45-26.8531*(2.23-'Metric ME - Current'!$G$15),300.45)</f>
        <v>300.45</v>
      </c>
      <c r="AN263" s="1">
        <f t="shared" si="75"/>
        <v>119903.44999999994</v>
      </c>
      <c r="AQ263" s="92">
        <v>285</v>
      </c>
      <c r="AR263" s="93">
        <f>IF('Metric ME - Current'!$H$15&lt;1.9311,906.5-265.11*(1.9311-'Metric ME - Current'!$H$15)+400.13*(1.9311-'Metric ME - Current'!$H$15)^2,906.5)</f>
        <v>906.5</v>
      </c>
      <c r="AS263" s="1">
        <f t="shared" si="69"/>
        <v>240922.38000000047</v>
      </c>
      <c r="AT263" s="92">
        <f>IF('Metric ME - Current'!$H$15&lt;2.23,300.45-26.8531*(2.23-'Metric ME - Current'!$H$15),300.45)</f>
        <v>300.45</v>
      </c>
      <c r="AU263" s="1">
        <f t="shared" si="76"/>
        <v>119903.44999999994</v>
      </c>
      <c r="AX263" s="92">
        <v>285</v>
      </c>
      <c r="AY263" s="93">
        <f>IF('Metric ME - Current'!$I$15&lt;1.9311,906.5-265.11*(1.9311-'Metric ME - Current'!$I$15)+400.13*(1.9311-'Metric ME - Current'!$I$15)^2,906.5)</f>
        <v>906.5</v>
      </c>
      <c r="AZ263" s="1">
        <f t="shared" si="70"/>
        <v>240922.38000000047</v>
      </c>
      <c r="BA263" s="92">
        <f>IF('Metric ME - Current'!$I$15&lt;2.23,300.45-26.8531*(2.23-'Metric ME - Current'!$I$15),300.45)</f>
        <v>300.45</v>
      </c>
      <c r="BB263" s="1">
        <f t="shared" si="77"/>
        <v>119903.44999999994</v>
      </c>
    </row>
    <row r="264" spans="1:54" x14ac:dyDescent="0.25">
      <c r="A264" s="92">
        <v>286</v>
      </c>
      <c r="B264" s="93">
        <f>IF('Metric ME - Current'!$B$15&lt;1.9311,906.5-265.11*(1.9311-'Metric ME - Current'!$B$15)+400.13*(1.9311-'Metric ME - Current'!$B$15)^2,906.5)</f>
        <v>906.5</v>
      </c>
      <c r="C264" s="1">
        <f t="shared" ref="C264:C308" si="79">B264+C263</f>
        <v>241828.88000000047</v>
      </c>
      <c r="D264" s="92">
        <f>IF('Metric ME - Current'!$B$15&lt;2.23,300.45-26.8531*(2.23-'Metric ME - Current'!$B$15),300.45)</f>
        <v>300.45</v>
      </c>
      <c r="E264" s="1">
        <f t="shared" si="78"/>
        <v>120203.89999999994</v>
      </c>
      <c r="H264" s="92">
        <v>286</v>
      </c>
      <c r="I264" s="93">
        <f>IF('Metric ME - Current'!$C$15&lt;1.9311,906.5-265.11*(1.9311-'Metric ME - Current'!$C$15)+400.13*(1.9311-'Metric ME - Current'!$C$15)^2,906.5)</f>
        <v>906.5</v>
      </c>
      <c r="J264" s="1">
        <f t="shared" ref="J264:J308" si="80">I264+J263</f>
        <v>241828.88000000047</v>
      </c>
      <c r="K264" s="92">
        <f>IF('Metric ME - Current'!$C$15&lt;2.23,300.45-26.8531*(2.23-'Metric ME - Current'!$C$15),300.45)</f>
        <v>300.45</v>
      </c>
      <c r="L264" s="1">
        <f t="shared" si="71"/>
        <v>120203.89999999994</v>
      </c>
      <c r="O264" s="92">
        <v>286</v>
      </c>
      <c r="P264" s="93">
        <f>IF('Metric ME - Current'!$D$15&lt;1.9311,906.5-265.11*(1.9311-'Metric ME - Current'!$D$15)+400.13*(1.9311-'Metric ME - Current'!$D$15)^2,906.5)</f>
        <v>906.5</v>
      </c>
      <c r="Q264" s="1">
        <f t="shared" ref="Q264:Q308" si="81">P264+Q263</f>
        <v>241828.88000000047</v>
      </c>
      <c r="R264" s="92">
        <f>IF('Metric ME - Current'!$D$15&lt;2.23,300.45-26.8531*(2.23-'Metric ME - Current'!$D$15),300.45)</f>
        <v>300.45</v>
      </c>
      <c r="S264" s="1">
        <f t="shared" si="72"/>
        <v>120203.89999999994</v>
      </c>
      <c r="V264" s="92">
        <v>286</v>
      </c>
      <c r="W264" s="93">
        <f>IF('Metric ME - Current'!$E$15&lt;1.9311,906.5-265.11*(1.9311-'Metric ME - Current'!$E$15)+400.13*(1.9311-'Metric ME - Current'!$E$15)^2,906.5)</f>
        <v>906.5</v>
      </c>
      <c r="X264" s="1">
        <f t="shared" ref="X264:X308" si="82">W264+X263</f>
        <v>241828.88000000047</v>
      </c>
      <c r="Y264" s="92">
        <f>IF('Metric ME - Current'!$E$15&lt;2.23,300.45-26.8531*(2.23-'Metric ME - Current'!$E$15),300.45)</f>
        <v>300.45</v>
      </c>
      <c r="Z264" s="1">
        <f t="shared" si="73"/>
        <v>120203.89999999994</v>
      </c>
      <c r="AC264" s="92">
        <v>286</v>
      </c>
      <c r="AD264" s="93">
        <f>IF('Metric ME - Current'!$F$15&lt;1.9311,906.5-265.11*(1.9311-'Metric ME - Current'!$F$15)+400.13*(1.9311-'Metric ME - Current'!$F$15)^2,906.5)</f>
        <v>906.5</v>
      </c>
      <c r="AE264" s="1">
        <f t="shared" ref="AE264:AE308" si="83">AD264+AE263</f>
        <v>241828.88000000047</v>
      </c>
      <c r="AF264" s="92">
        <f>IF('Metric ME - Current'!$F$15&lt;2.23,300.45-26.8531*(2.23-'Metric ME - Current'!$F$15),300.45)</f>
        <v>300.45</v>
      </c>
      <c r="AG264" s="1">
        <f t="shared" si="74"/>
        <v>120203.89999999994</v>
      </c>
      <c r="AJ264" s="92">
        <v>286</v>
      </c>
      <c r="AK264" s="93">
        <f>IF('Metric ME - Current'!$G$15&lt;1.9311,906.5-265.11*(1.9311-'Metric ME - Current'!$G$15)+400.13*(1.9311-'Metric ME - Current'!$G$15)^2,906.5)</f>
        <v>906.5</v>
      </c>
      <c r="AL264" s="1">
        <f t="shared" ref="AL264:AL308" si="84">AK264+AL263</f>
        <v>241828.88000000047</v>
      </c>
      <c r="AM264" s="92">
        <f>IF('Metric ME - Current'!$G$15&lt;2.23,300.45-26.8531*(2.23-'Metric ME - Current'!$G$15),300.45)</f>
        <v>300.45</v>
      </c>
      <c r="AN264" s="1">
        <f t="shared" si="75"/>
        <v>120203.89999999994</v>
      </c>
      <c r="AQ264" s="92">
        <v>286</v>
      </c>
      <c r="AR264" s="93">
        <f>IF('Metric ME - Current'!$H$15&lt;1.9311,906.5-265.11*(1.9311-'Metric ME - Current'!$H$15)+400.13*(1.9311-'Metric ME - Current'!$H$15)^2,906.5)</f>
        <v>906.5</v>
      </c>
      <c r="AS264" s="1">
        <f t="shared" ref="AS264:AS308" si="85">AR264+AS263</f>
        <v>241828.88000000047</v>
      </c>
      <c r="AT264" s="92">
        <f>IF('Metric ME - Current'!$H$15&lt;2.23,300.45-26.8531*(2.23-'Metric ME - Current'!$H$15),300.45)</f>
        <v>300.45</v>
      </c>
      <c r="AU264" s="1">
        <f t="shared" si="76"/>
        <v>120203.89999999994</v>
      </c>
      <c r="AX264" s="92">
        <v>286</v>
      </c>
      <c r="AY264" s="93">
        <f>IF('Metric ME - Current'!$I$15&lt;1.9311,906.5-265.11*(1.9311-'Metric ME - Current'!$I$15)+400.13*(1.9311-'Metric ME - Current'!$I$15)^2,906.5)</f>
        <v>906.5</v>
      </c>
      <c r="AZ264" s="1">
        <f t="shared" ref="AZ264:AZ308" si="86">AY264+AZ263</f>
        <v>241828.88000000047</v>
      </c>
      <c r="BA264" s="92">
        <f>IF('Metric ME - Current'!$I$15&lt;2.23,300.45-26.8531*(2.23-'Metric ME - Current'!$I$15),300.45)</f>
        <v>300.45</v>
      </c>
      <c r="BB264" s="1">
        <f t="shared" si="77"/>
        <v>120203.89999999994</v>
      </c>
    </row>
    <row r="265" spans="1:54" x14ac:dyDescent="0.25">
      <c r="A265" s="92">
        <v>287</v>
      </c>
      <c r="B265" s="93">
        <f>IF('Metric ME - Current'!$B$15&lt;1.9311,906.5-265.11*(1.9311-'Metric ME - Current'!$B$15)+400.13*(1.9311-'Metric ME - Current'!$B$15)^2,906.5)</f>
        <v>906.5</v>
      </c>
      <c r="C265" s="1">
        <f t="shared" si="79"/>
        <v>242735.38000000047</v>
      </c>
      <c r="D265" s="92">
        <f>IF('Metric ME - Current'!$B$15&lt;2.23,300.45-26.8531*(2.23-'Metric ME - Current'!$B$15),300.45)</f>
        <v>300.45</v>
      </c>
      <c r="E265" s="1">
        <f t="shared" si="78"/>
        <v>120504.34999999993</v>
      </c>
      <c r="H265" s="92">
        <v>287</v>
      </c>
      <c r="I265" s="93">
        <f>IF('Metric ME - Current'!$C$15&lt;1.9311,906.5-265.11*(1.9311-'Metric ME - Current'!$C$15)+400.13*(1.9311-'Metric ME - Current'!$C$15)^2,906.5)</f>
        <v>906.5</v>
      </c>
      <c r="J265" s="1">
        <f t="shared" si="80"/>
        <v>242735.38000000047</v>
      </c>
      <c r="K265" s="92">
        <f>IF('Metric ME - Current'!$C$15&lt;2.23,300.45-26.8531*(2.23-'Metric ME - Current'!$C$15),300.45)</f>
        <v>300.45</v>
      </c>
      <c r="L265" s="1">
        <f t="shared" si="71"/>
        <v>120504.34999999993</v>
      </c>
      <c r="O265" s="92">
        <v>287</v>
      </c>
      <c r="P265" s="93">
        <f>IF('Metric ME - Current'!$D$15&lt;1.9311,906.5-265.11*(1.9311-'Metric ME - Current'!$D$15)+400.13*(1.9311-'Metric ME - Current'!$D$15)^2,906.5)</f>
        <v>906.5</v>
      </c>
      <c r="Q265" s="1">
        <f t="shared" si="81"/>
        <v>242735.38000000047</v>
      </c>
      <c r="R265" s="92">
        <f>IF('Metric ME - Current'!$D$15&lt;2.23,300.45-26.8531*(2.23-'Metric ME - Current'!$D$15),300.45)</f>
        <v>300.45</v>
      </c>
      <c r="S265" s="1">
        <f t="shared" si="72"/>
        <v>120504.34999999993</v>
      </c>
      <c r="V265" s="92">
        <v>287</v>
      </c>
      <c r="W265" s="93">
        <f>IF('Metric ME - Current'!$E$15&lt;1.9311,906.5-265.11*(1.9311-'Metric ME - Current'!$E$15)+400.13*(1.9311-'Metric ME - Current'!$E$15)^2,906.5)</f>
        <v>906.5</v>
      </c>
      <c r="X265" s="1">
        <f t="shared" si="82"/>
        <v>242735.38000000047</v>
      </c>
      <c r="Y265" s="92">
        <f>IF('Metric ME - Current'!$E$15&lt;2.23,300.45-26.8531*(2.23-'Metric ME - Current'!$E$15),300.45)</f>
        <v>300.45</v>
      </c>
      <c r="Z265" s="1">
        <f t="shared" si="73"/>
        <v>120504.34999999993</v>
      </c>
      <c r="AC265" s="92">
        <v>287</v>
      </c>
      <c r="AD265" s="93">
        <f>IF('Metric ME - Current'!$F$15&lt;1.9311,906.5-265.11*(1.9311-'Metric ME - Current'!$F$15)+400.13*(1.9311-'Metric ME - Current'!$F$15)^2,906.5)</f>
        <v>906.5</v>
      </c>
      <c r="AE265" s="1">
        <f t="shared" si="83"/>
        <v>242735.38000000047</v>
      </c>
      <c r="AF265" s="92">
        <f>IF('Metric ME - Current'!$F$15&lt;2.23,300.45-26.8531*(2.23-'Metric ME - Current'!$F$15),300.45)</f>
        <v>300.45</v>
      </c>
      <c r="AG265" s="1">
        <f t="shared" si="74"/>
        <v>120504.34999999993</v>
      </c>
      <c r="AJ265" s="92">
        <v>287</v>
      </c>
      <c r="AK265" s="93">
        <f>IF('Metric ME - Current'!$G$15&lt;1.9311,906.5-265.11*(1.9311-'Metric ME - Current'!$G$15)+400.13*(1.9311-'Metric ME - Current'!$G$15)^2,906.5)</f>
        <v>906.5</v>
      </c>
      <c r="AL265" s="1">
        <f t="shared" si="84"/>
        <v>242735.38000000047</v>
      </c>
      <c r="AM265" s="92">
        <f>IF('Metric ME - Current'!$G$15&lt;2.23,300.45-26.8531*(2.23-'Metric ME - Current'!$G$15),300.45)</f>
        <v>300.45</v>
      </c>
      <c r="AN265" s="1">
        <f t="shared" si="75"/>
        <v>120504.34999999993</v>
      </c>
      <c r="AQ265" s="92">
        <v>287</v>
      </c>
      <c r="AR265" s="93">
        <f>IF('Metric ME - Current'!$H$15&lt;1.9311,906.5-265.11*(1.9311-'Metric ME - Current'!$H$15)+400.13*(1.9311-'Metric ME - Current'!$H$15)^2,906.5)</f>
        <v>906.5</v>
      </c>
      <c r="AS265" s="1">
        <f t="shared" si="85"/>
        <v>242735.38000000047</v>
      </c>
      <c r="AT265" s="92">
        <f>IF('Metric ME - Current'!$H$15&lt;2.23,300.45-26.8531*(2.23-'Metric ME - Current'!$H$15),300.45)</f>
        <v>300.45</v>
      </c>
      <c r="AU265" s="1">
        <f t="shared" si="76"/>
        <v>120504.34999999993</v>
      </c>
      <c r="AX265" s="92">
        <v>287</v>
      </c>
      <c r="AY265" s="93">
        <f>IF('Metric ME - Current'!$I$15&lt;1.9311,906.5-265.11*(1.9311-'Metric ME - Current'!$I$15)+400.13*(1.9311-'Metric ME - Current'!$I$15)^2,906.5)</f>
        <v>906.5</v>
      </c>
      <c r="AZ265" s="1">
        <f t="shared" si="86"/>
        <v>242735.38000000047</v>
      </c>
      <c r="BA265" s="92">
        <f>IF('Metric ME - Current'!$I$15&lt;2.23,300.45-26.8531*(2.23-'Metric ME - Current'!$I$15),300.45)</f>
        <v>300.45</v>
      </c>
      <c r="BB265" s="1">
        <f t="shared" si="77"/>
        <v>120504.34999999993</v>
      </c>
    </row>
    <row r="266" spans="1:54" x14ac:dyDescent="0.25">
      <c r="A266" s="92">
        <v>288</v>
      </c>
      <c r="B266" s="93">
        <f>IF('Metric ME - Current'!$B$15&lt;1.9311,906.5-265.11*(1.9311-'Metric ME - Current'!$B$15)+400.13*(1.9311-'Metric ME - Current'!$B$15)^2,906.5)</f>
        <v>906.5</v>
      </c>
      <c r="C266" s="1">
        <f t="shared" si="79"/>
        <v>243641.88000000047</v>
      </c>
      <c r="D266" s="92">
        <f>IF('Metric ME - Current'!$B$15&lt;2.23,300.45-26.8531*(2.23-'Metric ME - Current'!$B$15),300.45)</f>
        <v>300.45</v>
      </c>
      <c r="E266" s="1">
        <f t="shared" si="78"/>
        <v>120804.79999999993</v>
      </c>
      <c r="H266" s="92">
        <v>288</v>
      </c>
      <c r="I266" s="93">
        <f>IF('Metric ME - Current'!$C$15&lt;1.9311,906.5-265.11*(1.9311-'Metric ME - Current'!$C$15)+400.13*(1.9311-'Metric ME - Current'!$C$15)^2,906.5)</f>
        <v>906.5</v>
      </c>
      <c r="J266" s="1">
        <f t="shared" si="80"/>
        <v>243641.88000000047</v>
      </c>
      <c r="K266" s="92">
        <f>IF('Metric ME - Current'!$C$15&lt;2.23,300.45-26.8531*(2.23-'Metric ME - Current'!$C$15),300.45)</f>
        <v>300.45</v>
      </c>
      <c r="L266" s="1">
        <f t="shared" si="71"/>
        <v>120804.79999999993</v>
      </c>
      <c r="O266" s="92">
        <v>288</v>
      </c>
      <c r="P266" s="93">
        <f>IF('Metric ME - Current'!$D$15&lt;1.9311,906.5-265.11*(1.9311-'Metric ME - Current'!$D$15)+400.13*(1.9311-'Metric ME - Current'!$D$15)^2,906.5)</f>
        <v>906.5</v>
      </c>
      <c r="Q266" s="1">
        <f t="shared" si="81"/>
        <v>243641.88000000047</v>
      </c>
      <c r="R266" s="92">
        <f>IF('Metric ME - Current'!$D$15&lt;2.23,300.45-26.8531*(2.23-'Metric ME - Current'!$D$15),300.45)</f>
        <v>300.45</v>
      </c>
      <c r="S266" s="1">
        <f t="shared" si="72"/>
        <v>120804.79999999993</v>
      </c>
      <c r="V266" s="92">
        <v>288</v>
      </c>
      <c r="W266" s="93">
        <f>IF('Metric ME - Current'!$E$15&lt;1.9311,906.5-265.11*(1.9311-'Metric ME - Current'!$E$15)+400.13*(1.9311-'Metric ME - Current'!$E$15)^2,906.5)</f>
        <v>906.5</v>
      </c>
      <c r="X266" s="1">
        <f t="shared" si="82"/>
        <v>243641.88000000047</v>
      </c>
      <c r="Y266" s="92">
        <f>IF('Metric ME - Current'!$E$15&lt;2.23,300.45-26.8531*(2.23-'Metric ME - Current'!$E$15),300.45)</f>
        <v>300.45</v>
      </c>
      <c r="Z266" s="1">
        <f t="shared" si="73"/>
        <v>120804.79999999993</v>
      </c>
      <c r="AC266" s="92">
        <v>288</v>
      </c>
      <c r="AD266" s="93">
        <f>IF('Metric ME - Current'!$F$15&lt;1.9311,906.5-265.11*(1.9311-'Metric ME - Current'!$F$15)+400.13*(1.9311-'Metric ME - Current'!$F$15)^2,906.5)</f>
        <v>906.5</v>
      </c>
      <c r="AE266" s="1">
        <f t="shared" si="83"/>
        <v>243641.88000000047</v>
      </c>
      <c r="AF266" s="92">
        <f>IF('Metric ME - Current'!$F$15&lt;2.23,300.45-26.8531*(2.23-'Metric ME - Current'!$F$15),300.45)</f>
        <v>300.45</v>
      </c>
      <c r="AG266" s="1">
        <f t="shared" si="74"/>
        <v>120804.79999999993</v>
      </c>
      <c r="AJ266" s="92">
        <v>288</v>
      </c>
      <c r="AK266" s="93">
        <f>IF('Metric ME - Current'!$G$15&lt;1.9311,906.5-265.11*(1.9311-'Metric ME - Current'!$G$15)+400.13*(1.9311-'Metric ME - Current'!$G$15)^2,906.5)</f>
        <v>906.5</v>
      </c>
      <c r="AL266" s="1">
        <f t="shared" si="84"/>
        <v>243641.88000000047</v>
      </c>
      <c r="AM266" s="92">
        <f>IF('Metric ME - Current'!$G$15&lt;2.23,300.45-26.8531*(2.23-'Metric ME - Current'!$G$15),300.45)</f>
        <v>300.45</v>
      </c>
      <c r="AN266" s="1">
        <f t="shared" si="75"/>
        <v>120804.79999999993</v>
      </c>
      <c r="AQ266" s="92">
        <v>288</v>
      </c>
      <c r="AR266" s="93">
        <f>IF('Metric ME - Current'!$H$15&lt;1.9311,906.5-265.11*(1.9311-'Metric ME - Current'!$H$15)+400.13*(1.9311-'Metric ME - Current'!$H$15)^2,906.5)</f>
        <v>906.5</v>
      </c>
      <c r="AS266" s="1">
        <f t="shared" si="85"/>
        <v>243641.88000000047</v>
      </c>
      <c r="AT266" s="92">
        <f>IF('Metric ME - Current'!$H$15&lt;2.23,300.45-26.8531*(2.23-'Metric ME - Current'!$H$15),300.45)</f>
        <v>300.45</v>
      </c>
      <c r="AU266" s="1">
        <f t="shared" si="76"/>
        <v>120804.79999999993</v>
      </c>
      <c r="AX266" s="92">
        <v>288</v>
      </c>
      <c r="AY266" s="93">
        <f>IF('Metric ME - Current'!$I$15&lt;1.9311,906.5-265.11*(1.9311-'Metric ME - Current'!$I$15)+400.13*(1.9311-'Metric ME - Current'!$I$15)^2,906.5)</f>
        <v>906.5</v>
      </c>
      <c r="AZ266" s="1">
        <f t="shared" si="86"/>
        <v>243641.88000000047</v>
      </c>
      <c r="BA266" s="92">
        <f>IF('Metric ME - Current'!$I$15&lt;2.23,300.45-26.8531*(2.23-'Metric ME - Current'!$I$15),300.45)</f>
        <v>300.45</v>
      </c>
      <c r="BB266" s="1">
        <f t="shared" si="77"/>
        <v>120804.79999999993</v>
      </c>
    </row>
    <row r="267" spans="1:54" x14ac:dyDescent="0.25">
      <c r="A267" s="92">
        <v>289</v>
      </c>
      <c r="B267" s="93">
        <f>IF('Metric ME - Current'!$B$15&lt;1.9311,906.5-265.11*(1.9311-'Metric ME - Current'!$B$15)+400.13*(1.9311-'Metric ME - Current'!$B$15)^2,906.5)</f>
        <v>906.5</v>
      </c>
      <c r="C267" s="1">
        <f t="shared" si="79"/>
        <v>244548.38000000047</v>
      </c>
      <c r="D267" s="92">
        <f>IF('Metric ME - Current'!$B$15&lt;2.23,300.45-26.8531*(2.23-'Metric ME - Current'!$B$15),300.45)</f>
        <v>300.45</v>
      </c>
      <c r="E267" s="1">
        <f t="shared" si="78"/>
        <v>121105.24999999993</v>
      </c>
      <c r="H267" s="92">
        <v>289</v>
      </c>
      <c r="I267" s="93">
        <f>IF('Metric ME - Current'!$C$15&lt;1.9311,906.5-265.11*(1.9311-'Metric ME - Current'!$C$15)+400.13*(1.9311-'Metric ME - Current'!$C$15)^2,906.5)</f>
        <v>906.5</v>
      </c>
      <c r="J267" s="1">
        <f t="shared" si="80"/>
        <v>244548.38000000047</v>
      </c>
      <c r="K267" s="92">
        <f>IF('Metric ME - Current'!$C$15&lt;2.23,300.45-26.8531*(2.23-'Metric ME - Current'!$C$15),300.45)</f>
        <v>300.45</v>
      </c>
      <c r="L267" s="1">
        <f t="shared" si="71"/>
        <v>121105.24999999993</v>
      </c>
      <c r="O267" s="92">
        <v>289</v>
      </c>
      <c r="P267" s="93">
        <f>IF('Metric ME - Current'!$D$15&lt;1.9311,906.5-265.11*(1.9311-'Metric ME - Current'!$D$15)+400.13*(1.9311-'Metric ME - Current'!$D$15)^2,906.5)</f>
        <v>906.5</v>
      </c>
      <c r="Q267" s="1">
        <f t="shared" si="81"/>
        <v>244548.38000000047</v>
      </c>
      <c r="R267" s="92">
        <f>IF('Metric ME - Current'!$D$15&lt;2.23,300.45-26.8531*(2.23-'Metric ME - Current'!$D$15),300.45)</f>
        <v>300.45</v>
      </c>
      <c r="S267" s="1">
        <f t="shared" si="72"/>
        <v>121105.24999999993</v>
      </c>
      <c r="V267" s="92">
        <v>289</v>
      </c>
      <c r="W267" s="93">
        <f>IF('Metric ME - Current'!$E$15&lt;1.9311,906.5-265.11*(1.9311-'Metric ME - Current'!$E$15)+400.13*(1.9311-'Metric ME - Current'!$E$15)^2,906.5)</f>
        <v>906.5</v>
      </c>
      <c r="X267" s="1">
        <f t="shared" si="82"/>
        <v>244548.38000000047</v>
      </c>
      <c r="Y267" s="92">
        <f>IF('Metric ME - Current'!$E$15&lt;2.23,300.45-26.8531*(2.23-'Metric ME - Current'!$E$15),300.45)</f>
        <v>300.45</v>
      </c>
      <c r="Z267" s="1">
        <f t="shared" si="73"/>
        <v>121105.24999999993</v>
      </c>
      <c r="AC267" s="92">
        <v>289</v>
      </c>
      <c r="AD267" s="93">
        <f>IF('Metric ME - Current'!$F$15&lt;1.9311,906.5-265.11*(1.9311-'Metric ME - Current'!$F$15)+400.13*(1.9311-'Metric ME - Current'!$F$15)^2,906.5)</f>
        <v>906.5</v>
      </c>
      <c r="AE267" s="1">
        <f t="shared" si="83"/>
        <v>244548.38000000047</v>
      </c>
      <c r="AF267" s="92">
        <f>IF('Metric ME - Current'!$F$15&lt;2.23,300.45-26.8531*(2.23-'Metric ME - Current'!$F$15),300.45)</f>
        <v>300.45</v>
      </c>
      <c r="AG267" s="1">
        <f t="shared" si="74"/>
        <v>121105.24999999993</v>
      </c>
      <c r="AJ267" s="92">
        <v>289</v>
      </c>
      <c r="AK267" s="93">
        <f>IF('Metric ME - Current'!$G$15&lt;1.9311,906.5-265.11*(1.9311-'Metric ME - Current'!$G$15)+400.13*(1.9311-'Metric ME - Current'!$G$15)^2,906.5)</f>
        <v>906.5</v>
      </c>
      <c r="AL267" s="1">
        <f t="shared" si="84"/>
        <v>244548.38000000047</v>
      </c>
      <c r="AM267" s="92">
        <f>IF('Metric ME - Current'!$G$15&lt;2.23,300.45-26.8531*(2.23-'Metric ME - Current'!$G$15),300.45)</f>
        <v>300.45</v>
      </c>
      <c r="AN267" s="1">
        <f t="shared" si="75"/>
        <v>121105.24999999993</v>
      </c>
      <c r="AQ267" s="92">
        <v>289</v>
      </c>
      <c r="AR267" s="93">
        <f>IF('Metric ME - Current'!$H$15&lt;1.9311,906.5-265.11*(1.9311-'Metric ME - Current'!$H$15)+400.13*(1.9311-'Metric ME - Current'!$H$15)^2,906.5)</f>
        <v>906.5</v>
      </c>
      <c r="AS267" s="1">
        <f t="shared" si="85"/>
        <v>244548.38000000047</v>
      </c>
      <c r="AT267" s="92">
        <f>IF('Metric ME - Current'!$H$15&lt;2.23,300.45-26.8531*(2.23-'Metric ME - Current'!$H$15),300.45)</f>
        <v>300.45</v>
      </c>
      <c r="AU267" s="1">
        <f t="shared" si="76"/>
        <v>121105.24999999993</v>
      </c>
      <c r="AX267" s="92">
        <v>289</v>
      </c>
      <c r="AY267" s="93">
        <f>IF('Metric ME - Current'!$I$15&lt;1.9311,906.5-265.11*(1.9311-'Metric ME - Current'!$I$15)+400.13*(1.9311-'Metric ME - Current'!$I$15)^2,906.5)</f>
        <v>906.5</v>
      </c>
      <c r="AZ267" s="1">
        <f t="shared" si="86"/>
        <v>244548.38000000047</v>
      </c>
      <c r="BA267" s="92">
        <f>IF('Metric ME - Current'!$I$15&lt;2.23,300.45-26.8531*(2.23-'Metric ME - Current'!$I$15),300.45)</f>
        <v>300.45</v>
      </c>
      <c r="BB267" s="1">
        <f t="shared" si="77"/>
        <v>121105.24999999993</v>
      </c>
    </row>
    <row r="268" spans="1:54" x14ac:dyDescent="0.25">
      <c r="A268" s="92">
        <v>290</v>
      </c>
      <c r="B268" s="93">
        <f>IF('Metric ME - Current'!$B$15&lt;1.9311,906.5-265.11*(1.9311-'Metric ME - Current'!$B$15)+400.13*(1.9311-'Metric ME - Current'!$B$15)^2,906.5)</f>
        <v>906.5</v>
      </c>
      <c r="C268" s="1">
        <f t="shared" si="79"/>
        <v>245454.88000000047</v>
      </c>
      <c r="D268" s="92">
        <f>IF('Metric ME - Current'!$B$15&lt;2.23,300.45-26.8531*(2.23-'Metric ME - Current'!$B$15),300.45)</f>
        <v>300.45</v>
      </c>
      <c r="E268" s="1">
        <f t="shared" si="78"/>
        <v>121405.69999999992</v>
      </c>
      <c r="H268" s="92">
        <v>290</v>
      </c>
      <c r="I268" s="93">
        <f>IF('Metric ME - Current'!$C$15&lt;1.9311,906.5-265.11*(1.9311-'Metric ME - Current'!$C$15)+400.13*(1.9311-'Metric ME - Current'!$C$15)^2,906.5)</f>
        <v>906.5</v>
      </c>
      <c r="J268" s="1">
        <f t="shared" si="80"/>
        <v>245454.88000000047</v>
      </c>
      <c r="K268" s="92">
        <f>IF('Metric ME - Current'!$C$15&lt;2.23,300.45-26.8531*(2.23-'Metric ME - Current'!$C$15),300.45)</f>
        <v>300.45</v>
      </c>
      <c r="L268" s="1">
        <f t="shared" si="71"/>
        <v>121405.69999999992</v>
      </c>
      <c r="O268" s="92">
        <v>290</v>
      </c>
      <c r="P268" s="93">
        <f>IF('Metric ME - Current'!$D$15&lt;1.9311,906.5-265.11*(1.9311-'Metric ME - Current'!$D$15)+400.13*(1.9311-'Metric ME - Current'!$D$15)^2,906.5)</f>
        <v>906.5</v>
      </c>
      <c r="Q268" s="1">
        <f t="shared" si="81"/>
        <v>245454.88000000047</v>
      </c>
      <c r="R268" s="92">
        <f>IF('Metric ME - Current'!$D$15&lt;2.23,300.45-26.8531*(2.23-'Metric ME - Current'!$D$15),300.45)</f>
        <v>300.45</v>
      </c>
      <c r="S268" s="1">
        <f t="shared" si="72"/>
        <v>121405.69999999992</v>
      </c>
      <c r="V268" s="92">
        <v>290</v>
      </c>
      <c r="W268" s="93">
        <f>IF('Metric ME - Current'!$E$15&lt;1.9311,906.5-265.11*(1.9311-'Metric ME - Current'!$E$15)+400.13*(1.9311-'Metric ME - Current'!$E$15)^2,906.5)</f>
        <v>906.5</v>
      </c>
      <c r="X268" s="1">
        <f t="shared" si="82"/>
        <v>245454.88000000047</v>
      </c>
      <c r="Y268" s="92">
        <f>IF('Metric ME - Current'!$E$15&lt;2.23,300.45-26.8531*(2.23-'Metric ME - Current'!$E$15),300.45)</f>
        <v>300.45</v>
      </c>
      <c r="Z268" s="1">
        <f t="shared" si="73"/>
        <v>121405.69999999992</v>
      </c>
      <c r="AC268" s="92">
        <v>290</v>
      </c>
      <c r="AD268" s="93">
        <f>IF('Metric ME - Current'!$F$15&lt;1.9311,906.5-265.11*(1.9311-'Metric ME - Current'!$F$15)+400.13*(1.9311-'Metric ME - Current'!$F$15)^2,906.5)</f>
        <v>906.5</v>
      </c>
      <c r="AE268" s="1">
        <f t="shared" si="83"/>
        <v>245454.88000000047</v>
      </c>
      <c r="AF268" s="92">
        <f>IF('Metric ME - Current'!$F$15&lt;2.23,300.45-26.8531*(2.23-'Metric ME - Current'!$F$15),300.45)</f>
        <v>300.45</v>
      </c>
      <c r="AG268" s="1">
        <f t="shared" si="74"/>
        <v>121405.69999999992</v>
      </c>
      <c r="AJ268" s="92">
        <v>290</v>
      </c>
      <c r="AK268" s="93">
        <f>IF('Metric ME - Current'!$G$15&lt;1.9311,906.5-265.11*(1.9311-'Metric ME - Current'!$G$15)+400.13*(1.9311-'Metric ME - Current'!$G$15)^2,906.5)</f>
        <v>906.5</v>
      </c>
      <c r="AL268" s="1">
        <f t="shared" si="84"/>
        <v>245454.88000000047</v>
      </c>
      <c r="AM268" s="92">
        <f>IF('Metric ME - Current'!$G$15&lt;2.23,300.45-26.8531*(2.23-'Metric ME - Current'!$G$15),300.45)</f>
        <v>300.45</v>
      </c>
      <c r="AN268" s="1">
        <f t="shared" si="75"/>
        <v>121405.69999999992</v>
      </c>
      <c r="AQ268" s="92">
        <v>290</v>
      </c>
      <c r="AR268" s="93">
        <f>IF('Metric ME - Current'!$H$15&lt;1.9311,906.5-265.11*(1.9311-'Metric ME - Current'!$H$15)+400.13*(1.9311-'Metric ME - Current'!$H$15)^2,906.5)</f>
        <v>906.5</v>
      </c>
      <c r="AS268" s="1">
        <f t="shared" si="85"/>
        <v>245454.88000000047</v>
      </c>
      <c r="AT268" s="92">
        <f>IF('Metric ME - Current'!$H$15&lt;2.23,300.45-26.8531*(2.23-'Metric ME - Current'!$H$15),300.45)</f>
        <v>300.45</v>
      </c>
      <c r="AU268" s="1">
        <f t="shared" si="76"/>
        <v>121405.69999999992</v>
      </c>
      <c r="AX268" s="92">
        <v>290</v>
      </c>
      <c r="AY268" s="93">
        <f>IF('Metric ME - Current'!$I$15&lt;1.9311,906.5-265.11*(1.9311-'Metric ME - Current'!$I$15)+400.13*(1.9311-'Metric ME - Current'!$I$15)^2,906.5)</f>
        <v>906.5</v>
      </c>
      <c r="AZ268" s="1">
        <f t="shared" si="86"/>
        <v>245454.88000000047</v>
      </c>
      <c r="BA268" s="92">
        <f>IF('Metric ME - Current'!$I$15&lt;2.23,300.45-26.8531*(2.23-'Metric ME - Current'!$I$15),300.45)</f>
        <v>300.45</v>
      </c>
      <c r="BB268" s="1">
        <f t="shared" si="77"/>
        <v>121405.69999999992</v>
      </c>
    </row>
    <row r="269" spans="1:54" x14ac:dyDescent="0.25">
      <c r="A269" s="92">
        <v>291</v>
      </c>
      <c r="B269" s="93">
        <f>IF('Metric ME - Current'!$B$15&lt;1.9311,906.5-265.11*(1.9311-'Metric ME - Current'!$B$15)+400.13*(1.9311-'Metric ME - Current'!$B$15)^2,906.5)</f>
        <v>906.5</v>
      </c>
      <c r="C269" s="1">
        <f t="shared" si="79"/>
        <v>246361.38000000047</v>
      </c>
      <c r="D269" s="92">
        <f>IF('Metric ME - Current'!$B$15&lt;2.23,300.45-26.8531*(2.23-'Metric ME - Current'!$B$15),300.45)</f>
        <v>300.45</v>
      </c>
      <c r="E269" s="1">
        <f t="shared" si="78"/>
        <v>121706.14999999992</v>
      </c>
      <c r="H269" s="92">
        <v>291</v>
      </c>
      <c r="I269" s="93">
        <f>IF('Metric ME - Current'!$C$15&lt;1.9311,906.5-265.11*(1.9311-'Metric ME - Current'!$C$15)+400.13*(1.9311-'Metric ME - Current'!$C$15)^2,906.5)</f>
        <v>906.5</v>
      </c>
      <c r="J269" s="1">
        <f t="shared" si="80"/>
        <v>246361.38000000047</v>
      </c>
      <c r="K269" s="92">
        <f>IF('Metric ME - Current'!$C$15&lt;2.23,300.45-26.8531*(2.23-'Metric ME - Current'!$C$15),300.45)</f>
        <v>300.45</v>
      </c>
      <c r="L269" s="1">
        <f t="shared" ref="L269:L308" si="87">K269+L268</f>
        <v>121706.14999999992</v>
      </c>
      <c r="O269" s="92">
        <v>291</v>
      </c>
      <c r="P269" s="93">
        <f>IF('Metric ME - Current'!$D$15&lt;1.9311,906.5-265.11*(1.9311-'Metric ME - Current'!$D$15)+400.13*(1.9311-'Metric ME - Current'!$D$15)^2,906.5)</f>
        <v>906.5</v>
      </c>
      <c r="Q269" s="1">
        <f t="shared" si="81"/>
        <v>246361.38000000047</v>
      </c>
      <c r="R269" s="92">
        <f>IF('Metric ME - Current'!$D$15&lt;2.23,300.45-26.8531*(2.23-'Metric ME - Current'!$D$15),300.45)</f>
        <v>300.45</v>
      </c>
      <c r="S269" s="1">
        <f t="shared" ref="S269:S308" si="88">R269+S268</f>
        <v>121706.14999999992</v>
      </c>
      <c r="V269" s="92">
        <v>291</v>
      </c>
      <c r="W269" s="93">
        <f>IF('Metric ME - Current'!$E$15&lt;1.9311,906.5-265.11*(1.9311-'Metric ME - Current'!$E$15)+400.13*(1.9311-'Metric ME - Current'!$E$15)^2,906.5)</f>
        <v>906.5</v>
      </c>
      <c r="X269" s="1">
        <f t="shared" si="82"/>
        <v>246361.38000000047</v>
      </c>
      <c r="Y269" s="92">
        <f>IF('Metric ME - Current'!$E$15&lt;2.23,300.45-26.8531*(2.23-'Metric ME - Current'!$E$15),300.45)</f>
        <v>300.45</v>
      </c>
      <c r="Z269" s="1">
        <f t="shared" ref="Z269:Z308" si="89">Y269+Z268</f>
        <v>121706.14999999992</v>
      </c>
      <c r="AC269" s="92">
        <v>291</v>
      </c>
      <c r="AD269" s="93">
        <f>IF('Metric ME - Current'!$F$15&lt;1.9311,906.5-265.11*(1.9311-'Metric ME - Current'!$F$15)+400.13*(1.9311-'Metric ME - Current'!$F$15)^2,906.5)</f>
        <v>906.5</v>
      </c>
      <c r="AE269" s="1">
        <f t="shared" si="83"/>
        <v>246361.38000000047</v>
      </c>
      <c r="AF269" s="92">
        <f>IF('Metric ME - Current'!$F$15&lt;2.23,300.45-26.8531*(2.23-'Metric ME - Current'!$F$15),300.45)</f>
        <v>300.45</v>
      </c>
      <c r="AG269" s="1">
        <f t="shared" ref="AG269:AG308" si="90">AF269+AG268</f>
        <v>121706.14999999992</v>
      </c>
      <c r="AJ269" s="92">
        <v>291</v>
      </c>
      <c r="AK269" s="93">
        <f>IF('Metric ME - Current'!$G$15&lt;1.9311,906.5-265.11*(1.9311-'Metric ME - Current'!$G$15)+400.13*(1.9311-'Metric ME - Current'!$G$15)^2,906.5)</f>
        <v>906.5</v>
      </c>
      <c r="AL269" s="1">
        <f t="shared" si="84"/>
        <v>246361.38000000047</v>
      </c>
      <c r="AM269" s="92">
        <f>IF('Metric ME - Current'!$G$15&lt;2.23,300.45-26.8531*(2.23-'Metric ME - Current'!$G$15),300.45)</f>
        <v>300.45</v>
      </c>
      <c r="AN269" s="1">
        <f t="shared" ref="AN269:AN308" si="91">AM269+AN268</f>
        <v>121706.14999999992</v>
      </c>
      <c r="AQ269" s="92">
        <v>291</v>
      </c>
      <c r="AR269" s="93">
        <f>IF('Metric ME - Current'!$H$15&lt;1.9311,906.5-265.11*(1.9311-'Metric ME - Current'!$H$15)+400.13*(1.9311-'Metric ME - Current'!$H$15)^2,906.5)</f>
        <v>906.5</v>
      </c>
      <c r="AS269" s="1">
        <f t="shared" si="85"/>
        <v>246361.38000000047</v>
      </c>
      <c r="AT269" s="92">
        <f>IF('Metric ME - Current'!$H$15&lt;2.23,300.45-26.8531*(2.23-'Metric ME - Current'!$H$15),300.45)</f>
        <v>300.45</v>
      </c>
      <c r="AU269" s="1">
        <f t="shared" ref="AU269:AU307" si="92">AT269+AU268</f>
        <v>121706.14999999992</v>
      </c>
      <c r="AX269" s="92">
        <v>291</v>
      </c>
      <c r="AY269" s="93">
        <f>IF('Metric ME - Current'!$I$15&lt;1.9311,906.5-265.11*(1.9311-'Metric ME - Current'!$I$15)+400.13*(1.9311-'Metric ME - Current'!$I$15)^2,906.5)</f>
        <v>906.5</v>
      </c>
      <c r="AZ269" s="1">
        <f t="shared" si="86"/>
        <v>246361.38000000047</v>
      </c>
      <c r="BA269" s="92">
        <f>IF('Metric ME - Current'!$I$15&lt;2.23,300.45-26.8531*(2.23-'Metric ME - Current'!$I$15),300.45)</f>
        <v>300.45</v>
      </c>
      <c r="BB269" s="1">
        <f t="shared" ref="BB269:BB308" si="93">BA269+BB268</f>
        <v>121706.14999999992</v>
      </c>
    </row>
    <row r="270" spans="1:54" x14ac:dyDescent="0.25">
      <c r="A270" s="92">
        <v>292</v>
      </c>
      <c r="B270" s="93">
        <f>IF('Metric ME - Current'!$B$15&lt;1.9311,906.5-265.11*(1.9311-'Metric ME - Current'!$B$15)+400.13*(1.9311-'Metric ME - Current'!$B$15)^2,906.5)</f>
        <v>906.5</v>
      </c>
      <c r="C270" s="1">
        <f t="shared" si="79"/>
        <v>247267.88000000047</v>
      </c>
      <c r="D270" s="92">
        <f>IF('Metric ME - Current'!$B$15&lt;2.23,300.45-26.8531*(2.23-'Metric ME - Current'!$B$15),300.45)</f>
        <v>300.45</v>
      </c>
      <c r="E270" s="1">
        <f t="shared" si="78"/>
        <v>122006.59999999992</v>
      </c>
      <c r="H270" s="92">
        <v>292</v>
      </c>
      <c r="I270" s="93">
        <f>IF('Metric ME - Current'!$C$15&lt;1.9311,906.5-265.11*(1.9311-'Metric ME - Current'!$C$15)+400.13*(1.9311-'Metric ME - Current'!$C$15)^2,906.5)</f>
        <v>906.5</v>
      </c>
      <c r="J270" s="1">
        <f t="shared" si="80"/>
        <v>247267.88000000047</v>
      </c>
      <c r="K270" s="92">
        <f>IF('Metric ME - Current'!$C$15&lt;2.23,300.45-26.8531*(2.23-'Metric ME - Current'!$C$15),300.45)</f>
        <v>300.45</v>
      </c>
      <c r="L270" s="1">
        <f t="shared" si="87"/>
        <v>122006.59999999992</v>
      </c>
      <c r="O270" s="92">
        <v>292</v>
      </c>
      <c r="P270" s="93">
        <f>IF('Metric ME - Current'!$D$15&lt;1.9311,906.5-265.11*(1.9311-'Metric ME - Current'!$D$15)+400.13*(1.9311-'Metric ME - Current'!$D$15)^2,906.5)</f>
        <v>906.5</v>
      </c>
      <c r="Q270" s="1">
        <f t="shared" si="81"/>
        <v>247267.88000000047</v>
      </c>
      <c r="R270" s="92">
        <f>IF('Metric ME - Current'!$D$15&lt;2.23,300.45-26.8531*(2.23-'Metric ME - Current'!$D$15),300.45)</f>
        <v>300.45</v>
      </c>
      <c r="S270" s="1">
        <f t="shared" si="88"/>
        <v>122006.59999999992</v>
      </c>
      <c r="V270" s="92">
        <v>292</v>
      </c>
      <c r="W270" s="93">
        <f>IF('Metric ME - Current'!$E$15&lt;1.9311,906.5-265.11*(1.9311-'Metric ME - Current'!$E$15)+400.13*(1.9311-'Metric ME - Current'!$E$15)^2,906.5)</f>
        <v>906.5</v>
      </c>
      <c r="X270" s="1">
        <f t="shared" si="82"/>
        <v>247267.88000000047</v>
      </c>
      <c r="Y270" s="92">
        <f>IF('Metric ME - Current'!$E$15&lt;2.23,300.45-26.8531*(2.23-'Metric ME - Current'!$E$15),300.45)</f>
        <v>300.45</v>
      </c>
      <c r="Z270" s="1">
        <f t="shared" si="89"/>
        <v>122006.59999999992</v>
      </c>
      <c r="AC270" s="92">
        <v>292</v>
      </c>
      <c r="AD270" s="93">
        <f>IF('Metric ME - Current'!$F$15&lt;1.9311,906.5-265.11*(1.9311-'Metric ME - Current'!$F$15)+400.13*(1.9311-'Metric ME - Current'!$F$15)^2,906.5)</f>
        <v>906.5</v>
      </c>
      <c r="AE270" s="1">
        <f t="shared" si="83"/>
        <v>247267.88000000047</v>
      </c>
      <c r="AF270" s="92">
        <f>IF('Metric ME - Current'!$F$15&lt;2.23,300.45-26.8531*(2.23-'Metric ME - Current'!$F$15),300.45)</f>
        <v>300.45</v>
      </c>
      <c r="AG270" s="1">
        <f t="shared" si="90"/>
        <v>122006.59999999992</v>
      </c>
      <c r="AJ270" s="92">
        <v>292</v>
      </c>
      <c r="AK270" s="93">
        <f>IF('Metric ME - Current'!$G$15&lt;1.9311,906.5-265.11*(1.9311-'Metric ME - Current'!$G$15)+400.13*(1.9311-'Metric ME - Current'!$G$15)^2,906.5)</f>
        <v>906.5</v>
      </c>
      <c r="AL270" s="1">
        <f t="shared" si="84"/>
        <v>247267.88000000047</v>
      </c>
      <c r="AM270" s="92">
        <f>IF('Metric ME - Current'!$G$15&lt;2.23,300.45-26.8531*(2.23-'Metric ME - Current'!$G$15),300.45)</f>
        <v>300.45</v>
      </c>
      <c r="AN270" s="1">
        <f t="shared" si="91"/>
        <v>122006.59999999992</v>
      </c>
      <c r="AQ270" s="92">
        <v>292</v>
      </c>
      <c r="AR270" s="93">
        <f>IF('Metric ME - Current'!$H$15&lt;1.9311,906.5-265.11*(1.9311-'Metric ME - Current'!$H$15)+400.13*(1.9311-'Metric ME - Current'!$H$15)^2,906.5)</f>
        <v>906.5</v>
      </c>
      <c r="AS270" s="1">
        <f t="shared" si="85"/>
        <v>247267.88000000047</v>
      </c>
      <c r="AT270" s="92">
        <f>IF('Metric ME - Current'!$H$15&lt;2.23,300.45-26.8531*(2.23-'Metric ME - Current'!$H$15),300.45)</f>
        <v>300.45</v>
      </c>
      <c r="AU270" s="1">
        <f t="shared" si="92"/>
        <v>122006.59999999992</v>
      </c>
      <c r="AX270" s="92">
        <v>292</v>
      </c>
      <c r="AY270" s="93">
        <f>IF('Metric ME - Current'!$I$15&lt;1.9311,906.5-265.11*(1.9311-'Metric ME - Current'!$I$15)+400.13*(1.9311-'Metric ME - Current'!$I$15)^2,906.5)</f>
        <v>906.5</v>
      </c>
      <c r="AZ270" s="1">
        <f t="shared" si="86"/>
        <v>247267.88000000047</v>
      </c>
      <c r="BA270" s="92">
        <f>IF('Metric ME - Current'!$I$15&lt;2.23,300.45-26.8531*(2.23-'Metric ME - Current'!$I$15),300.45)</f>
        <v>300.45</v>
      </c>
      <c r="BB270" s="1">
        <f t="shared" si="93"/>
        <v>122006.59999999992</v>
      </c>
    </row>
    <row r="271" spans="1:54" x14ac:dyDescent="0.25">
      <c r="A271" s="92">
        <v>293</v>
      </c>
      <c r="B271" s="93">
        <f>IF('Metric ME - Current'!$B$15&lt;1.9311,906.5-265.11*(1.9311-'Metric ME - Current'!$B$15)+400.13*(1.9311-'Metric ME - Current'!$B$15)^2,906.5)</f>
        <v>906.5</v>
      </c>
      <c r="C271" s="1">
        <f t="shared" si="79"/>
        <v>248174.38000000047</v>
      </c>
      <c r="D271" s="92">
        <f>IF('Metric ME - Current'!$B$15&lt;2.23,300.45-26.8531*(2.23-'Metric ME - Current'!$B$15),300.45)</f>
        <v>300.45</v>
      </c>
      <c r="E271" s="1">
        <f t="shared" si="78"/>
        <v>122307.04999999992</v>
      </c>
      <c r="H271" s="92">
        <v>293</v>
      </c>
      <c r="I271" s="93">
        <f>IF('Metric ME - Current'!$C$15&lt;1.9311,906.5-265.11*(1.9311-'Metric ME - Current'!$C$15)+400.13*(1.9311-'Metric ME - Current'!$C$15)^2,906.5)</f>
        <v>906.5</v>
      </c>
      <c r="J271" s="1">
        <f t="shared" si="80"/>
        <v>248174.38000000047</v>
      </c>
      <c r="K271" s="92">
        <f>IF('Metric ME - Current'!$C$15&lt;2.23,300.45-26.8531*(2.23-'Metric ME - Current'!$C$15),300.45)</f>
        <v>300.45</v>
      </c>
      <c r="L271" s="1">
        <f t="shared" si="87"/>
        <v>122307.04999999992</v>
      </c>
      <c r="O271" s="92">
        <v>293</v>
      </c>
      <c r="P271" s="93">
        <f>IF('Metric ME - Current'!$D$15&lt;1.9311,906.5-265.11*(1.9311-'Metric ME - Current'!$D$15)+400.13*(1.9311-'Metric ME - Current'!$D$15)^2,906.5)</f>
        <v>906.5</v>
      </c>
      <c r="Q271" s="1">
        <f t="shared" si="81"/>
        <v>248174.38000000047</v>
      </c>
      <c r="R271" s="92">
        <f>IF('Metric ME - Current'!$D$15&lt;2.23,300.45-26.8531*(2.23-'Metric ME - Current'!$D$15),300.45)</f>
        <v>300.45</v>
      </c>
      <c r="S271" s="1">
        <f t="shared" si="88"/>
        <v>122307.04999999992</v>
      </c>
      <c r="V271" s="92">
        <v>293</v>
      </c>
      <c r="W271" s="93">
        <f>IF('Metric ME - Current'!$E$15&lt;1.9311,906.5-265.11*(1.9311-'Metric ME - Current'!$E$15)+400.13*(1.9311-'Metric ME - Current'!$E$15)^2,906.5)</f>
        <v>906.5</v>
      </c>
      <c r="X271" s="1">
        <f t="shared" si="82"/>
        <v>248174.38000000047</v>
      </c>
      <c r="Y271" s="92">
        <f>IF('Metric ME - Current'!$E$15&lt;2.23,300.45-26.8531*(2.23-'Metric ME - Current'!$E$15),300.45)</f>
        <v>300.45</v>
      </c>
      <c r="Z271" s="1">
        <f t="shared" si="89"/>
        <v>122307.04999999992</v>
      </c>
      <c r="AC271" s="92">
        <v>293</v>
      </c>
      <c r="AD271" s="93">
        <f>IF('Metric ME - Current'!$F$15&lt;1.9311,906.5-265.11*(1.9311-'Metric ME - Current'!$F$15)+400.13*(1.9311-'Metric ME - Current'!$F$15)^2,906.5)</f>
        <v>906.5</v>
      </c>
      <c r="AE271" s="1">
        <f t="shared" si="83"/>
        <v>248174.38000000047</v>
      </c>
      <c r="AF271" s="92">
        <f>IF('Metric ME - Current'!$F$15&lt;2.23,300.45-26.8531*(2.23-'Metric ME - Current'!$F$15),300.45)</f>
        <v>300.45</v>
      </c>
      <c r="AG271" s="1">
        <f t="shared" si="90"/>
        <v>122307.04999999992</v>
      </c>
      <c r="AJ271" s="92">
        <v>293</v>
      </c>
      <c r="AK271" s="93">
        <f>IF('Metric ME - Current'!$G$15&lt;1.9311,906.5-265.11*(1.9311-'Metric ME - Current'!$G$15)+400.13*(1.9311-'Metric ME - Current'!$G$15)^2,906.5)</f>
        <v>906.5</v>
      </c>
      <c r="AL271" s="1">
        <f t="shared" si="84"/>
        <v>248174.38000000047</v>
      </c>
      <c r="AM271" s="92">
        <f>IF('Metric ME - Current'!$G$15&lt;2.23,300.45-26.8531*(2.23-'Metric ME - Current'!$G$15),300.45)</f>
        <v>300.45</v>
      </c>
      <c r="AN271" s="1">
        <f t="shared" si="91"/>
        <v>122307.04999999992</v>
      </c>
      <c r="AQ271" s="92">
        <v>293</v>
      </c>
      <c r="AR271" s="93">
        <f>IF('Metric ME - Current'!$H$15&lt;1.9311,906.5-265.11*(1.9311-'Metric ME - Current'!$H$15)+400.13*(1.9311-'Metric ME - Current'!$H$15)^2,906.5)</f>
        <v>906.5</v>
      </c>
      <c r="AS271" s="1">
        <f t="shared" si="85"/>
        <v>248174.38000000047</v>
      </c>
      <c r="AT271" s="92">
        <f>IF('Metric ME - Current'!$H$15&lt;2.23,300.45-26.8531*(2.23-'Metric ME - Current'!$H$15),300.45)</f>
        <v>300.45</v>
      </c>
      <c r="AU271" s="1">
        <f t="shared" si="92"/>
        <v>122307.04999999992</v>
      </c>
      <c r="AX271" s="92">
        <v>293</v>
      </c>
      <c r="AY271" s="93">
        <f>IF('Metric ME - Current'!$I$15&lt;1.9311,906.5-265.11*(1.9311-'Metric ME - Current'!$I$15)+400.13*(1.9311-'Metric ME - Current'!$I$15)^2,906.5)</f>
        <v>906.5</v>
      </c>
      <c r="AZ271" s="1">
        <f t="shared" si="86"/>
        <v>248174.38000000047</v>
      </c>
      <c r="BA271" s="92">
        <f>IF('Metric ME - Current'!$I$15&lt;2.23,300.45-26.8531*(2.23-'Metric ME - Current'!$I$15),300.45)</f>
        <v>300.45</v>
      </c>
      <c r="BB271" s="1">
        <f t="shared" si="93"/>
        <v>122307.04999999992</v>
      </c>
    </row>
    <row r="272" spans="1:54" x14ac:dyDescent="0.25">
      <c r="A272" s="92">
        <v>294</v>
      </c>
      <c r="B272" s="93">
        <f>IF('Metric ME - Current'!$B$15&lt;1.9311,906.5-265.11*(1.9311-'Metric ME - Current'!$B$15)+400.13*(1.9311-'Metric ME - Current'!$B$15)^2,906.5)</f>
        <v>906.5</v>
      </c>
      <c r="C272" s="1">
        <f t="shared" si="79"/>
        <v>249080.88000000047</v>
      </c>
      <c r="D272" s="92">
        <f>IF('Metric ME - Current'!$B$15&lt;2.23,300.45-26.8531*(2.23-'Metric ME - Current'!$B$15),300.45)</f>
        <v>300.45</v>
      </c>
      <c r="E272" s="1">
        <f t="shared" si="78"/>
        <v>122607.49999999991</v>
      </c>
      <c r="H272" s="92">
        <v>294</v>
      </c>
      <c r="I272" s="93">
        <f>IF('Metric ME - Current'!$C$15&lt;1.9311,906.5-265.11*(1.9311-'Metric ME - Current'!$C$15)+400.13*(1.9311-'Metric ME - Current'!$C$15)^2,906.5)</f>
        <v>906.5</v>
      </c>
      <c r="J272" s="1">
        <f t="shared" si="80"/>
        <v>249080.88000000047</v>
      </c>
      <c r="K272" s="92">
        <f>IF('Metric ME - Current'!$C$15&lt;2.23,300.45-26.8531*(2.23-'Metric ME - Current'!$C$15),300.45)</f>
        <v>300.45</v>
      </c>
      <c r="L272" s="1">
        <f t="shared" si="87"/>
        <v>122607.49999999991</v>
      </c>
      <c r="O272" s="92">
        <v>294</v>
      </c>
      <c r="P272" s="93">
        <f>IF('Metric ME - Current'!$D$15&lt;1.9311,906.5-265.11*(1.9311-'Metric ME - Current'!$D$15)+400.13*(1.9311-'Metric ME - Current'!$D$15)^2,906.5)</f>
        <v>906.5</v>
      </c>
      <c r="Q272" s="1">
        <f t="shared" si="81"/>
        <v>249080.88000000047</v>
      </c>
      <c r="R272" s="92">
        <f>IF('Metric ME - Current'!$D$15&lt;2.23,300.45-26.8531*(2.23-'Metric ME - Current'!$D$15),300.45)</f>
        <v>300.45</v>
      </c>
      <c r="S272" s="1">
        <f t="shared" si="88"/>
        <v>122607.49999999991</v>
      </c>
      <c r="V272" s="92">
        <v>294</v>
      </c>
      <c r="W272" s="93">
        <f>IF('Metric ME - Current'!$E$15&lt;1.9311,906.5-265.11*(1.9311-'Metric ME - Current'!$E$15)+400.13*(1.9311-'Metric ME - Current'!$E$15)^2,906.5)</f>
        <v>906.5</v>
      </c>
      <c r="X272" s="1">
        <f t="shared" si="82"/>
        <v>249080.88000000047</v>
      </c>
      <c r="Y272" s="92">
        <f>IF('Metric ME - Current'!$E$15&lt;2.23,300.45-26.8531*(2.23-'Metric ME - Current'!$E$15),300.45)</f>
        <v>300.45</v>
      </c>
      <c r="Z272" s="1">
        <f t="shared" si="89"/>
        <v>122607.49999999991</v>
      </c>
      <c r="AC272" s="92">
        <v>294</v>
      </c>
      <c r="AD272" s="93">
        <f>IF('Metric ME - Current'!$F$15&lt;1.9311,906.5-265.11*(1.9311-'Metric ME - Current'!$F$15)+400.13*(1.9311-'Metric ME - Current'!$F$15)^2,906.5)</f>
        <v>906.5</v>
      </c>
      <c r="AE272" s="1">
        <f t="shared" si="83"/>
        <v>249080.88000000047</v>
      </c>
      <c r="AF272" s="92">
        <f>IF('Metric ME - Current'!$F$15&lt;2.23,300.45-26.8531*(2.23-'Metric ME - Current'!$F$15),300.45)</f>
        <v>300.45</v>
      </c>
      <c r="AG272" s="1">
        <f t="shared" si="90"/>
        <v>122607.49999999991</v>
      </c>
      <c r="AJ272" s="92">
        <v>294</v>
      </c>
      <c r="AK272" s="93">
        <f>IF('Metric ME - Current'!$G$15&lt;1.9311,906.5-265.11*(1.9311-'Metric ME - Current'!$G$15)+400.13*(1.9311-'Metric ME - Current'!$G$15)^2,906.5)</f>
        <v>906.5</v>
      </c>
      <c r="AL272" s="1">
        <f t="shared" si="84"/>
        <v>249080.88000000047</v>
      </c>
      <c r="AM272" s="92">
        <f>IF('Metric ME - Current'!$G$15&lt;2.23,300.45-26.8531*(2.23-'Metric ME - Current'!$G$15),300.45)</f>
        <v>300.45</v>
      </c>
      <c r="AN272" s="1">
        <f t="shared" si="91"/>
        <v>122607.49999999991</v>
      </c>
      <c r="AQ272" s="92">
        <v>294</v>
      </c>
      <c r="AR272" s="93">
        <f>IF('Metric ME - Current'!$H$15&lt;1.9311,906.5-265.11*(1.9311-'Metric ME - Current'!$H$15)+400.13*(1.9311-'Metric ME - Current'!$H$15)^2,906.5)</f>
        <v>906.5</v>
      </c>
      <c r="AS272" s="1">
        <f t="shared" si="85"/>
        <v>249080.88000000047</v>
      </c>
      <c r="AT272" s="92">
        <f>IF('Metric ME - Current'!$H$15&lt;2.23,300.45-26.8531*(2.23-'Metric ME - Current'!$H$15),300.45)</f>
        <v>300.45</v>
      </c>
      <c r="AU272" s="1">
        <f t="shared" si="92"/>
        <v>122607.49999999991</v>
      </c>
      <c r="AX272" s="92">
        <v>294</v>
      </c>
      <c r="AY272" s="93">
        <f>IF('Metric ME - Current'!$I$15&lt;1.9311,906.5-265.11*(1.9311-'Metric ME - Current'!$I$15)+400.13*(1.9311-'Metric ME - Current'!$I$15)^2,906.5)</f>
        <v>906.5</v>
      </c>
      <c r="AZ272" s="1">
        <f t="shared" si="86"/>
        <v>249080.88000000047</v>
      </c>
      <c r="BA272" s="92">
        <f>IF('Metric ME - Current'!$I$15&lt;2.23,300.45-26.8531*(2.23-'Metric ME - Current'!$I$15),300.45)</f>
        <v>300.45</v>
      </c>
      <c r="BB272" s="1">
        <f t="shared" si="93"/>
        <v>122607.49999999991</v>
      </c>
    </row>
    <row r="273" spans="1:54" x14ac:dyDescent="0.25">
      <c r="A273" s="92">
        <v>295</v>
      </c>
      <c r="B273" s="93">
        <f>IF('Metric ME - Current'!$B$15&lt;1.9311,906.5-265.11*(1.9311-'Metric ME - Current'!$B$15)+400.13*(1.9311-'Metric ME - Current'!$B$15)^2,906.5)</f>
        <v>906.5</v>
      </c>
      <c r="C273" s="1">
        <f t="shared" si="79"/>
        <v>249987.38000000047</v>
      </c>
      <c r="D273" s="92">
        <f>IF('Metric ME - Current'!$B$15&lt;2.23,300.45-26.8531*(2.23-'Metric ME - Current'!$B$15),300.45)</f>
        <v>300.45</v>
      </c>
      <c r="E273" s="1">
        <f t="shared" si="78"/>
        <v>122907.94999999991</v>
      </c>
      <c r="H273" s="92">
        <v>295</v>
      </c>
      <c r="I273" s="93">
        <f>IF('Metric ME - Current'!$C$15&lt;1.9311,906.5-265.11*(1.9311-'Metric ME - Current'!$C$15)+400.13*(1.9311-'Metric ME - Current'!$C$15)^2,906.5)</f>
        <v>906.5</v>
      </c>
      <c r="J273" s="1">
        <f t="shared" si="80"/>
        <v>249987.38000000047</v>
      </c>
      <c r="K273" s="92">
        <f>IF('Metric ME - Current'!$C$15&lt;2.23,300.45-26.8531*(2.23-'Metric ME - Current'!$C$15),300.45)</f>
        <v>300.45</v>
      </c>
      <c r="L273" s="1">
        <f t="shared" si="87"/>
        <v>122907.94999999991</v>
      </c>
      <c r="O273" s="92">
        <v>295</v>
      </c>
      <c r="P273" s="93">
        <f>IF('Metric ME - Current'!$D$15&lt;1.9311,906.5-265.11*(1.9311-'Metric ME - Current'!$D$15)+400.13*(1.9311-'Metric ME - Current'!$D$15)^2,906.5)</f>
        <v>906.5</v>
      </c>
      <c r="Q273" s="1">
        <f t="shared" si="81"/>
        <v>249987.38000000047</v>
      </c>
      <c r="R273" s="92">
        <f>IF('Metric ME - Current'!$D$15&lt;2.23,300.45-26.8531*(2.23-'Metric ME - Current'!$D$15),300.45)</f>
        <v>300.45</v>
      </c>
      <c r="S273" s="1">
        <f t="shared" si="88"/>
        <v>122907.94999999991</v>
      </c>
      <c r="V273" s="92">
        <v>295</v>
      </c>
      <c r="W273" s="93">
        <f>IF('Metric ME - Current'!$E$15&lt;1.9311,906.5-265.11*(1.9311-'Metric ME - Current'!$E$15)+400.13*(1.9311-'Metric ME - Current'!$E$15)^2,906.5)</f>
        <v>906.5</v>
      </c>
      <c r="X273" s="1">
        <f t="shared" si="82"/>
        <v>249987.38000000047</v>
      </c>
      <c r="Y273" s="92">
        <f>IF('Metric ME - Current'!$E$15&lt;2.23,300.45-26.8531*(2.23-'Metric ME - Current'!$E$15),300.45)</f>
        <v>300.45</v>
      </c>
      <c r="Z273" s="1">
        <f t="shared" si="89"/>
        <v>122907.94999999991</v>
      </c>
      <c r="AC273" s="92">
        <v>295</v>
      </c>
      <c r="AD273" s="93">
        <f>IF('Metric ME - Current'!$F$15&lt;1.9311,906.5-265.11*(1.9311-'Metric ME - Current'!$F$15)+400.13*(1.9311-'Metric ME - Current'!$F$15)^2,906.5)</f>
        <v>906.5</v>
      </c>
      <c r="AE273" s="1">
        <f t="shared" si="83"/>
        <v>249987.38000000047</v>
      </c>
      <c r="AF273" s="92">
        <f>IF('Metric ME - Current'!$F$15&lt;2.23,300.45-26.8531*(2.23-'Metric ME - Current'!$F$15),300.45)</f>
        <v>300.45</v>
      </c>
      <c r="AG273" s="1">
        <f t="shared" si="90"/>
        <v>122907.94999999991</v>
      </c>
      <c r="AJ273" s="92">
        <v>295</v>
      </c>
      <c r="AK273" s="93">
        <f>IF('Metric ME - Current'!$G$15&lt;1.9311,906.5-265.11*(1.9311-'Metric ME - Current'!$G$15)+400.13*(1.9311-'Metric ME - Current'!$G$15)^2,906.5)</f>
        <v>906.5</v>
      </c>
      <c r="AL273" s="1">
        <f t="shared" si="84"/>
        <v>249987.38000000047</v>
      </c>
      <c r="AM273" s="92">
        <f>IF('Metric ME - Current'!$G$15&lt;2.23,300.45-26.8531*(2.23-'Metric ME - Current'!$G$15),300.45)</f>
        <v>300.45</v>
      </c>
      <c r="AN273" s="1">
        <f t="shared" si="91"/>
        <v>122907.94999999991</v>
      </c>
      <c r="AQ273" s="92">
        <v>295</v>
      </c>
      <c r="AR273" s="93">
        <f>IF('Metric ME - Current'!$H$15&lt;1.9311,906.5-265.11*(1.9311-'Metric ME - Current'!$H$15)+400.13*(1.9311-'Metric ME - Current'!$H$15)^2,906.5)</f>
        <v>906.5</v>
      </c>
      <c r="AS273" s="1">
        <f t="shared" si="85"/>
        <v>249987.38000000047</v>
      </c>
      <c r="AT273" s="92">
        <f>IF('Metric ME - Current'!$H$15&lt;2.23,300.45-26.8531*(2.23-'Metric ME - Current'!$H$15),300.45)</f>
        <v>300.45</v>
      </c>
      <c r="AU273" s="1">
        <f t="shared" si="92"/>
        <v>122907.94999999991</v>
      </c>
      <c r="AX273" s="92">
        <v>295</v>
      </c>
      <c r="AY273" s="93">
        <f>IF('Metric ME - Current'!$I$15&lt;1.9311,906.5-265.11*(1.9311-'Metric ME - Current'!$I$15)+400.13*(1.9311-'Metric ME - Current'!$I$15)^2,906.5)</f>
        <v>906.5</v>
      </c>
      <c r="AZ273" s="1">
        <f t="shared" si="86"/>
        <v>249987.38000000047</v>
      </c>
      <c r="BA273" s="92">
        <f>IF('Metric ME - Current'!$I$15&lt;2.23,300.45-26.8531*(2.23-'Metric ME - Current'!$I$15),300.45)</f>
        <v>300.45</v>
      </c>
      <c r="BB273" s="1">
        <f t="shared" si="93"/>
        <v>122907.94999999991</v>
      </c>
    </row>
    <row r="274" spans="1:54" x14ac:dyDescent="0.25">
      <c r="A274" s="92">
        <v>296</v>
      </c>
      <c r="B274" s="93">
        <f>IF('Metric ME - Current'!$B$15&lt;1.9311,906.5-265.11*(1.9311-'Metric ME - Current'!$B$15)+400.13*(1.9311-'Metric ME - Current'!$B$15)^2,906.5)</f>
        <v>906.5</v>
      </c>
      <c r="C274" s="1">
        <f t="shared" si="79"/>
        <v>250893.88000000047</v>
      </c>
      <c r="D274" s="92">
        <f>IF('Metric ME - Current'!$B$15&lt;2.23,300.45-26.8531*(2.23-'Metric ME - Current'!$B$15),300.45)</f>
        <v>300.45</v>
      </c>
      <c r="E274" s="1">
        <f t="shared" si="78"/>
        <v>123208.39999999991</v>
      </c>
      <c r="H274" s="92">
        <v>296</v>
      </c>
      <c r="I274" s="93">
        <f>IF('Metric ME - Current'!$C$15&lt;1.9311,906.5-265.11*(1.9311-'Metric ME - Current'!$C$15)+400.13*(1.9311-'Metric ME - Current'!$C$15)^2,906.5)</f>
        <v>906.5</v>
      </c>
      <c r="J274" s="1">
        <f t="shared" si="80"/>
        <v>250893.88000000047</v>
      </c>
      <c r="K274" s="92">
        <f>IF('Metric ME - Current'!$C$15&lt;2.23,300.45-26.8531*(2.23-'Metric ME - Current'!$C$15),300.45)</f>
        <v>300.45</v>
      </c>
      <c r="L274" s="1">
        <f t="shared" si="87"/>
        <v>123208.39999999991</v>
      </c>
      <c r="O274" s="92">
        <v>296</v>
      </c>
      <c r="P274" s="93">
        <f>IF('Metric ME - Current'!$D$15&lt;1.9311,906.5-265.11*(1.9311-'Metric ME - Current'!$D$15)+400.13*(1.9311-'Metric ME - Current'!$D$15)^2,906.5)</f>
        <v>906.5</v>
      </c>
      <c r="Q274" s="1">
        <f t="shared" si="81"/>
        <v>250893.88000000047</v>
      </c>
      <c r="R274" s="92">
        <f>IF('Metric ME - Current'!$D$15&lt;2.23,300.45-26.8531*(2.23-'Metric ME - Current'!$D$15),300.45)</f>
        <v>300.45</v>
      </c>
      <c r="S274" s="1">
        <f t="shared" si="88"/>
        <v>123208.39999999991</v>
      </c>
      <c r="V274" s="92">
        <v>296</v>
      </c>
      <c r="W274" s="93">
        <f>IF('Metric ME - Current'!$E$15&lt;1.9311,906.5-265.11*(1.9311-'Metric ME - Current'!$E$15)+400.13*(1.9311-'Metric ME - Current'!$E$15)^2,906.5)</f>
        <v>906.5</v>
      </c>
      <c r="X274" s="1">
        <f t="shared" si="82"/>
        <v>250893.88000000047</v>
      </c>
      <c r="Y274" s="92">
        <f>IF('Metric ME - Current'!$E$15&lt;2.23,300.45-26.8531*(2.23-'Metric ME - Current'!$E$15),300.45)</f>
        <v>300.45</v>
      </c>
      <c r="Z274" s="1">
        <f t="shared" si="89"/>
        <v>123208.39999999991</v>
      </c>
      <c r="AC274" s="92">
        <v>296</v>
      </c>
      <c r="AD274" s="93">
        <f>IF('Metric ME - Current'!$F$15&lt;1.9311,906.5-265.11*(1.9311-'Metric ME - Current'!$F$15)+400.13*(1.9311-'Metric ME - Current'!$F$15)^2,906.5)</f>
        <v>906.5</v>
      </c>
      <c r="AE274" s="1">
        <f t="shared" si="83"/>
        <v>250893.88000000047</v>
      </c>
      <c r="AF274" s="92">
        <f>IF('Metric ME - Current'!$F$15&lt;2.23,300.45-26.8531*(2.23-'Metric ME - Current'!$F$15),300.45)</f>
        <v>300.45</v>
      </c>
      <c r="AG274" s="1">
        <f t="shared" si="90"/>
        <v>123208.39999999991</v>
      </c>
      <c r="AJ274" s="92">
        <v>296</v>
      </c>
      <c r="AK274" s="93">
        <f>IF('Metric ME - Current'!$G$15&lt;1.9311,906.5-265.11*(1.9311-'Metric ME - Current'!$G$15)+400.13*(1.9311-'Metric ME - Current'!$G$15)^2,906.5)</f>
        <v>906.5</v>
      </c>
      <c r="AL274" s="1">
        <f t="shared" si="84"/>
        <v>250893.88000000047</v>
      </c>
      <c r="AM274" s="92">
        <f>IF('Metric ME - Current'!$G$15&lt;2.23,300.45-26.8531*(2.23-'Metric ME - Current'!$G$15),300.45)</f>
        <v>300.45</v>
      </c>
      <c r="AN274" s="1">
        <f t="shared" si="91"/>
        <v>123208.39999999991</v>
      </c>
      <c r="AQ274" s="92">
        <v>296</v>
      </c>
      <c r="AR274" s="93">
        <f>IF('Metric ME - Current'!$H$15&lt;1.9311,906.5-265.11*(1.9311-'Metric ME - Current'!$H$15)+400.13*(1.9311-'Metric ME - Current'!$H$15)^2,906.5)</f>
        <v>906.5</v>
      </c>
      <c r="AS274" s="1">
        <f t="shared" si="85"/>
        <v>250893.88000000047</v>
      </c>
      <c r="AT274" s="92">
        <f>IF('Metric ME - Current'!$H$15&lt;2.23,300.45-26.8531*(2.23-'Metric ME - Current'!$H$15),300.45)</f>
        <v>300.45</v>
      </c>
      <c r="AU274" s="1">
        <f t="shared" si="92"/>
        <v>123208.39999999991</v>
      </c>
      <c r="AX274" s="92">
        <v>296</v>
      </c>
      <c r="AY274" s="93">
        <f>IF('Metric ME - Current'!$I$15&lt;1.9311,906.5-265.11*(1.9311-'Metric ME - Current'!$I$15)+400.13*(1.9311-'Metric ME - Current'!$I$15)^2,906.5)</f>
        <v>906.5</v>
      </c>
      <c r="AZ274" s="1">
        <f t="shared" si="86"/>
        <v>250893.88000000047</v>
      </c>
      <c r="BA274" s="92">
        <f>IF('Metric ME - Current'!$I$15&lt;2.23,300.45-26.8531*(2.23-'Metric ME - Current'!$I$15),300.45)</f>
        <v>300.45</v>
      </c>
      <c r="BB274" s="1">
        <f t="shared" si="93"/>
        <v>123208.39999999991</v>
      </c>
    </row>
    <row r="275" spans="1:54" x14ac:dyDescent="0.25">
      <c r="A275" s="92">
        <v>297</v>
      </c>
      <c r="B275" s="93">
        <f>IF('Metric ME - Current'!$B$15&lt;1.9311,906.5-265.11*(1.9311-'Metric ME - Current'!$B$15)+400.13*(1.9311-'Metric ME - Current'!$B$15)^2,906.5)</f>
        <v>906.5</v>
      </c>
      <c r="C275" s="1">
        <f t="shared" si="79"/>
        <v>251800.38000000047</v>
      </c>
      <c r="D275" s="92">
        <f>IF('Metric ME - Current'!$B$15&lt;2.23,300.45-26.8531*(2.23-'Metric ME - Current'!$B$15),300.45)</f>
        <v>300.45</v>
      </c>
      <c r="E275" s="1">
        <f t="shared" si="78"/>
        <v>123508.8499999999</v>
      </c>
      <c r="H275" s="92">
        <v>297</v>
      </c>
      <c r="I275" s="93">
        <f>IF('Metric ME - Current'!$C$15&lt;1.9311,906.5-265.11*(1.9311-'Metric ME - Current'!$C$15)+400.13*(1.9311-'Metric ME - Current'!$C$15)^2,906.5)</f>
        <v>906.5</v>
      </c>
      <c r="J275" s="1">
        <f t="shared" si="80"/>
        <v>251800.38000000047</v>
      </c>
      <c r="K275" s="92">
        <f>IF('Metric ME - Current'!$C$15&lt;2.23,300.45-26.8531*(2.23-'Metric ME - Current'!$C$15),300.45)</f>
        <v>300.45</v>
      </c>
      <c r="L275" s="1">
        <f t="shared" si="87"/>
        <v>123508.8499999999</v>
      </c>
      <c r="O275" s="92">
        <v>297</v>
      </c>
      <c r="P275" s="93">
        <f>IF('Metric ME - Current'!$D$15&lt;1.9311,906.5-265.11*(1.9311-'Metric ME - Current'!$D$15)+400.13*(1.9311-'Metric ME - Current'!$D$15)^2,906.5)</f>
        <v>906.5</v>
      </c>
      <c r="Q275" s="1">
        <f t="shared" si="81"/>
        <v>251800.38000000047</v>
      </c>
      <c r="R275" s="92">
        <f>IF('Metric ME - Current'!$D$15&lt;2.23,300.45-26.8531*(2.23-'Metric ME - Current'!$D$15),300.45)</f>
        <v>300.45</v>
      </c>
      <c r="S275" s="1">
        <f t="shared" si="88"/>
        <v>123508.8499999999</v>
      </c>
      <c r="V275" s="92">
        <v>297</v>
      </c>
      <c r="W275" s="93">
        <f>IF('Metric ME - Current'!$E$15&lt;1.9311,906.5-265.11*(1.9311-'Metric ME - Current'!$E$15)+400.13*(1.9311-'Metric ME - Current'!$E$15)^2,906.5)</f>
        <v>906.5</v>
      </c>
      <c r="X275" s="1">
        <f t="shared" si="82"/>
        <v>251800.38000000047</v>
      </c>
      <c r="Y275" s="92">
        <f>IF('Metric ME - Current'!$E$15&lt;2.23,300.45-26.8531*(2.23-'Metric ME - Current'!$E$15),300.45)</f>
        <v>300.45</v>
      </c>
      <c r="Z275" s="1">
        <f t="shared" si="89"/>
        <v>123508.8499999999</v>
      </c>
      <c r="AC275" s="92">
        <v>297</v>
      </c>
      <c r="AD275" s="93">
        <f>IF('Metric ME - Current'!$F$15&lt;1.9311,906.5-265.11*(1.9311-'Metric ME - Current'!$F$15)+400.13*(1.9311-'Metric ME - Current'!$F$15)^2,906.5)</f>
        <v>906.5</v>
      </c>
      <c r="AE275" s="1">
        <f t="shared" si="83"/>
        <v>251800.38000000047</v>
      </c>
      <c r="AF275" s="92">
        <f>IF('Metric ME - Current'!$F$15&lt;2.23,300.45-26.8531*(2.23-'Metric ME - Current'!$F$15),300.45)</f>
        <v>300.45</v>
      </c>
      <c r="AG275" s="1">
        <f t="shared" si="90"/>
        <v>123508.8499999999</v>
      </c>
      <c r="AJ275" s="92">
        <v>297</v>
      </c>
      <c r="AK275" s="93">
        <f>IF('Metric ME - Current'!$G$15&lt;1.9311,906.5-265.11*(1.9311-'Metric ME - Current'!$G$15)+400.13*(1.9311-'Metric ME - Current'!$G$15)^2,906.5)</f>
        <v>906.5</v>
      </c>
      <c r="AL275" s="1">
        <f t="shared" si="84"/>
        <v>251800.38000000047</v>
      </c>
      <c r="AM275" s="92">
        <f>IF('Metric ME - Current'!$G$15&lt;2.23,300.45-26.8531*(2.23-'Metric ME - Current'!$G$15),300.45)</f>
        <v>300.45</v>
      </c>
      <c r="AN275" s="1">
        <f t="shared" si="91"/>
        <v>123508.8499999999</v>
      </c>
      <c r="AQ275" s="92">
        <v>297</v>
      </c>
      <c r="AR275" s="93">
        <f>IF('Metric ME - Current'!$H$15&lt;1.9311,906.5-265.11*(1.9311-'Metric ME - Current'!$H$15)+400.13*(1.9311-'Metric ME - Current'!$H$15)^2,906.5)</f>
        <v>906.5</v>
      </c>
      <c r="AS275" s="1">
        <f t="shared" si="85"/>
        <v>251800.38000000047</v>
      </c>
      <c r="AT275" s="92">
        <f>IF('Metric ME - Current'!$H$15&lt;2.23,300.45-26.8531*(2.23-'Metric ME - Current'!$H$15),300.45)</f>
        <v>300.45</v>
      </c>
      <c r="AU275" s="1">
        <f t="shared" si="92"/>
        <v>123508.8499999999</v>
      </c>
      <c r="AX275" s="92">
        <v>297</v>
      </c>
      <c r="AY275" s="93">
        <f>IF('Metric ME - Current'!$I$15&lt;1.9311,906.5-265.11*(1.9311-'Metric ME - Current'!$I$15)+400.13*(1.9311-'Metric ME - Current'!$I$15)^2,906.5)</f>
        <v>906.5</v>
      </c>
      <c r="AZ275" s="1">
        <f t="shared" si="86"/>
        <v>251800.38000000047</v>
      </c>
      <c r="BA275" s="92">
        <f>IF('Metric ME - Current'!$I$15&lt;2.23,300.45-26.8531*(2.23-'Metric ME - Current'!$I$15),300.45)</f>
        <v>300.45</v>
      </c>
      <c r="BB275" s="1">
        <f t="shared" si="93"/>
        <v>123508.8499999999</v>
      </c>
    </row>
    <row r="276" spans="1:54" x14ac:dyDescent="0.25">
      <c r="A276" s="92">
        <v>298</v>
      </c>
      <c r="B276" s="93">
        <f>IF('Metric ME - Current'!$B$15&lt;1.9311,906.5-265.11*(1.9311-'Metric ME - Current'!$B$15)+400.13*(1.9311-'Metric ME - Current'!$B$15)^2,906.5)</f>
        <v>906.5</v>
      </c>
      <c r="C276" s="1">
        <f t="shared" si="79"/>
        <v>252706.88000000047</v>
      </c>
      <c r="D276" s="92">
        <f>IF('Metric ME - Current'!$B$15&lt;2.23,300.45-26.8531*(2.23-'Metric ME - Current'!$B$15),300.45)</f>
        <v>300.45</v>
      </c>
      <c r="E276" s="1">
        <f t="shared" si="78"/>
        <v>123809.2999999999</v>
      </c>
      <c r="H276" s="92">
        <v>298</v>
      </c>
      <c r="I276" s="93">
        <f>IF('Metric ME - Current'!$C$15&lt;1.9311,906.5-265.11*(1.9311-'Metric ME - Current'!$C$15)+400.13*(1.9311-'Metric ME - Current'!$C$15)^2,906.5)</f>
        <v>906.5</v>
      </c>
      <c r="J276" s="1">
        <f t="shared" si="80"/>
        <v>252706.88000000047</v>
      </c>
      <c r="K276" s="92">
        <f>IF('Metric ME - Current'!$C$15&lt;2.23,300.45-26.8531*(2.23-'Metric ME - Current'!$C$15),300.45)</f>
        <v>300.45</v>
      </c>
      <c r="L276" s="1">
        <f t="shared" si="87"/>
        <v>123809.2999999999</v>
      </c>
      <c r="O276" s="92">
        <v>298</v>
      </c>
      <c r="P276" s="93">
        <f>IF('Metric ME - Current'!$D$15&lt;1.9311,906.5-265.11*(1.9311-'Metric ME - Current'!$D$15)+400.13*(1.9311-'Metric ME - Current'!$D$15)^2,906.5)</f>
        <v>906.5</v>
      </c>
      <c r="Q276" s="1">
        <f t="shared" si="81"/>
        <v>252706.88000000047</v>
      </c>
      <c r="R276" s="92">
        <f>IF('Metric ME - Current'!$D$15&lt;2.23,300.45-26.8531*(2.23-'Metric ME - Current'!$D$15),300.45)</f>
        <v>300.45</v>
      </c>
      <c r="S276" s="1">
        <f t="shared" si="88"/>
        <v>123809.2999999999</v>
      </c>
      <c r="V276" s="92">
        <v>298</v>
      </c>
      <c r="W276" s="93">
        <f>IF('Metric ME - Current'!$E$15&lt;1.9311,906.5-265.11*(1.9311-'Metric ME - Current'!$E$15)+400.13*(1.9311-'Metric ME - Current'!$E$15)^2,906.5)</f>
        <v>906.5</v>
      </c>
      <c r="X276" s="1">
        <f t="shared" si="82"/>
        <v>252706.88000000047</v>
      </c>
      <c r="Y276" s="92">
        <f>IF('Metric ME - Current'!$E$15&lt;2.23,300.45-26.8531*(2.23-'Metric ME - Current'!$E$15),300.45)</f>
        <v>300.45</v>
      </c>
      <c r="Z276" s="1">
        <f t="shared" si="89"/>
        <v>123809.2999999999</v>
      </c>
      <c r="AC276" s="92">
        <v>298</v>
      </c>
      <c r="AD276" s="93">
        <f>IF('Metric ME - Current'!$F$15&lt;1.9311,906.5-265.11*(1.9311-'Metric ME - Current'!$F$15)+400.13*(1.9311-'Metric ME - Current'!$F$15)^2,906.5)</f>
        <v>906.5</v>
      </c>
      <c r="AE276" s="1">
        <f t="shared" si="83"/>
        <v>252706.88000000047</v>
      </c>
      <c r="AF276" s="92">
        <f>IF('Metric ME - Current'!$F$15&lt;2.23,300.45-26.8531*(2.23-'Metric ME - Current'!$F$15),300.45)</f>
        <v>300.45</v>
      </c>
      <c r="AG276" s="1">
        <f t="shared" si="90"/>
        <v>123809.2999999999</v>
      </c>
      <c r="AJ276" s="92">
        <v>298</v>
      </c>
      <c r="AK276" s="93">
        <f>IF('Metric ME - Current'!$G$15&lt;1.9311,906.5-265.11*(1.9311-'Metric ME - Current'!$G$15)+400.13*(1.9311-'Metric ME - Current'!$G$15)^2,906.5)</f>
        <v>906.5</v>
      </c>
      <c r="AL276" s="1">
        <f t="shared" si="84"/>
        <v>252706.88000000047</v>
      </c>
      <c r="AM276" s="92">
        <f>IF('Metric ME - Current'!$G$15&lt;2.23,300.45-26.8531*(2.23-'Metric ME - Current'!$G$15),300.45)</f>
        <v>300.45</v>
      </c>
      <c r="AN276" s="1">
        <f t="shared" si="91"/>
        <v>123809.2999999999</v>
      </c>
      <c r="AQ276" s="92">
        <v>298</v>
      </c>
      <c r="AR276" s="93">
        <f>IF('Metric ME - Current'!$H$15&lt;1.9311,906.5-265.11*(1.9311-'Metric ME - Current'!$H$15)+400.13*(1.9311-'Metric ME - Current'!$H$15)^2,906.5)</f>
        <v>906.5</v>
      </c>
      <c r="AS276" s="1">
        <f t="shared" si="85"/>
        <v>252706.88000000047</v>
      </c>
      <c r="AT276" s="92">
        <f>IF('Metric ME - Current'!$H$15&lt;2.23,300.45-26.8531*(2.23-'Metric ME - Current'!$H$15),300.45)</f>
        <v>300.45</v>
      </c>
      <c r="AU276" s="1">
        <f t="shared" si="92"/>
        <v>123809.2999999999</v>
      </c>
      <c r="AX276" s="92">
        <v>298</v>
      </c>
      <c r="AY276" s="93">
        <f>IF('Metric ME - Current'!$I$15&lt;1.9311,906.5-265.11*(1.9311-'Metric ME - Current'!$I$15)+400.13*(1.9311-'Metric ME - Current'!$I$15)^2,906.5)</f>
        <v>906.5</v>
      </c>
      <c r="AZ276" s="1">
        <f t="shared" si="86"/>
        <v>252706.88000000047</v>
      </c>
      <c r="BA276" s="92">
        <f>IF('Metric ME - Current'!$I$15&lt;2.23,300.45-26.8531*(2.23-'Metric ME - Current'!$I$15),300.45)</f>
        <v>300.45</v>
      </c>
      <c r="BB276" s="1">
        <f t="shared" si="93"/>
        <v>123809.2999999999</v>
      </c>
    </row>
    <row r="277" spans="1:54" x14ac:dyDescent="0.25">
      <c r="A277" s="92">
        <v>299</v>
      </c>
      <c r="B277" s="93">
        <f>IF('Metric ME - Current'!$B$15&lt;1.9311,906.5-265.11*(1.9311-'Metric ME - Current'!$B$15)+400.13*(1.9311-'Metric ME - Current'!$B$15)^2,906.5)</f>
        <v>906.5</v>
      </c>
      <c r="C277" s="1">
        <f t="shared" si="79"/>
        <v>253613.38000000047</v>
      </c>
      <c r="D277" s="92">
        <f>IF('Metric ME - Current'!$B$15&lt;2.23,300.45-26.8531*(2.23-'Metric ME - Current'!$B$15),300.45)</f>
        <v>300.45</v>
      </c>
      <c r="E277" s="1">
        <f t="shared" si="78"/>
        <v>124109.7499999999</v>
      </c>
      <c r="H277" s="92">
        <v>299</v>
      </c>
      <c r="I277" s="93">
        <f>IF('Metric ME - Current'!$C$15&lt;1.9311,906.5-265.11*(1.9311-'Metric ME - Current'!$C$15)+400.13*(1.9311-'Metric ME - Current'!$C$15)^2,906.5)</f>
        <v>906.5</v>
      </c>
      <c r="J277" s="1">
        <f t="shared" si="80"/>
        <v>253613.38000000047</v>
      </c>
      <c r="K277" s="92">
        <f>IF('Metric ME - Current'!$C$15&lt;2.23,300.45-26.8531*(2.23-'Metric ME - Current'!$C$15),300.45)</f>
        <v>300.45</v>
      </c>
      <c r="L277" s="1">
        <f t="shared" si="87"/>
        <v>124109.7499999999</v>
      </c>
      <c r="O277" s="92">
        <v>299</v>
      </c>
      <c r="P277" s="93">
        <f>IF('Metric ME - Current'!$D$15&lt;1.9311,906.5-265.11*(1.9311-'Metric ME - Current'!$D$15)+400.13*(1.9311-'Metric ME - Current'!$D$15)^2,906.5)</f>
        <v>906.5</v>
      </c>
      <c r="Q277" s="1">
        <f t="shared" si="81"/>
        <v>253613.38000000047</v>
      </c>
      <c r="R277" s="92">
        <f>IF('Metric ME - Current'!$D$15&lt;2.23,300.45-26.8531*(2.23-'Metric ME - Current'!$D$15),300.45)</f>
        <v>300.45</v>
      </c>
      <c r="S277" s="1">
        <f t="shared" si="88"/>
        <v>124109.7499999999</v>
      </c>
      <c r="V277" s="92">
        <v>299</v>
      </c>
      <c r="W277" s="93">
        <f>IF('Metric ME - Current'!$E$15&lt;1.9311,906.5-265.11*(1.9311-'Metric ME - Current'!$E$15)+400.13*(1.9311-'Metric ME - Current'!$E$15)^2,906.5)</f>
        <v>906.5</v>
      </c>
      <c r="X277" s="1">
        <f t="shared" si="82"/>
        <v>253613.38000000047</v>
      </c>
      <c r="Y277" s="92">
        <f>IF('Metric ME - Current'!$E$15&lt;2.23,300.45-26.8531*(2.23-'Metric ME - Current'!$E$15),300.45)</f>
        <v>300.45</v>
      </c>
      <c r="Z277" s="1">
        <f t="shared" si="89"/>
        <v>124109.7499999999</v>
      </c>
      <c r="AC277" s="92">
        <v>299</v>
      </c>
      <c r="AD277" s="93">
        <f>IF('Metric ME - Current'!$F$15&lt;1.9311,906.5-265.11*(1.9311-'Metric ME - Current'!$F$15)+400.13*(1.9311-'Metric ME - Current'!$F$15)^2,906.5)</f>
        <v>906.5</v>
      </c>
      <c r="AE277" s="1">
        <f t="shared" si="83"/>
        <v>253613.38000000047</v>
      </c>
      <c r="AF277" s="92">
        <f>IF('Metric ME - Current'!$F$15&lt;2.23,300.45-26.8531*(2.23-'Metric ME - Current'!$F$15),300.45)</f>
        <v>300.45</v>
      </c>
      <c r="AG277" s="1">
        <f t="shared" si="90"/>
        <v>124109.7499999999</v>
      </c>
      <c r="AJ277" s="92">
        <v>299</v>
      </c>
      <c r="AK277" s="93">
        <f>IF('Metric ME - Current'!$G$15&lt;1.9311,906.5-265.11*(1.9311-'Metric ME - Current'!$G$15)+400.13*(1.9311-'Metric ME - Current'!$G$15)^2,906.5)</f>
        <v>906.5</v>
      </c>
      <c r="AL277" s="1">
        <f t="shared" si="84"/>
        <v>253613.38000000047</v>
      </c>
      <c r="AM277" s="92">
        <f>IF('Metric ME - Current'!$G$15&lt;2.23,300.45-26.8531*(2.23-'Metric ME - Current'!$G$15),300.45)</f>
        <v>300.45</v>
      </c>
      <c r="AN277" s="1">
        <f t="shared" si="91"/>
        <v>124109.7499999999</v>
      </c>
      <c r="AQ277" s="92">
        <v>299</v>
      </c>
      <c r="AR277" s="93">
        <f>IF('Metric ME - Current'!$H$15&lt;1.9311,906.5-265.11*(1.9311-'Metric ME - Current'!$H$15)+400.13*(1.9311-'Metric ME - Current'!$H$15)^2,906.5)</f>
        <v>906.5</v>
      </c>
      <c r="AS277" s="1">
        <f t="shared" si="85"/>
        <v>253613.38000000047</v>
      </c>
      <c r="AT277" s="92">
        <f>IF('Metric ME - Current'!$H$15&lt;2.23,300.45-26.8531*(2.23-'Metric ME - Current'!$H$15),300.45)</f>
        <v>300.45</v>
      </c>
      <c r="AU277" s="1">
        <f t="shared" si="92"/>
        <v>124109.7499999999</v>
      </c>
      <c r="AX277" s="92">
        <v>299</v>
      </c>
      <c r="AY277" s="93">
        <f>IF('Metric ME - Current'!$I$15&lt;1.9311,906.5-265.11*(1.9311-'Metric ME - Current'!$I$15)+400.13*(1.9311-'Metric ME - Current'!$I$15)^2,906.5)</f>
        <v>906.5</v>
      </c>
      <c r="AZ277" s="1">
        <f t="shared" si="86"/>
        <v>253613.38000000047</v>
      </c>
      <c r="BA277" s="92">
        <f>IF('Metric ME - Current'!$I$15&lt;2.23,300.45-26.8531*(2.23-'Metric ME - Current'!$I$15),300.45)</f>
        <v>300.45</v>
      </c>
      <c r="BB277" s="1">
        <f t="shared" si="93"/>
        <v>124109.7499999999</v>
      </c>
    </row>
    <row r="278" spans="1:54" x14ac:dyDescent="0.25">
      <c r="A278" s="92">
        <v>300</v>
      </c>
      <c r="B278" s="93">
        <f>IF('Metric ME - Current'!$B$15&lt;1.9311,906.5-265.11*(1.9311-'Metric ME - Current'!$B$15)+400.13*(1.9311-'Metric ME - Current'!$B$15)^2,906.5)</f>
        <v>906.5</v>
      </c>
      <c r="C278" s="1">
        <f t="shared" si="79"/>
        <v>254519.88000000047</v>
      </c>
      <c r="D278" s="92">
        <f>IF('Metric ME - Current'!$B$15&lt;2.23,300.45-26.8531*(2.23-'Metric ME - Current'!$B$15),300.45)</f>
        <v>300.45</v>
      </c>
      <c r="E278" s="1">
        <f t="shared" si="78"/>
        <v>124410.1999999999</v>
      </c>
      <c r="H278" s="92">
        <v>300</v>
      </c>
      <c r="I278" s="93">
        <f>IF('Metric ME - Current'!$C$15&lt;1.9311,906.5-265.11*(1.9311-'Metric ME - Current'!$C$15)+400.13*(1.9311-'Metric ME - Current'!$C$15)^2,906.5)</f>
        <v>906.5</v>
      </c>
      <c r="J278" s="1">
        <f t="shared" si="80"/>
        <v>254519.88000000047</v>
      </c>
      <c r="K278" s="92">
        <f>IF('Metric ME - Current'!$C$15&lt;2.23,300.45-26.8531*(2.23-'Metric ME - Current'!$C$15),300.45)</f>
        <v>300.45</v>
      </c>
      <c r="L278" s="1">
        <f t="shared" si="87"/>
        <v>124410.1999999999</v>
      </c>
      <c r="O278" s="92">
        <v>300</v>
      </c>
      <c r="P278" s="93">
        <f>IF('Metric ME - Current'!$D$15&lt;1.9311,906.5-265.11*(1.9311-'Metric ME - Current'!$D$15)+400.13*(1.9311-'Metric ME - Current'!$D$15)^2,906.5)</f>
        <v>906.5</v>
      </c>
      <c r="Q278" s="1">
        <f t="shared" si="81"/>
        <v>254519.88000000047</v>
      </c>
      <c r="R278" s="92">
        <f>IF('Metric ME - Current'!$D$15&lt;2.23,300.45-26.8531*(2.23-'Metric ME - Current'!$D$15),300.45)</f>
        <v>300.45</v>
      </c>
      <c r="S278" s="1">
        <f t="shared" si="88"/>
        <v>124410.1999999999</v>
      </c>
      <c r="V278" s="92">
        <v>300</v>
      </c>
      <c r="W278" s="93">
        <f>IF('Metric ME - Current'!$E$15&lt;1.9311,906.5-265.11*(1.9311-'Metric ME - Current'!$E$15)+400.13*(1.9311-'Metric ME - Current'!$E$15)^2,906.5)</f>
        <v>906.5</v>
      </c>
      <c r="X278" s="1">
        <f t="shared" si="82"/>
        <v>254519.88000000047</v>
      </c>
      <c r="Y278" s="92">
        <f>IF('Metric ME - Current'!$E$15&lt;2.23,300.45-26.8531*(2.23-'Metric ME - Current'!$E$15),300.45)</f>
        <v>300.45</v>
      </c>
      <c r="Z278" s="1">
        <f t="shared" si="89"/>
        <v>124410.1999999999</v>
      </c>
      <c r="AC278" s="92">
        <v>300</v>
      </c>
      <c r="AD278" s="93">
        <f>IF('Metric ME - Current'!$F$15&lt;1.9311,906.5-265.11*(1.9311-'Metric ME - Current'!$F$15)+400.13*(1.9311-'Metric ME - Current'!$F$15)^2,906.5)</f>
        <v>906.5</v>
      </c>
      <c r="AE278" s="1">
        <f t="shared" si="83"/>
        <v>254519.88000000047</v>
      </c>
      <c r="AF278" s="92">
        <f>IF('Metric ME - Current'!$F$15&lt;2.23,300.45-26.8531*(2.23-'Metric ME - Current'!$F$15),300.45)</f>
        <v>300.45</v>
      </c>
      <c r="AG278" s="1">
        <f t="shared" si="90"/>
        <v>124410.1999999999</v>
      </c>
      <c r="AJ278" s="92">
        <v>300</v>
      </c>
      <c r="AK278" s="93">
        <f>IF('Metric ME - Current'!$G$15&lt;1.9311,906.5-265.11*(1.9311-'Metric ME - Current'!$G$15)+400.13*(1.9311-'Metric ME - Current'!$G$15)^2,906.5)</f>
        <v>906.5</v>
      </c>
      <c r="AL278" s="1">
        <f t="shared" si="84"/>
        <v>254519.88000000047</v>
      </c>
      <c r="AM278" s="92">
        <f>IF('Metric ME - Current'!$G$15&lt;2.23,300.45-26.8531*(2.23-'Metric ME - Current'!$G$15),300.45)</f>
        <v>300.45</v>
      </c>
      <c r="AN278" s="1">
        <f t="shared" si="91"/>
        <v>124410.1999999999</v>
      </c>
      <c r="AQ278" s="92">
        <v>300</v>
      </c>
      <c r="AR278" s="93">
        <f>IF('Metric ME - Current'!$H$15&lt;1.9311,906.5-265.11*(1.9311-'Metric ME - Current'!$H$15)+400.13*(1.9311-'Metric ME - Current'!$H$15)^2,906.5)</f>
        <v>906.5</v>
      </c>
      <c r="AS278" s="1">
        <f t="shared" si="85"/>
        <v>254519.88000000047</v>
      </c>
      <c r="AT278" s="92">
        <f>IF('Metric ME - Current'!$H$15&lt;2.23,300.45-26.8531*(2.23-'Metric ME - Current'!$H$15),300.45)</f>
        <v>300.45</v>
      </c>
      <c r="AU278" s="1">
        <f t="shared" si="92"/>
        <v>124410.1999999999</v>
      </c>
      <c r="AX278" s="92">
        <v>300</v>
      </c>
      <c r="AY278" s="93">
        <f>IF('Metric ME - Current'!$I$15&lt;1.9311,906.5-265.11*(1.9311-'Metric ME - Current'!$I$15)+400.13*(1.9311-'Metric ME - Current'!$I$15)^2,906.5)</f>
        <v>906.5</v>
      </c>
      <c r="AZ278" s="1">
        <f t="shared" si="86"/>
        <v>254519.88000000047</v>
      </c>
      <c r="BA278" s="92">
        <f>IF('Metric ME - Current'!$I$15&lt;2.23,300.45-26.8531*(2.23-'Metric ME - Current'!$I$15),300.45)</f>
        <v>300.45</v>
      </c>
      <c r="BB278" s="1">
        <f t="shared" si="93"/>
        <v>124410.1999999999</v>
      </c>
    </row>
    <row r="279" spans="1:54" x14ac:dyDescent="0.25">
      <c r="A279" s="92">
        <v>301</v>
      </c>
      <c r="B279" s="93">
        <f>IF('Metric ME - Current'!$B$15&lt;1.9311,906.5-265.11*(1.9311-'Metric ME - Current'!$B$15)+400.13*(1.9311-'Metric ME - Current'!$B$15)^2,906.5)</f>
        <v>906.5</v>
      </c>
      <c r="C279" s="1">
        <f t="shared" si="79"/>
        <v>255426.38000000047</v>
      </c>
      <c r="D279" s="92">
        <f>IF('Metric ME - Current'!$B$15&lt;2.23,300.45-26.8531*(2.23-'Metric ME - Current'!$B$15),300.45)</f>
        <v>300.45</v>
      </c>
      <c r="E279" s="1">
        <f t="shared" si="78"/>
        <v>124710.64999999989</v>
      </c>
      <c r="H279" s="92">
        <v>301</v>
      </c>
      <c r="I279" s="93">
        <f>IF('Metric ME - Current'!$C$15&lt;1.9311,906.5-265.11*(1.9311-'Metric ME - Current'!$C$15)+400.13*(1.9311-'Metric ME - Current'!$C$15)^2,906.5)</f>
        <v>906.5</v>
      </c>
      <c r="J279" s="1">
        <f t="shared" si="80"/>
        <v>255426.38000000047</v>
      </c>
      <c r="K279" s="92">
        <f>IF('Metric ME - Current'!$C$15&lt;2.23,300.45-26.8531*(2.23-'Metric ME - Current'!$C$15),300.45)</f>
        <v>300.45</v>
      </c>
      <c r="L279" s="1">
        <f t="shared" si="87"/>
        <v>124710.64999999989</v>
      </c>
      <c r="O279" s="92">
        <v>301</v>
      </c>
      <c r="P279" s="93">
        <f>IF('Metric ME - Current'!$D$15&lt;1.9311,906.5-265.11*(1.9311-'Metric ME - Current'!$D$15)+400.13*(1.9311-'Metric ME - Current'!$D$15)^2,906.5)</f>
        <v>906.5</v>
      </c>
      <c r="Q279" s="1">
        <f t="shared" si="81"/>
        <v>255426.38000000047</v>
      </c>
      <c r="R279" s="92">
        <f>IF('Metric ME - Current'!$D$15&lt;2.23,300.45-26.8531*(2.23-'Metric ME - Current'!$D$15),300.45)</f>
        <v>300.45</v>
      </c>
      <c r="S279" s="1">
        <f t="shared" si="88"/>
        <v>124710.64999999989</v>
      </c>
      <c r="V279" s="92">
        <v>301</v>
      </c>
      <c r="W279" s="93">
        <f>IF('Metric ME - Current'!$E$15&lt;1.9311,906.5-265.11*(1.9311-'Metric ME - Current'!$E$15)+400.13*(1.9311-'Metric ME - Current'!$E$15)^2,906.5)</f>
        <v>906.5</v>
      </c>
      <c r="X279" s="1">
        <f t="shared" si="82"/>
        <v>255426.38000000047</v>
      </c>
      <c r="Y279" s="92">
        <f>IF('Metric ME - Current'!$E$15&lt;2.23,300.45-26.8531*(2.23-'Metric ME - Current'!$E$15),300.45)</f>
        <v>300.45</v>
      </c>
      <c r="Z279" s="1">
        <f t="shared" si="89"/>
        <v>124710.64999999989</v>
      </c>
      <c r="AC279" s="92">
        <v>301</v>
      </c>
      <c r="AD279" s="93">
        <f>IF('Metric ME - Current'!$F$15&lt;1.9311,906.5-265.11*(1.9311-'Metric ME - Current'!$F$15)+400.13*(1.9311-'Metric ME - Current'!$F$15)^2,906.5)</f>
        <v>906.5</v>
      </c>
      <c r="AE279" s="1">
        <f t="shared" si="83"/>
        <v>255426.38000000047</v>
      </c>
      <c r="AF279" s="92">
        <f>IF('Metric ME - Current'!$F$15&lt;2.23,300.45-26.8531*(2.23-'Metric ME - Current'!$F$15),300.45)</f>
        <v>300.45</v>
      </c>
      <c r="AG279" s="1">
        <f t="shared" si="90"/>
        <v>124710.64999999989</v>
      </c>
      <c r="AJ279" s="92">
        <v>301</v>
      </c>
      <c r="AK279" s="93">
        <f>IF('Metric ME - Current'!$G$15&lt;1.9311,906.5-265.11*(1.9311-'Metric ME - Current'!$G$15)+400.13*(1.9311-'Metric ME - Current'!$G$15)^2,906.5)</f>
        <v>906.5</v>
      </c>
      <c r="AL279" s="1">
        <f t="shared" si="84"/>
        <v>255426.38000000047</v>
      </c>
      <c r="AM279" s="92">
        <f>IF('Metric ME - Current'!$G$15&lt;2.23,300.45-26.8531*(2.23-'Metric ME - Current'!$G$15),300.45)</f>
        <v>300.45</v>
      </c>
      <c r="AN279" s="1">
        <f t="shared" si="91"/>
        <v>124710.64999999989</v>
      </c>
      <c r="AQ279" s="92">
        <v>301</v>
      </c>
      <c r="AR279" s="93">
        <f>IF('Metric ME - Current'!$H$15&lt;1.9311,906.5-265.11*(1.9311-'Metric ME - Current'!$H$15)+400.13*(1.9311-'Metric ME - Current'!$H$15)^2,906.5)</f>
        <v>906.5</v>
      </c>
      <c r="AS279" s="1">
        <f t="shared" si="85"/>
        <v>255426.38000000047</v>
      </c>
      <c r="AT279" s="92">
        <f>IF('Metric ME - Current'!$H$15&lt;2.23,300.45-26.8531*(2.23-'Metric ME - Current'!$H$15),300.45)</f>
        <v>300.45</v>
      </c>
      <c r="AU279" s="1">
        <f t="shared" si="92"/>
        <v>124710.64999999989</v>
      </c>
      <c r="AX279" s="92">
        <v>301</v>
      </c>
      <c r="AY279" s="93">
        <f>IF('Metric ME - Current'!$I$15&lt;1.9311,906.5-265.11*(1.9311-'Metric ME - Current'!$I$15)+400.13*(1.9311-'Metric ME - Current'!$I$15)^2,906.5)</f>
        <v>906.5</v>
      </c>
      <c r="AZ279" s="1">
        <f t="shared" si="86"/>
        <v>255426.38000000047</v>
      </c>
      <c r="BA279" s="92">
        <f>IF('Metric ME - Current'!$I$15&lt;2.23,300.45-26.8531*(2.23-'Metric ME - Current'!$I$15),300.45)</f>
        <v>300.45</v>
      </c>
      <c r="BB279" s="1">
        <f t="shared" si="93"/>
        <v>124710.64999999989</v>
      </c>
    </row>
    <row r="280" spans="1:54" x14ac:dyDescent="0.25">
      <c r="A280" s="92">
        <v>302</v>
      </c>
      <c r="B280" s="93">
        <f>IF('Metric ME - Current'!$B$15&lt;1.9311,906.5-265.11*(1.9311-'Metric ME - Current'!$B$15)+400.13*(1.9311-'Metric ME - Current'!$B$15)^2,906.5)</f>
        <v>906.5</v>
      </c>
      <c r="C280" s="1">
        <f t="shared" si="79"/>
        <v>256332.88000000047</v>
      </c>
      <c r="D280" s="92">
        <f>IF('Metric ME - Current'!$B$15&lt;2.23,300.45-26.8531*(2.23-'Metric ME - Current'!$B$15),300.45)</f>
        <v>300.45</v>
      </c>
      <c r="E280" s="1">
        <f t="shared" si="78"/>
        <v>125011.09999999989</v>
      </c>
      <c r="H280" s="92">
        <v>302</v>
      </c>
      <c r="I280" s="93">
        <f>IF('Metric ME - Current'!$C$15&lt;1.9311,906.5-265.11*(1.9311-'Metric ME - Current'!$C$15)+400.13*(1.9311-'Metric ME - Current'!$C$15)^2,906.5)</f>
        <v>906.5</v>
      </c>
      <c r="J280" s="1">
        <f t="shared" si="80"/>
        <v>256332.88000000047</v>
      </c>
      <c r="K280" s="92">
        <f>IF('Metric ME - Current'!$C$15&lt;2.23,300.45-26.8531*(2.23-'Metric ME - Current'!$C$15),300.45)</f>
        <v>300.45</v>
      </c>
      <c r="L280" s="1">
        <f t="shared" si="87"/>
        <v>125011.09999999989</v>
      </c>
      <c r="O280" s="92">
        <v>302</v>
      </c>
      <c r="P280" s="93">
        <f>IF('Metric ME - Current'!$D$15&lt;1.9311,906.5-265.11*(1.9311-'Metric ME - Current'!$D$15)+400.13*(1.9311-'Metric ME - Current'!$D$15)^2,906.5)</f>
        <v>906.5</v>
      </c>
      <c r="Q280" s="1">
        <f t="shared" si="81"/>
        <v>256332.88000000047</v>
      </c>
      <c r="R280" s="92">
        <f>IF('Metric ME - Current'!$D$15&lt;2.23,300.45-26.8531*(2.23-'Metric ME - Current'!$D$15),300.45)</f>
        <v>300.45</v>
      </c>
      <c r="S280" s="1">
        <f t="shared" si="88"/>
        <v>125011.09999999989</v>
      </c>
      <c r="V280" s="92">
        <v>302</v>
      </c>
      <c r="W280" s="93">
        <f>IF('Metric ME - Current'!$E$15&lt;1.9311,906.5-265.11*(1.9311-'Metric ME - Current'!$E$15)+400.13*(1.9311-'Metric ME - Current'!$E$15)^2,906.5)</f>
        <v>906.5</v>
      </c>
      <c r="X280" s="1">
        <f t="shared" si="82"/>
        <v>256332.88000000047</v>
      </c>
      <c r="Y280" s="92">
        <f>IF('Metric ME - Current'!$E$15&lt;2.23,300.45-26.8531*(2.23-'Metric ME - Current'!$E$15),300.45)</f>
        <v>300.45</v>
      </c>
      <c r="Z280" s="1">
        <f t="shared" si="89"/>
        <v>125011.09999999989</v>
      </c>
      <c r="AC280" s="92">
        <v>302</v>
      </c>
      <c r="AD280" s="93">
        <f>IF('Metric ME - Current'!$F$15&lt;1.9311,906.5-265.11*(1.9311-'Metric ME - Current'!$F$15)+400.13*(1.9311-'Metric ME - Current'!$F$15)^2,906.5)</f>
        <v>906.5</v>
      </c>
      <c r="AE280" s="1">
        <f t="shared" si="83"/>
        <v>256332.88000000047</v>
      </c>
      <c r="AF280" s="92">
        <f>IF('Metric ME - Current'!$F$15&lt;2.23,300.45-26.8531*(2.23-'Metric ME - Current'!$F$15),300.45)</f>
        <v>300.45</v>
      </c>
      <c r="AG280" s="1">
        <f t="shared" si="90"/>
        <v>125011.09999999989</v>
      </c>
      <c r="AJ280" s="92">
        <v>302</v>
      </c>
      <c r="AK280" s="93">
        <f>IF('Metric ME - Current'!$G$15&lt;1.9311,906.5-265.11*(1.9311-'Metric ME - Current'!$G$15)+400.13*(1.9311-'Metric ME - Current'!$G$15)^2,906.5)</f>
        <v>906.5</v>
      </c>
      <c r="AL280" s="1">
        <f t="shared" si="84"/>
        <v>256332.88000000047</v>
      </c>
      <c r="AM280" s="92">
        <f>IF('Metric ME - Current'!$G$15&lt;2.23,300.45-26.8531*(2.23-'Metric ME - Current'!$G$15),300.45)</f>
        <v>300.45</v>
      </c>
      <c r="AN280" s="1">
        <f t="shared" si="91"/>
        <v>125011.09999999989</v>
      </c>
      <c r="AQ280" s="92">
        <v>302</v>
      </c>
      <c r="AR280" s="93">
        <f>IF('Metric ME - Current'!$H$15&lt;1.9311,906.5-265.11*(1.9311-'Metric ME - Current'!$H$15)+400.13*(1.9311-'Metric ME - Current'!$H$15)^2,906.5)</f>
        <v>906.5</v>
      </c>
      <c r="AS280" s="1">
        <f t="shared" si="85"/>
        <v>256332.88000000047</v>
      </c>
      <c r="AT280" s="92">
        <f>IF('Metric ME - Current'!$H$15&lt;2.23,300.45-26.8531*(2.23-'Metric ME - Current'!$H$15),300.45)</f>
        <v>300.45</v>
      </c>
      <c r="AU280" s="1">
        <f t="shared" si="92"/>
        <v>125011.09999999989</v>
      </c>
      <c r="AX280" s="92">
        <v>302</v>
      </c>
      <c r="AY280" s="93">
        <f>IF('Metric ME - Current'!$I$15&lt;1.9311,906.5-265.11*(1.9311-'Metric ME - Current'!$I$15)+400.13*(1.9311-'Metric ME - Current'!$I$15)^2,906.5)</f>
        <v>906.5</v>
      </c>
      <c r="AZ280" s="1">
        <f t="shared" si="86"/>
        <v>256332.88000000047</v>
      </c>
      <c r="BA280" s="92">
        <f>IF('Metric ME - Current'!$I$15&lt;2.23,300.45-26.8531*(2.23-'Metric ME - Current'!$I$15),300.45)</f>
        <v>300.45</v>
      </c>
      <c r="BB280" s="1">
        <f t="shared" si="93"/>
        <v>125011.09999999989</v>
      </c>
    </row>
    <row r="281" spans="1:54" x14ac:dyDescent="0.25">
      <c r="A281" s="92">
        <v>303</v>
      </c>
      <c r="B281" s="93">
        <f>IF('Metric ME - Current'!$B$15&lt;1.9311,906.5-265.11*(1.9311-'Metric ME - Current'!$B$15)+400.13*(1.9311-'Metric ME - Current'!$B$15)^2,906.5)</f>
        <v>906.5</v>
      </c>
      <c r="C281" s="1">
        <f t="shared" si="79"/>
        <v>257239.38000000047</v>
      </c>
      <c r="D281" s="92">
        <f>IF('Metric ME - Current'!$B$15&lt;2.23,300.45-26.8531*(2.23-'Metric ME - Current'!$B$15),300.45)</f>
        <v>300.45</v>
      </c>
      <c r="E281" s="1">
        <f t="shared" si="78"/>
        <v>125311.54999999989</v>
      </c>
      <c r="H281" s="92">
        <v>303</v>
      </c>
      <c r="I281" s="93">
        <f>IF('Metric ME - Current'!$C$15&lt;1.9311,906.5-265.11*(1.9311-'Metric ME - Current'!$C$15)+400.13*(1.9311-'Metric ME - Current'!$C$15)^2,906.5)</f>
        <v>906.5</v>
      </c>
      <c r="J281" s="1">
        <f t="shared" si="80"/>
        <v>257239.38000000047</v>
      </c>
      <c r="K281" s="92">
        <f>IF('Metric ME - Current'!$C$15&lt;2.23,300.45-26.8531*(2.23-'Metric ME - Current'!$C$15),300.45)</f>
        <v>300.45</v>
      </c>
      <c r="L281" s="1">
        <f t="shared" si="87"/>
        <v>125311.54999999989</v>
      </c>
      <c r="O281" s="92">
        <v>303</v>
      </c>
      <c r="P281" s="93">
        <f>IF('Metric ME - Current'!$D$15&lt;1.9311,906.5-265.11*(1.9311-'Metric ME - Current'!$D$15)+400.13*(1.9311-'Metric ME - Current'!$D$15)^2,906.5)</f>
        <v>906.5</v>
      </c>
      <c r="Q281" s="1">
        <f t="shared" si="81"/>
        <v>257239.38000000047</v>
      </c>
      <c r="R281" s="92">
        <f>IF('Metric ME - Current'!$D$15&lt;2.23,300.45-26.8531*(2.23-'Metric ME - Current'!$D$15),300.45)</f>
        <v>300.45</v>
      </c>
      <c r="S281" s="1">
        <f t="shared" si="88"/>
        <v>125311.54999999989</v>
      </c>
      <c r="V281" s="92">
        <v>303</v>
      </c>
      <c r="W281" s="93">
        <f>IF('Metric ME - Current'!$E$15&lt;1.9311,906.5-265.11*(1.9311-'Metric ME - Current'!$E$15)+400.13*(1.9311-'Metric ME - Current'!$E$15)^2,906.5)</f>
        <v>906.5</v>
      </c>
      <c r="X281" s="1">
        <f t="shared" si="82"/>
        <v>257239.38000000047</v>
      </c>
      <c r="Y281" s="92">
        <f>IF('Metric ME - Current'!$E$15&lt;2.23,300.45-26.8531*(2.23-'Metric ME - Current'!$E$15),300.45)</f>
        <v>300.45</v>
      </c>
      <c r="Z281" s="1">
        <f t="shared" si="89"/>
        <v>125311.54999999989</v>
      </c>
      <c r="AC281" s="92">
        <v>303</v>
      </c>
      <c r="AD281" s="93">
        <f>IF('Metric ME - Current'!$F$15&lt;1.9311,906.5-265.11*(1.9311-'Metric ME - Current'!$F$15)+400.13*(1.9311-'Metric ME - Current'!$F$15)^2,906.5)</f>
        <v>906.5</v>
      </c>
      <c r="AE281" s="1">
        <f t="shared" si="83"/>
        <v>257239.38000000047</v>
      </c>
      <c r="AF281" s="92">
        <f>IF('Metric ME - Current'!$F$15&lt;2.23,300.45-26.8531*(2.23-'Metric ME - Current'!$F$15),300.45)</f>
        <v>300.45</v>
      </c>
      <c r="AG281" s="1">
        <f t="shared" si="90"/>
        <v>125311.54999999989</v>
      </c>
      <c r="AJ281" s="92">
        <v>303</v>
      </c>
      <c r="AK281" s="93">
        <f>IF('Metric ME - Current'!$G$15&lt;1.9311,906.5-265.11*(1.9311-'Metric ME - Current'!$G$15)+400.13*(1.9311-'Metric ME - Current'!$G$15)^2,906.5)</f>
        <v>906.5</v>
      </c>
      <c r="AL281" s="1">
        <f t="shared" si="84"/>
        <v>257239.38000000047</v>
      </c>
      <c r="AM281" s="92">
        <f>IF('Metric ME - Current'!$G$15&lt;2.23,300.45-26.8531*(2.23-'Metric ME - Current'!$G$15),300.45)</f>
        <v>300.45</v>
      </c>
      <c r="AN281" s="1">
        <f t="shared" si="91"/>
        <v>125311.54999999989</v>
      </c>
      <c r="AQ281" s="92">
        <v>303</v>
      </c>
      <c r="AR281" s="93">
        <f>IF('Metric ME - Current'!$H$15&lt;1.9311,906.5-265.11*(1.9311-'Metric ME - Current'!$H$15)+400.13*(1.9311-'Metric ME - Current'!$H$15)^2,906.5)</f>
        <v>906.5</v>
      </c>
      <c r="AS281" s="1">
        <f t="shared" si="85"/>
        <v>257239.38000000047</v>
      </c>
      <c r="AT281" s="92">
        <f>IF('Metric ME - Current'!$H$15&lt;2.23,300.45-26.8531*(2.23-'Metric ME - Current'!$H$15),300.45)</f>
        <v>300.45</v>
      </c>
      <c r="AU281" s="1">
        <f t="shared" si="92"/>
        <v>125311.54999999989</v>
      </c>
      <c r="AX281" s="92">
        <v>303</v>
      </c>
      <c r="AY281" s="93">
        <f>IF('Metric ME - Current'!$I$15&lt;1.9311,906.5-265.11*(1.9311-'Metric ME - Current'!$I$15)+400.13*(1.9311-'Metric ME - Current'!$I$15)^2,906.5)</f>
        <v>906.5</v>
      </c>
      <c r="AZ281" s="1">
        <f t="shared" si="86"/>
        <v>257239.38000000047</v>
      </c>
      <c r="BA281" s="92">
        <f>IF('Metric ME - Current'!$I$15&lt;2.23,300.45-26.8531*(2.23-'Metric ME - Current'!$I$15),300.45)</f>
        <v>300.45</v>
      </c>
      <c r="BB281" s="1">
        <f t="shared" si="93"/>
        <v>125311.54999999989</v>
      </c>
    </row>
    <row r="282" spans="1:54" x14ac:dyDescent="0.25">
      <c r="A282" s="92">
        <v>304</v>
      </c>
      <c r="B282" s="93">
        <f>IF('Metric ME - Current'!$B$15&lt;1.9311,906.5-265.11*(1.9311-'Metric ME - Current'!$B$15)+400.13*(1.9311-'Metric ME - Current'!$B$15)^2,906.5)</f>
        <v>906.5</v>
      </c>
      <c r="C282" s="1">
        <f t="shared" si="79"/>
        <v>258145.88000000047</v>
      </c>
      <c r="D282" s="92">
        <f>IF('Metric ME - Current'!$B$15&lt;2.23,300.45-26.8531*(2.23-'Metric ME - Current'!$B$15),300.45)</f>
        <v>300.45</v>
      </c>
      <c r="E282" s="1">
        <f t="shared" si="78"/>
        <v>125611.99999999988</v>
      </c>
      <c r="H282" s="92">
        <v>304</v>
      </c>
      <c r="I282" s="93">
        <f>IF('Metric ME - Current'!$C$15&lt;1.9311,906.5-265.11*(1.9311-'Metric ME - Current'!$C$15)+400.13*(1.9311-'Metric ME - Current'!$C$15)^2,906.5)</f>
        <v>906.5</v>
      </c>
      <c r="J282" s="1">
        <f t="shared" si="80"/>
        <v>258145.88000000047</v>
      </c>
      <c r="K282" s="92">
        <f>IF('Metric ME - Current'!$C$15&lt;2.23,300.45-26.8531*(2.23-'Metric ME - Current'!$C$15),300.45)</f>
        <v>300.45</v>
      </c>
      <c r="L282" s="1">
        <f t="shared" si="87"/>
        <v>125611.99999999988</v>
      </c>
      <c r="O282" s="92">
        <v>304</v>
      </c>
      <c r="P282" s="93">
        <f>IF('Metric ME - Current'!$D$15&lt;1.9311,906.5-265.11*(1.9311-'Metric ME - Current'!$D$15)+400.13*(1.9311-'Metric ME - Current'!$D$15)^2,906.5)</f>
        <v>906.5</v>
      </c>
      <c r="Q282" s="1">
        <f t="shared" si="81"/>
        <v>258145.88000000047</v>
      </c>
      <c r="R282" s="92">
        <f>IF('Metric ME - Current'!$D$15&lt;2.23,300.45-26.8531*(2.23-'Metric ME - Current'!$D$15),300.45)</f>
        <v>300.45</v>
      </c>
      <c r="S282" s="1">
        <f t="shared" si="88"/>
        <v>125611.99999999988</v>
      </c>
      <c r="V282" s="92">
        <v>304</v>
      </c>
      <c r="W282" s="93">
        <f>IF('Metric ME - Current'!$E$15&lt;1.9311,906.5-265.11*(1.9311-'Metric ME - Current'!$E$15)+400.13*(1.9311-'Metric ME - Current'!$E$15)^2,906.5)</f>
        <v>906.5</v>
      </c>
      <c r="X282" s="1">
        <f t="shared" si="82"/>
        <v>258145.88000000047</v>
      </c>
      <c r="Y282" s="92">
        <f>IF('Metric ME - Current'!$E$15&lt;2.23,300.45-26.8531*(2.23-'Metric ME - Current'!$E$15),300.45)</f>
        <v>300.45</v>
      </c>
      <c r="Z282" s="1">
        <f t="shared" si="89"/>
        <v>125611.99999999988</v>
      </c>
      <c r="AC282" s="92">
        <v>304</v>
      </c>
      <c r="AD282" s="93">
        <f>IF('Metric ME - Current'!$F$15&lt;1.9311,906.5-265.11*(1.9311-'Metric ME - Current'!$F$15)+400.13*(1.9311-'Metric ME - Current'!$F$15)^2,906.5)</f>
        <v>906.5</v>
      </c>
      <c r="AE282" s="1">
        <f t="shared" si="83"/>
        <v>258145.88000000047</v>
      </c>
      <c r="AF282" s="92">
        <f>IF('Metric ME - Current'!$F$15&lt;2.23,300.45-26.8531*(2.23-'Metric ME - Current'!$F$15),300.45)</f>
        <v>300.45</v>
      </c>
      <c r="AG282" s="1">
        <f t="shared" si="90"/>
        <v>125611.99999999988</v>
      </c>
      <c r="AJ282" s="92">
        <v>304</v>
      </c>
      <c r="AK282" s="93">
        <f>IF('Metric ME - Current'!$G$15&lt;1.9311,906.5-265.11*(1.9311-'Metric ME - Current'!$G$15)+400.13*(1.9311-'Metric ME - Current'!$G$15)^2,906.5)</f>
        <v>906.5</v>
      </c>
      <c r="AL282" s="1">
        <f t="shared" si="84"/>
        <v>258145.88000000047</v>
      </c>
      <c r="AM282" s="92">
        <f>IF('Metric ME - Current'!$G$15&lt;2.23,300.45-26.8531*(2.23-'Metric ME - Current'!$G$15),300.45)</f>
        <v>300.45</v>
      </c>
      <c r="AN282" s="1">
        <f t="shared" si="91"/>
        <v>125611.99999999988</v>
      </c>
      <c r="AQ282" s="92">
        <v>304</v>
      </c>
      <c r="AR282" s="93">
        <f>IF('Metric ME - Current'!$H$15&lt;1.9311,906.5-265.11*(1.9311-'Metric ME - Current'!$H$15)+400.13*(1.9311-'Metric ME - Current'!$H$15)^2,906.5)</f>
        <v>906.5</v>
      </c>
      <c r="AS282" s="1">
        <f t="shared" si="85"/>
        <v>258145.88000000047</v>
      </c>
      <c r="AT282" s="92">
        <f>IF('Metric ME - Current'!$H$15&lt;2.23,300.45-26.8531*(2.23-'Metric ME - Current'!$H$15),300.45)</f>
        <v>300.45</v>
      </c>
      <c r="AU282" s="1">
        <f t="shared" si="92"/>
        <v>125611.99999999988</v>
      </c>
      <c r="AX282" s="92">
        <v>304</v>
      </c>
      <c r="AY282" s="93">
        <f>IF('Metric ME - Current'!$I$15&lt;1.9311,906.5-265.11*(1.9311-'Metric ME - Current'!$I$15)+400.13*(1.9311-'Metric ME - Current'!$I$15)^2,906.5)</f>
        <v>906.5</v>
      </c>
      <c r="AZ282" s="1">
        <f t="shared" si="86"/>
        <v>258145.88000000047</v>
      </c>
      <c r="BA282" s="92">
        <f>IF('Metric ME - Current'!$I$15&lt;2.23,300.45-26.8531*(2.23-'Metric ME - Current'!$I$15),300.45)</f>
        <v>300.45</v>
      </c>
      <c r="BB282" s="1">
        <f t="shared" si="93"/>
        <v>125611.99999999988</v>
      </c>
    </row>
    <row r="283" spans="1:54" x14ac:dyDescent="0.25">
      <c r="A283" s="92">
        <v>305</v>
      </c>
      <c r="B283" s="93">
        <f>IF('Metric ME - Current'!$B$15&lt;1.9311,906.5-265.11*(1.9311-'Metric ME - Current'!$B$15)+400.13*(1.9311-'Metric ME - Current'!$B$15)^2,906.5)</f>
        <v>906.5</v>
      </c>
      <c r="C283" s="1">
        <f t="shared" si="79"/>
        <v>259052.38000000047</v>
      </c>
      <c r="D283" s="92">
        <f>IF('Metric ME - Current'!$B$15&lt;2.23,300.45-26.8531*(2.23-'Metric ME - Current'!$B$15),300.45)</f>
        <v>300.45</v>
      </c>
      <c r="E283" s="1">
        <f t="shared" si="78"/>
        <v>125912.44999999988</v>
      </c>
      <c r="H283" s="92">
        <v>305</v>
      </c>
      <c r="I283" s="93">
        <f>IF('Metric ME - Current'!$C$15&lt;1.9311,906.5-265.11*(1.9311-'Metric ME - Current'!$C$15)+400.13*(1.9311-'Metric ME - Current'!$C$15)^2,906.5)</f>
        <v>906.5</v>
      </c>
      <c r="J283" s="1">
        <f t="shared" si="80"/>
        <v>259052.38000000047</v>
      </c>
      <c r="K283" s="92">
        <f>IF('Metric ME - Current'!$C$15&lt;2.23,300.45-26.8531*(2.23-'Metric ME - Current'!$C$15),300.45)</f>
        <v>300.45</v>
      </c>
      <c r="L283" s="1">
        <f t="shared" si="87"/>
        <v>125912.44999999988</v>
      </c>
      <c r="O283" s="92">
        <v>305</v>
      </c>
      <c r="P283" s="93">
        <f>IF('Metric ME - Current'!$D$15&lt;1.9311,906.5-265.11*(1.9311-'Metric ME - Current'!$D$15)+400.13*(1.9311-'Metric ME - Current'!$D$15)^2,906.5)</f>
        <v>906.5</v>
      </c>
      <c r="Q283" s="1">
        <f t="shared" si="81"/>
        <v>259052.38000000047</v>
      </c>
      <c r="R283" s="92">
        <f>IF('Metric ME - Current'!$D$15&lt;2.23,300.45-26.8531*(2.23-'Metric ME - Current'!$D$15),300.45)</f>
        <v>300.45</v>
      </c>
      <c r="S283" s="1">
        <f t="shared" si="88"/>
        <v>125912.44999999988</v>
      </c>
      <c r="V283" s="92">
        <v>305</v>
      </c>
      <c r="W283" s="93">
        <f>IF('Metric ME - Current'!$E$15&lt;1.9311,906.5-265.11*(1.9311-'Metric ME - Current'!$E$15)+400.13*(1.9311-'Metric ME - Current'!$E$15)^2,906.5)</f>
        <v>906.5</v>
      </c>
      <c r="X283" s="1">
        <f t="shared" si="82"/>
        <v>259052.38000000047</v>
      </c>
      <c r="Y283" s="92">
        <f>IF('Metric ME - Current'!$E$15&lt;2.23,300.45-26.8531*(2.23-'Metric ME - Current'!$E$15),300.45)</f>
        <v>300.45</v>
      </c>
      <c r="Z283" s="1">
        <f t="shared" si="89"/>
        <v>125912.44999999988</v>
      </c>
      <c r="AC283" s="92">
        <v>305</v>
      </c>
      <c r="AD283" s="93">
        <f>IF('Metric ME - Current'!$F$15&lt;1.9311,906.5-265.11*(1.9311-'Metric ME - Current'!$F$15)+400.13*(1.9311-'Metric ME - Current'!$F$15)^2,906.5)</f>
        <v>906.5</v>
      </c>
      <c r="AE283" s="1">
        <f t="shared" si="83"/>
        <v>259052.38000000047</v>
      </c>
      <c r="AF283" s="92">
        <f>IF('Metric ME - Current'!$F$15&lt;2.23,300.45-26.8531*(2.23-'Metric ME - Current'!$F$15),300.45)</f>
        <v>300.45</v>
      </c>
      <c r="AG283" s="1">
        <f t="shared" si="90"/>
        <v>125912.44999999988</v>
      </c>
      <c r="AJ283" s="92">
        <v>305</v>
      </c>
      <c r="AK283" s="93">
        <f>IF('Metric ME - Current'!$G$15&lt;1.9311,906.5-265.11*(1.9311-'Metric ME - Current'!$G$15)+400.13*(1.9311-'Metric ME - Current'!$G$15)^2,906.5)</f>
        <v>906.5</v>
      </c>
      <c r="AL283" s="1">
        <f t="shared" si="84"/>
        <v>259052.38000000047</v>
      </c>
      <c r="AM283" s="92">
        <f>IF('Metric ME - Current'!$G$15&lt;2.23,300.45-26.8531*(2.23-'Metric ME - Current'!$G$15),300.45)</f>
        <v>300.45</v>
      </c>
      <c r="AN283" s="1">
        <f t="shared" si="91"/>
        <v>125912.44999999988</v>
      </c>
      <c r="AQ283" s="92">
        <v>305</v>
      </c>
      <c r="AR283" s="93">
        <f>IF('Metric ME - Current'!$H$15&lt;1.9311,906.5-265.11*(1.9311-'Metric ME - Current'!$H$15)+400.13*(1.9311-'Metric ME - Current'!$H$15)^2,906.5)</f>
        <v>906.5</v>
      </c>
      <c r="AS283" s="1">
        <f t="shared" si="85"/>
        <v>259052.38000000047</v>
      </c>
      <c r="AT283" s="92">
        <f>IF('Metric ME - Current'!$H$15&lt;2.23,300.45-26.8531*(2.23-'Metric ME - Current'!$H$15),300.45)</f>
        <v>300.45</v>
      </c>
      <c r="AU283" s="1">
        <f t="shared" si="92"/>
        <v>125912.44999999988</v>
      </c>
      <c r="AX283" s="92">
        <v>305</v>
      </c>
      <c r="AY283" s="93">
        <f>IF('Metric ME - Current'!$I$15&lt;1.9311,906.5-265.11*(1.9311-'Metric ME - Current'!$I$15)+400.13*(1.9311-'Metric ME - Current'!$I$15)^2,906.5)</f>
        <v>906.5</v>
      </c>
      <c r="AZ283" s="1">
        <f t="shared" si="86"/>
        <v>259052.38000000047</v>
      </c>
      <c r="BA283" s="92">
        <f>IF('Metric ME - Current'!$I$15&lt;2.23,300.45-26.8531*(2.23-'Metric ME - Current'!$I$15),300.45)</f>
        <v>300.45</v>
      </c>
      <c r="BB283" s="1">
        <f t="shared" si="93"/>
        <v>125912.44999999988</v>
      </c>
    </row>
    <row r="284" spans="1:54" x14ac:dyDescent="0.25">
      <c r="A284" s="92">
        <v>306</v>
      </c>
      <c r="B284" s="93">
        <f>IF('Metric ME - Current'!$B$15&lt;1.9311,906.5-265.11*(1.9311-'Metric ME - Current'!$B$15)+400.13*(1.9311-'Metric ME - Current'!$B$15)^2,906.5)</f>
        <v>906.5</v>
      </c>
      <c r="C284" s="1">
        <f t="shared" si="79"/>
        <v>259958.88000000047</v>
      </c>
      <c r="D284" s="92">
        <f>IF('Metric ME - Current'!$B$15&lt;2.23,300.45-26.8531*(2.23-'Metric ME - Current'!$B$15),300.45)</f>
        <v>300.45</v>
      </c>
      <c r="E284" s="1">
        <f t="shared" si="78"/>
        <v>126212.89999999988</v>
      </c>
      <c r="H284" s="92">
        <v>306</v>
      </c>
      <c r="I284" s="93">
        <f>IF('Metric ME - Current'!$C$15&lt;1.9311,906.5-265.11*(1.9311-'Metric ME - Current'!$C$15)+400.13*(1.9311-'Metric ME - Current'!$C$15)^2,906.5)</f>
        <v>906.5</v>
      </c>
      <c r="J284" s="1">
        <f t="shared" si="80"/>
        <v>259958.88000000047</v>
      </c>
      <c r="K284" s="92">
        <f>IF('Metric ME - Current'!$C$15&lt;2.23,300.45-26.8531*(2.23-'Metric ME - Current'!$C$15),300.45)</f>
        <v>300.45</v>
      </c>
      <c r="L284" s="1">
        <f t="shared" si="87"/>
        <v>126212.89999999988</v>
      </c>
      <c r="O284" s="92">
        <v>306</v>
      </c>
      <c r="P284" s="93">
        <f>IF('Metric ME - Current'!$D$15&lt;1.9311,906.5-265.11*(1.9311-'Metric ME - Current'!$D$15)+400.13*(1.9311-'Metric ME - Current'!$D$15)^2,906.5)</f>
        <v>906.5</v>
      </c>
      <c r="Q284" s="1">
        <f t="shared" si="81"/>
        <v>259958.88000000047</v>
      </c>
      <c r="R284" s="92">
        <f>IF('Metric ME - Current'!$D$15&lt;2.23,300.45-26.8531*(2.23-'Metric ME - Current'!$D$15),300.45)</f>
        <v>300.45</v>
      </c>
      <c r="S284" s="1">
        <f t="shared" si="88"/>
        <v>126212.89999999988</v>
      </c>
      <c r="V284" s="92">
        <v>306</v>
      </c>
      <c r="W284" s="93">
        <f>IF('Metric ME - Current'!$E$15&lt;1.9311,906.5-265.11*(1.9311-'Metric ME - Current'!$E$15)+400.13*(1.9311-'Metric ME - Current'!$E$15)^2,906.5)</f>
        <v>906.5</v>
      </c>
      <c r="X284" s="1">
        <f t="shared" si="82"/>
        <v>259958.88000000047</v>
      </c>
      <c r="Y284" s="92">
        <f>IF('Metric ME - Current'!$E$15&lt;2.23,300.45-26.8531*(2.23-'Metric ME - Current'!$E$15),300.45)</f>
        <v>300.45</v>
      </c>
      <c r="Z284" s="1">
        <f t="shared" si="89"/>
        <v>126212.89999999988</v>
      </c>
      <c r="AC284" s="92">
        <v>306</v>
      </c>
      <c r="AD284" s="93">
        <f>IF('Metric ME - Current'!$F$15&lt;1.9311,906.5-265.11*(1.9311-'Metric ME - Current'!$F$15)+400.13*(1.9311-'Metric ME - Current'!$F$15)^2,906.5)</f>
        <v>906.5</v>
      </c>
      <c r="AE284" s="1">
        <f t="shared" si="83"/>
        <v>259958.88000000047</v>
      </c>
      <c r="AF284" s="92">
        <f>IF('Metric ME - Current'!$F$15&lt;2.23,300.45-26.8531*(2.23-'Metric ME - Current'!$F$15),300.45)</f>
        <v>300.45</v>
      </c>
      <c r="AG284" s="1">
        <f t="shared" si="90"/>
        <v>126212.89999999988</v>
      </c>
      <c r="AJ284" s="92">
        <v>306</v>
      </c>
      <c r="AK284" s="93">
        <f>IF('Metric ME - Current'!$G$15&lt;1.9311,906.5-265.11*(1.9311-'Metric ME - Current'!$G$15)+400.13*(1.9311-'Metric ME - Current'!$G$15)^2,906.5)</f>
        <v>906.5</v>
      </c>
      <c r="AL284" s="1">
        <f t="shared" si="84"/>
        <v>259958.88000000047</v>
      </c>
      <c r="AM284" s="92">
        <f>IF('Metric ME - Current'!$G$15&lt;2.23,300.45-26.8531*(2.23-'Metric ME - Current'!$G$15),300.45)</f>
        <v>300.45</v>
      </c>
      <c r="AN284" s="1">
        <f t="shared" si="91"/>
        <v>126212.89999999988</v>
      </c>
      <c r="AQ284" s="92">
        <v>306</v>
      </c>
      <c r="AR284" s="93">
        <f>IF('Metric ME - Current'!$H$15&lt;1.9311,906.5-265.11*(1.9311-'Metric ME - Current'!$H$15)+400.13*(1.9311-'Metric ME - Current'!$H$15)^2,906.5)</f>
        <v>906.5</v>
      </c>
      <c r="AS284" s="1">
        <f t="shared" si="85"/>
        <v>259958.88000000047</v>
      </c>
      <c r="AT284" s="92">
        <f>IF('Metric ME - Current'!$H$15&lt;2.23,300.45-26.8531*(2.23-'Metric ME - Current'!$H$15),300.45)</f>
        <v>300.45</v>
      </c>
      <c r="AU284" s="1">
        <f t="shared" si="92"/>
        <v>126212.89999999988</v>
      </c>
      <c r="AX284" s="92">
        <v>306</v>
      </c>
      <c r="AY284" s="93">
        <f>IF('Metric ME - Current'!$I$15&lt;1.9311,906.5-265.11*(1.9311-'Metric ME - Current'!$I$15)+400.13*(1.9311-'Metric ME - Current'!$I$15)^2,906.5)</f>
        <v>906.5</v>
      </c>
      <c r="AZ284" s="1">
        <f t="shared" si="86"/>
        <v>259958.88000000047</v>
      </c>
      <c r="BA284" s="92">
        <f>IF('Metric ME - Current'!$I$15&lt;2.23,300.45-26.8531*(2.23-'Metric ME - Current'!$I$15),300.45)</f>
        <v>300.45</v>
      </c>
      <c r="BB284" s="1">
        <f t="shared" si="93"/>
        <v>126212.89999999988</v>
      </c>
    </row>
    <row r="285" spans="1:54" x14ac:dyDescent="0.25">
      <c r="A285" s="92">
        <v>307</v>
      </c>
      <c r="B285" s="93">
        <f>IF('Metric ME - Current'!$B$15&lt;1.9311,906.5-265.11*(1.9311-'Metric ME - Current'!$B$15)+400.13*(1.9311-'Metric ME - Current'!$B$15)^2,906.5)</f>
        <v>906.5</v>
      </c>
      <c r="C285" s="1">
        <f t="shared" si="79"/>
        <v>260865.38000000047</v>
      </c>
      <c r="D285" s="92">
        <f>IF('Metric ME - Current'!$B$15&lt;2.23,300.45-26.8531*(2.23-'Metric ME - Current'!$B$15),300.45)</f>
        <v>300.45</v>
      </c>
      <c r="E285" s="1">
        <f t="shared" si="78"/>
        <v>126513.34999999987</v>
      </c>
      <c r="H285" s="92">
        <v>307</v>
      </c>
      <c r="I285" s="93">
        <f>IF('Metric ME - Current'!$C$15&lt;1.9311,906.5-265.11*(1.9311-'Metric ME - Current'!$C$15)+400.13*(1.9311-'Metric ME - Current'!$C$15)^2,906.5)</f>
        <v>906.5</v>
      </c>
      <c r="J285" s="1">
        <f t="shared" si="80"/>
        <v>260865.38000000047</v>
      </c>
      <c r="K285" s="92">
        <f>IF('Metric ME - Current'!$C$15&lt;2.23,300.45-26.8531*(2.23-'Metric ME - Current'!$C$15),300.45)</f>
        <v>300.45</v>
      </c>
      <c r="L285" s="1">
        <f t="shared" si="87"/>
        <v>126513.34999999987</v>
      </c>
      <c r="O285" s="92">
        <v>307</v>
      </c>
      <c r="P285" s="93">
        <f>IF('Metric ME - Current'!$D$15&lt;1.9311,906.5-265.11*(1.9311-'Metric ME - Current'!$D$15)+400.13*(1.9311-'Metric ME - Current'!$D$15)^2,906.5)</f>
        <v>906.5</v>
      </c>
      <c r="Q285" s="1">
        <f t="shared" si="81"/>
        <v>260865.38000000047</v>
      </c>
      <c r="R285" s="92">
        <f>IF('Metric ME - Current'!$D$15&lt;2.23,300.45-26.8531*(2.23-'Metric ME - Current'!$D$15),300.45)</f>
        <v>300.45</v>
      </c>
      <c r="S285" s="1">
        <f t="shared" si="88"/>
        <v>126513.34999999987</v>
      </c>
      <c r="V285" s="92">
        <v>307</v>
      </c>
      <c r="W285" s="93">
        <f>IF('Metric ME - Current'!$E$15&lt;1.9311,906.5-265.11*(1.9311-'Metric ME - Current'!$E$15)+400.13*(1.9311-'Metric ME - Current'!$E$15)^2,906.5)</f>
        <v>906.5</v>
      </c>
      <c r="X285" s="1">
        <f t="shared" si="82"/>
        <v>260865.38000000047</v>
      </c>
      <c r="Y285" s="92">
        <f>IF('Metric ME - Current'!$E$15&lt;2.23,300.45-26.8531*(2.23-'Metric ME - Current'!$E$15),300.45)</f>
        <v>300.45</v>
      </c>
      <c r="Z285" s="1">
        <f t="shared" si="89"/>
        <v>126513.34999999987</v>
      </c>
      <c r="AC285" s="92">
        <v>307</v>
      </c>
      <c r="AD285" s="93">
        <f>IF('Metric ME - Current'!$F$15&lt;1.9311,906.5-265.11*(1.9311-'Metric ME - Current'!$F$15)+400.13*(1.9311-'Metric ME - Current'!$F$15)^2,906.5)</f>
        <v>906.5</v>
      </c>
      <c r="AE285" s="1">
        <f t="shared" si="83"/>
        <v>260865.38000000047</v>
      </c>
      <c r="AF285" s="92">
        <f>IF('Metric ME - Current'!$F$15&lt;2.23,300.45-26.8531*(2.23-'Metric ME - Current'!$F$15),300.45)</f>
        <v>300.45</v>
      </c>
      <c r="AG285" s="1">
        <f t="shared" si="90"/>
        <v>126513.34999999987</v>
      </c>
      <c r="AJ285" s="92">
        <v>307</v>
      </c>
      <c r="AK285" s="93">
        <f>IF('Metric ME - Current'!$G$15&lt;1.9311,906.5-265.11*(1.9311-'Metric ME - Current'!$G$15)+400.13*(1.9311-'Metric ME - Current'!$G$15)^2,906.5)</f>
        <v>906.5</v>
      </c>
      <c r="AL285" s="1">
        <f t="shared" si="84"/>
        <v>260865.38000000047</v>
      </c>
      <c r="AM285" s="92">
        <f>IF('Metric ME - Current'!$G$15&lt;2.23,300.45-26.8531*(2.23-'Metric ME - Current'!$G$15),300.45)</f>
        <v>300.45</v>
      </c>
      <c r="AN285" s="1">
        <f t="shared" si="91"/>
        <v>126513.34999999987</v>
      </c>
      <c r="AQ285" s="92">
        <v>307</v>
      </c>
      <c r="AR285" s="93">
        <f>IF('Metric ME - Current'!$H$15&lt;1.9311,906.5-265.11*(1.9311-'Metric ME - Current'!$H$15)+400.13*(1.9311-'Metric ME - Current'!$H$15)^2,906.5)</f>
        <v>906.5</v>
      </c>
      <c r="AS285" s="1">
        <f t="shared" si="85"/>
        <v>260865.38000000047</v>
      </c>
      <c r="AT285" s="92">
        <f>IF('Metric ME - Current'!$H$15&lt;2.23,300.45-26.8531*(2.23-'Metric ME - Current'!$H$15),300.45)</f>
        <v>300.45</v>
      </c>
      <c r="AU285" s="1">
        <f t="shared" si="92"/>
        <v>126513.34999999987</v>
      </c>
      <c r="AX285" s="92">
        <v>307</v>
      </c>
      <c r="AY285" s="93">
        <f>IF('Metric ME - Current'!$I$15&lt;1.9311,906.5-265.11*(1.9311-'Metric ME - Current'!$I$15)+400.13*(1.9311-'Metric ME - Current'!$I$15)^2,906.5)</f>
        <v>906.5</v>
      </c>
      <c r="AZ285" s="1">
        <f t="shared" si="86"/>
        <v>260865.38000000047</v>
      </c>
      <c r="BA285" s="92">
        <f>IF('Metric ME - Current'!$I$15&lt;2.23,300.45-26.8531*(2.23-'Metric ME - Current'!$I$15),300.45)</f>
        <v>300.45</v>
      </c>
      <c r="BB285" s="1">
        <f t="shared" si="93"/>
        <v>126513.34999999987</v>
      </c>
    </row>
    <row r="286" spans="1:54" x14ac:dyDescent="0.25">
      <c r="A286" s="92">
        <v>308</v>
      </c>
      <c r="B286" s="93">
        <f>IF('Metric ME - Current'!$B$15&lt;1.9311,906.5-265.11*(1.9311-'Metric ME - Current'!$B$15)+400.13*(1.9311-'Metric ME - Current'!$B$15)^2,906.5)</f>
        <v>906.5</v>
      </c>
      <c r="C286" s="1">
        <f t="shared" si="79"/>
        <v>261771.88000000047</v>
      </c>
      <c r="D286" s="92">
        <f>IF('Metric ME - Current'!$B$15&lt;2.23,300.45-26.8531*(2.23-'Metric ME - Current'!$B$15),300.45)</f>
        <v>300.45</v>
      </c>
      <c r="E286" s="1">
        <f t="shared" si="78"/>
        <v>126813.79999999987</v>
      </c>
      <c r="H286" s="92">
        <v>308</v>
      </c>
      <c r="I286" s="93">
        <f>IF('Metric ME - Current'!$C$15&lt;1.9311,906.5-265.11*(1.9311-'Metric ME - Current'!$C$15)+400.13*(1.9311-'Metric ME - Current'!$C$15)^2,906.5)</f>
        <v>906.5</v>
      </c>
      <c r="J286" s="1">
        <f t="shared" si="80"/>
        <v>261771.88000000047</v>
      </c>
      <c r="K286" s="92">
        <f>IF('Metric ME - Current'!$C$15&lt;2.23,300.45-26.8531*(2.23-'Metric ME - Current'!$C$15),300.45)</f>
        <v>300.45</v>
      </c>
      <c r="L286" s="1">
        <f t="shared" si="87"/>
        <v>126813.79999999987</v>
      </c>
      <c r="O286" s="92">
        <v>308</v>
      </c>
      <c r="P286" s="93">
        <f>IF('Metric ME - Current'!$D$15&lt;1.9311,906.5-265.11*(1.9311-'Metric ME - Current'!$D$15)+400.13*(1.9311-'Metric ME - Current'!$D$15)^2,906.5)</f>
        <v>906.5</v>
      </c>
      <c r="Q286" s="1">
        <f t="shared" si="81"/>
        <v>261771.88000000047</v>
      </c>
      <c r="R286" s="92">
        <f>IF('Metric ME - Current'!$D$15&lt;2.23,300.45-26.8531*(2.23-'Metric ME - Current'!$D$15),300.45)</f>
        <v>300.45</v>
      </c>
      <c r="S286" s="1">
        <f t="shared" si="88"/>
        <v>126813.79999999987</v>
      </c>
      <c r="V286" s="92">
        <v>308</v>
      </c>
      <c r="W286" s="93">
        <f>IF('Metric ME - Current'!$E$15&lt;1.9311,906.5-265.11*(1.9311-'Metric ME - Current'!$E$15)+400.13*(1.9311-'Metric ME - Current'!$E$15)^2,906.5)</f>
        <v>906.5</v>
      </c>
      <c r="X286" s="1">
        <f t="shared" si="82"/>
        <v>261771.88000000047</v>
      </c>
      <c r="Y286" s="92">
        <f>IF('Metric ME - Current'!$E$15&lt;2.23,300.45-26.8531*(2.23-'Metric ME - Current'!$E$15),300.45)</f>
        <v>300.45</v>
      </c>
      <c r="Z286" s="1">
        <f t="shared" si="89"/>
        <v>126813.79999999987</v>
      </c>
      <c r="AC286" s="92">
        <v>308</v>
      </c>
      <c r="AD286" s="93">
        <f>IF('Metric ME - Current'!$F$15&lt;1.9311,906.5-265.11*(1.9311-'Metric ME - Current'!$F$15)+400.13*(1.9311-'Metric ME - Current'!$F$15)^2,906.5)</f>
        <v>906.5</v>
      </c>
      <c r="AE286" s="1">
        <f t="shared" si="83"/>
        <v>261771.88000000047</v>
      </c>
      <c r="AF286" s="92">
        <f>IF('Metric ME - Current'!$F$15&lt;2.23,300.45-26.8531*(2.23-'Metric ME - Current'!$F$15),300.45)</f>
        <v>300.45</v>
      </c>
      <c r="AG286" s="1">
        <f t="shared" si="90"/>
        <v>126813.79999999987</v>
      </c>
      <c r="AJ286" s="92">
        <v>308</v>
      </c>
      <c r="AK286" s="93">
        <f>IF('Metric ME - Current'!$G$15&lt;1.9311,906.5-265.11*(1.9311-'Metric ME - Current'!$G$15)+400.13*(1.9311-'Metric ME - Current'!$G$15)^2,906.5)</f>
        <v>906.5</v>
      </c>
      <c r="AL286" s="1">
        <f t="shared" si="84"/>
        <v>261771.88000000047</v>
      </c>
      <c r="AM286" s="92">
        <f>IF('Metric ME - Current'!$G$15&lt;2.23,300.45-26.8531*(2.23-'Metric ME - Current'!$G$15),300.45)</f>
        <v>300.45</v>
      </c>
      <c r="AN286" s="1">
        <f t="shared" si="91"/>
        <v>126813.79999999987</v>
      </c>
      <c r="AQ286" s="92">
        <v>308</v>
      </c>
      <c r="AR286" s="93">
        <f>IF('Metric ME - Current'!$H$15&lt;1.9311,906.5-265.11*(1.9311-'Metric ME - Current'!$H$15)+400.13*(1.9311-'Metric ME - Current'!$H$15)^2,906.5)</f>
        <v>906.5</v>
      </c>
      <c r="AS286" s="1">
        <f t="shared" si="85"/>
        <v>261771.88000000047</v>
      </c>
      <c r="AT286" s="92">
        <f>IF('Metric ME - Current'!$H$15&lt;2.23,300.45-26.8531*(2.23-'Metric ME - Current'!$H$15),300.45)</f>
        <v>300.45</v>
      </c>
      <c r="AU286" s="1">
        <f t="shared" si="92"/>
        <v>126813.79999999987</v>
      </c>
      <c r="AX286" s="92">
        <v>308</v>
      </c>
      <c r="AY286" s="93">
        <f>IF('Metric ME - Current'!$I$15&lt;1.9311,906.5-265.11*(1.9311-'Metric ME - Current'!$I$15)+400.13*(1.9311-'Metric ME - Current'!$I$15)^2,906.5)</f>
        <v>906.5</v>
      </c>
      <c r="AZ286" s="1">
        <f t="shared" si="86"/>
        <v>261771.88000000047</v>
      </c>
      <c r="BA286" s="92">
        <f>IF('Metric ME - Current'!$I$15&lt;2.23,300.45-26.8531*(2.23-'Metric ME - Current'!$I$15),300.45)</f>
        <v>300.45</v>
      </c>
      <c r="BB286" s="1">
        <f t="shared" si="93"/>
        <v>126813.79999999987</v>
      </c>
    </row>
    <row r="287" spans="1:54" x14ac:dyDescent="0.25">
      <c r="A287" s="92">
        <v>309</v>
      </c>
      <c r="B287" s="93">
        <f>IF('Metric ME - Current'!$B$15&lt;1.9311,906.5-265.11*(1.9311-'Metric ME - Current'!$B$15)+400.13*(1.9311-'Metric ME - Current'!$B$15)^2,906.5)</f>
        <v>906.5</v>
      </c>
      <c r="C287" s="1">
        <f t="shared" si="79"/>
        <v>262678.38000000047</v>
      </c>
      <c r="D287" s="92">
        <f>IF('Metric ME - Current'!$B$15&lt;2.23,300.45-26.8531*(2.23-'Metric ME - Current'!$B$15),300.45)</f>
        <v>300.45</v>
      </c>
      <c r="E287" s="1">
        <f t="shared" si="78"/>
        <v>127114.24999999987</v>
      </c>
      <c r="H287" s="92">
        <v>309</v>
      </c>
      <c r="I287" s="93">
        <f>IF('Metric ME - Current'!$C$15&lt;1.9311,906.5-265.11*(1.9311-'Metric ME - Current'!$C$15)+400.13*(1.9311-'Metric ME - Current'!$C$15)^2,906.5)</f>
        <v>906.5</v>
      </c>
      <c r="J287" s="1">
        <f t="shared" si="80"/>
        <v>262678.38000000047</v>
      </c>
      <c r="K287" s="92">
        <f>IF('Metric ME - Current'!$C$15&lt;2.23,300.45-26.8531*(2.23-'Metric ME - Current'!$C$15),300.45)</f>
        <v>300.45</v>
      </c>
      <c r="L287" s="1">
        <f t="shared" si="87"/>
        <v>127114.24999999987</v>
      </c>
      <c r="O287" s="92">
        <v>309</v>
      </c>
      <c r="P287" s="93">
        <f>IF('Metric ME - Current'!$D$15&lt;1.9311,906.5-265.11*(1.9311-'Metric ME - Current'!$D$15)+400.13*(1.9311-'Metric ME - Current'!$D$15)^2,906.5)</f>
        <v>906.5</v>
      </c>
      <c r="Q287" s="1">
        <f t="shared" si="81"/>
        <v>262678.38000000047</v>
      </c>
      <c r="R287" s="92">
        <f>IF('Metric ME - Current'!$D$15&lt;2.23,300.45-26.8531*(2.23-'Metric ME - Current'!$D$15),300.45)</f>
        <v>300.45</v>
      </c>
      <c r="S287" s="1">
        <f t="shared" si="88"/>
        <v>127114.24999999987</v>
      </c>
      <c r="V287" s="92">
        <v>309</v>
      </c>
      <c r="W287" s="93">
        <f>IF('Metric ME - Current'!$E$15&lt;1.9311,906.5-265.11*(1.9311-'Metric ME - Current'!$E$15)+400.13*(1.9311-'Metric ME - Current'!$E$15)^2,906.5)</f>
        <v>906.5</v>
      </c>
      <c r="X287" s="1">
        <f t="shared" si="82"/>
        <v>262678.38000000047</v>
      </c>
      <c r="Y287" s="92">
        <f>IF('Metric ME - Current'!$E$15&lt;2.23,300.45-26.8531*(2.23-'Metric ME - Current'!$E$15),300.45)</f>
        <v>300.45</v>
      </c>
      <c r="Z287" s="1">
        <f t="shared" si="89"/>
        <v>127114.24999999987</v>
      </c>
      <c r="AC287" s="92">
        <v>309</v>
      </c>
      <c r="AD287" s="93">
        <f>IF('Metric ME - Current'!$F$15&lt;1.9311,906.5-265.11*(1.9311-'Metric ME - Current'!$F$15)+400.13*(1.9311-'Metric ME - Current'!$F$15)^2,906.5)</f>
        <v>906.5</v>
      </c>
      <c r="AE287" s="1">
        <f t="shared" si="83"/>
        <v>262678.38000000047</v>
      </c>
      <c r="AF287" s="92">
        <f>IF('Metric ME - Current'!$F$15&lt;2.23,300.45-26.8531*(2.23-'Metric ME - Current'!$F$15),300.45)</f>
        <v>300.45</v>
      </c>
      <c r="AG287" s="1">
        <f t="shared" si="90"/>
        <v>127114.24999999987</v>
      </c>
      <c r="AJ287" s="92">
        <v>309</v>
      </c>
      <c r="AK287" s="93">
        <f>IF('Metric ME - Current'!$G$15&lt;1.9311,906.5-265.11*(1.9311-'Metric ME - Current'!$G$15)+400.13*(1.9311-'Metric ME - Current'!$G$15)^2,906.5)</f>
        <v>906.5</v>
      </c>
      <c r="AL287" s="1">
        <f t="shared" si="84"/>
        <v>262678.38000000047</v>
      </c>
      <c r="AM287" s="92">
        <f>IF('Metric ME - Current'!$G$15&lt;2.23,300.45-26.8531*(2.23-'Metric ME - Current'!$G$15),300.45)</f>
        <v>300.45</v>
      </c>
      <c r="AN287" s="1">
        <f t="shared" si="91"/>
        <v>127114.24999999987</v>
      </c>
      <c r="AQ287" s="92">
        <v>309</v>
      </c>
      <c r="AR287" s="93">
        <f>IF('Metric ME - Current'!$H$15&lt;1.9311,906.5-265.11*(1.9311-'Metric ME - Current'!$H$15)+400.13*(1.9311-'Metric ME - Current'!$H$15)^2,906.5)</f>
        <v>906.5</v>
      </c>
      <c r="AS287" s="1">
        <f t="shared" si="85"/>
        <v>262678.38000000047</v>
      </c>
      <c r="AT287" s="92">
        <f>IF('Metric ME - Current'!$H$15&lt;2.23,300.45-26.8531*(2.23-'Metric ME - Current'!$H$15),300.45)</f>
        <v>300.45</v>
      </c>
      <c r="AU287" s="1">
        <f t="shared" si="92"/>
        <v>127114.24999999987</v>
      </c>
      <c r="AX287" s="92">
        <v>309</v>
      </c>
      <c r="AY287" s="93">
        <f>IF('Metric ME - Current'!$I$15&lt;1.9311,906.5-265.11*(1.9311-'Metric ME - Current'!$I$15)+400.13*(1.9311-'Metric ME - Current'!$I$15)^2,906.5)</f>
        <v>906.5</v>
      </c>
      <c r="AZ287" s="1">
        <f t="shared" si="86"/>
        <v>262678.38000000047</v>
      </c>
      <c r="BA287" s="92">
        <f>IF('Metric ME - Current'!$I$15&lt;2.23,300.45-26.8531*(2.23-'Metric ME - Current'!$I$15),300.45)</f>
        <v>300.45</v>
      </c>
      <c r="BB287" s="1">
        <f t="shared" si="93"/>
        <v>127114.24999999987</v>
      </c>
    </row>
    <row r="288" spans="1:54" x14ac:dyDescent="0.25">
      <c r="A288" s="92">
        <v>310</v>
      </c>
      <c r="B288" s="93">
        <f>IF('Metric ME - Current'!$B$15&lt;1.9311,906.5-265.11*(1.9311-'Metric ME - Current'!$B$15)+400.13*(1.9311-'Metric ME - Current'!$B$15)^2,906.5)</f>
        <v>906.5</v>
      </c>
      <c r="C288" s="1">
        <f t="shared" si="79"/>
        <v>263584.88000000047</v>
      </c>
      <c r="D288" s="92">
        <f>IF('Metric ME - Current'!$B$15&lt;2.23,300.45-26.8531*(2.23-'Metric ME - Current'!$B$15),300.45)</f>
        <v>300.45</v>
      </c>
      <c r="E288" s="1">
        <f t="shared" si="78"/>
        <v>127414.69999999987</v>
      </c>
      <c r="H288" s="92">
        <v>310</v>
      </c>
      <c r="I288" s="93">
        <f>IF('Metric ME - Current'!$C$15&lt;1.9311,906.5-265.11*(1.9311-'Metric ME - Current'!$C$15)+400.13*(1.9311-'Metric ME - Current'!$C$15)^2,906.5)</f>
        <v>906.5</v>
      </c>
      <c r="J288" s="1">
        <f t="shared" si="80"/>
        <v>263584.88000000047</v>
      </c>
      <c r="K288" s="92">
        <f>IF('Metric ME - Current'!$C$15&lt;2.23,300.45-26.8531*(2.23-'Metric ME - Current'!$C$15),300.45)</f>
        <v>300.45</v>
      </c>
      <c r="L288" s="1">
        <f t="shared" si="87"/>
        <v>127414.69999999987</v>
      </c>
      <c r="O288" s="92">
        <v>310</v>
      </c>
      <c r="P288" s="93">
        <f>IF('Metric ME - Current'!$D$15&lt;1.9311,906.5-265.11*(1.9311-'Metric ME - Current'!$D$15)+400.13*(1.9311-'Metric ME - Current'!$D$15)^2,906.5)</f>
        <v>906.5</v>
      </c>
      <c r="Q288" s="1">
        <f t="shared" si="81"/>
        <v>263584.88000000047</v>
      </c>
      <c r="R288" s="92">
        <f>IF('Metric ME - Current'!$D$15&lt;2.23,300.45-26.8531*(2.23-'Metric ME - Current'!$D$15),300.45)</f>
        <v>300.45</v>
      </c>
      <c r="S288" s="1">
        <f t="shared" si="88"/>
        <v>127414.69999999987</v>
      </c>
      <c r="V288" s="92">
        <v>310</v>
      </c>
      <c r="W288" s="93">
        <f>IF('Metric ME - Current'!$E$15&lt;1.9311,906.5-265.11*(1.9311-'Metric ME - Current'!$E$15)+400.13*(1.9311-'Metric ME - Current'!$E$15)^2,906.5)</f>
        <v>906.5</v>
      </c>
      <c r="X288" s="1">
        <f t="shared" si="82"/>
        <v>263584.88000000047</v>
      </c>
      <c r="Y288" s="92">
        <f>IF('Metric ME - Current'!$E$15&lt;2.23,300.45-26.8531*(2.23-'Metric ME - Current'!$E$15),300.45)</f>
        <v>300.45</v>
      </c>
      <c r="Z288" s="1">
        <f t="shared" si="89"/>
        <v>127414.69999999987</v>
      </c>
      <c r="AC288" s="92">
        <v>310</v>
      </c>
      <c r="AD288" s="93">
        <f>IF('Metric ME - Current'!$F$15&lt;1.9311,906.5-265.11*(1.9311-'Metric ME - Current'!$F$15)+400.13*(1.9311-'Metric ME - Current'!$F$15)^2,906.5)</f>
        <v>906.5</v>
      </c>
      <c r="AE288" s="1">
        <f t="shared" si="83"/>
        <v>263584.88000000047</v>
      </c>
      <c r="AF288" s="92">
        <f>IF('Metric ME - Current'!$F$15&lt;2.23,300.45-26.8531*(2.23-'Metric ME - Current'!$F$15),300.45)</f>
        <v>300.45</v>
      </c>
      <c r="AG288" s="1">
        <f t="shared" si="90"/>
        <v>127414.69999999987</v>
      </c>
      <c r="AJ288" s="92">
        <v>310</v>
      </c>
      <c r="AK288" s="93">
        <f>IF('Metric ME - Current'!$G$15&lt;1.9311,906.5-265.11*(1.9311-'Metric ME - Current'!$G$15)+400.13*(1.9311-'Metric ME - Current'!$G$15)^2,906.5)</f>
        <v>906.5</v>
      </c>
      <c r="AL288" s="1">
        <f t="shared" si="84"/>
        <v>263584.88000000047</v>
      </c>
      <c r="AM288" s="92">
        <f>IF('Metric ME - Current'!$G$15&lt;2.23,300.45-26.8531*(2.23-'Metric ME - Current'!$G$15),300.45)</f>
        <v>300.45</v>
      </c>
      <c r="AN288" s="1">
        <f t="shared" si="91"/>
        <v>127414.69999999987</v>
      </c>
      <c r="AQ288" s="92">
        <v>310</v>
      </c>
      <c r="AR288" s="93">
        <f>IF('Metric ME - Current'!$H$15&lt;1.9311,906.5-265.11*(1.9311-'Metric ME - Current'!$H$15)+400.13*(1.9311-'Metric ME - Current'!$H$15)^2,906.5)</f>
        <v>906.5</v>
      </c>
      <c r="AS288" s="1">
        <f t="shared" si="85"/>
        <v>263584.88000000047</v>
      </c>
      <c r="AT288" s="92">
        <f>IF('Metric ME - Current'!$H$15&lt;2.23,300.45-26.8531*(2.23-'Metric ME - Current'!$H$15),300.45)</f>
        <v>300.45</v>
      </c>
      <c r="AU288" s="1">
        <f t="shared" si="92"/>
        <v>127414.69999999987</v>
      </c>
      <c r="AX288" s="92">
        <v>310</v>
      </c>
      <c r="AY288" s="93">
        <f>IF('Metric ME - Current'!$I$15&lt;1.9311,906.5-265.11*(1.9311-'Metric ME - Current'!$I$15)+400.13*(1.9311-'Metric ME - Current'!$I$15)^2,906.5)</f>
        <v>906.5</v>
      </c>
      <c r="AZ288" s="1">
        <f t="shared" si="86"/>
        <v>263584.88000000047</v>
      </c>
      <c r="BA288" s="92">
        <f>IF('Metric ME - Current'!$I$15&lt;2.23,300.45-26.8531*(2.23-'Metric ME - Current'!$I$15),300.45)</f>
        <v>300.45</v>
      </c>
      <c r="BB288" s="1">
        <f t="shared" si="93"/>
        <v>127414.69999999987</v>
      </c>
    </row>
    <row r="289" spans="1:54" x14ac:dyDescent="0.25">
      <c r="A289" s="92">
        <v>311</v>
      </c>
      <c r="B289" s="93">
        <f>IF('Metric ME - Current'!$B$15&lt;1.9311,906.5-265.11*(1.9311-'Metric ME - Current'!$B$15)+400.13*(1.9311-'Metric ME - Current'!$B$15)^2,906.5)</f>
        <v>906.5</v>
      </c>
      <c r="C289" s="1">
        <f t="shared" si="79"/>
        <v>264491.38000000047</v>
      </c>
      <c r="D289" s="92">
        <f>IF('Metric ME - Current'!$B$15&lt;2.23,300.45-26.8531*(2.23-'Metric ME - Current'!$B$15),300.45)</f>
        <v>300.45</v>
      </c>
      <c r="E289" s="1">
        <f t="shared" si="78"/>
        <v>127715.14999999986</v>
      </c>
      <c r="H289" s="92">
        <v>311</v>
      </c>
      <c r="I289" s="93">
        <f>IF('Metric ME - Current'!$C$15&lt;1.9311,906.5-265.11*(1.9311-'Metric ME - Current'!$C$15)+400.13*(1.9311-'Metric ME - Current'!$C$15)^2,906.5)</f>
        <v>906.5</v>
      </c>
      <c r="J289" s="1">
        <f t="shared" si="80"/>
        <v>264491.38000000047</v>
      </c>
      <c r="K289" s="92">
        <f>IF('Metric ME - Current'!$C$15&lt;2.23,300.45-26.8531*(2.23-'Metric ME - Current'!$C$15),300.45)</f>
        <v>300.45</v>
      </c>
      <c r="L289" s="1">
        <f t="shared" si="87"/>
        <v>127715.14999999986</v>
      </c>
      <c r="O289" s="92">
        <v>311</v>
      </c>
      <c r="P289" s="93">
        <f>IF('Metric ME - Current'!$D$15&lt;1.9311,906.5-265.11*(1.9311-'Metric ME - Current'!$D$15)+400.13*(1.9311-'Metric ME - Current'!$D$15)^2,906.5)</f>
        <v>906.5</v>
      </c>
      <c r="Q289" s="1">
        <f t="shared" si="81"/>
        <v>264491.38000000047</v>
      </c>
      <c r="R289" s="92">
        <f>IF('Metric ME - Current'!$D$15&lt;2.23,300.45-26.8531*(2.23-'Metric ME - Current'!$D$15),300.45)</f>
        <v>300.45</v>
      </c>
      <c r="S289" s="1">
        <f t="shared" si="88"/>
        <v>127715.14999999986</v>
      </c>
      <c r="V289" s="92">
        <v>311</v>
      </c>
      <c r="W289" s="93">
        <f>IF('Metric ME - Current'!$E$15&lt;1.9311,906.5-265.11*(1.9311-'Metric ME - Current'!$E$15)+400.13*(1.9311-'Metric ME - Current'!$E$15)^2,906.5)</f>
        <v>906.5</v>
      </c>
      <c r="X289" s="1">
        <f t="shared" si="82"/>
        <v>264491.38000000047</v>
      </c>
      <c r="Y289" s="92">
        <f>IF('Metric ME - Current'!$E$15&lt;2.23,300.45-26.8531*(2.23-'Metric ME - Current'!$E$15),300.45)</f>
        <v>300.45</v>
      </c>
      <c r="Z289" s="1">
        <f t="shared" si="89"/>
        <v>127715.14999999986</v>
      </c>
      <c r="AC289" s="92">
        <v>311</v>
      </c>
      <c r="AD289" s="93">
        <f>IF('Metric ME - Current'!$F$15&lt;1.9311,906.5-265.11*(1.9311-'Metric ME - Current'!$F$15)+400.13*(1.9311-'Metric ME - Current'!$F$15)^2,906.5)</f>
        <v>906.5</v>
      </c>
      <c r="AE289" s="1">
        <f t="shared" si="83"/>
        <v>264491.38000000047</v>
      </c>
      <c r="AF289" s="92">
        <f>IF('Metric ME - Current'!$F$15&lt;2.23,300.45-26.8531*(2.23-'Metric ME - Current'!$F$15),300.45)</f>
        <v>300.45</v>
      </c>
      <c r="AG289" s="1">
        <f t="shared" si="90"/>
        <v>127715.14999999986</v>
      </c>
      <c r="AJ289" s="92">
        <v>311</v>
      </c>
      <c r="AK289" s="93">
        <f>IF('Metric ME - Current'!$G$15&lt;1.9311,906.5-265.11*(1.9311-'Metric ME - Current'!$G$15)+400.13*(1.9311-'Metric ME - Current'!$G$15)^2,906.5)</f>
        <v>906.5</v>
      </c>
      <c r="AL289" s="1">
        <f t="shared" si="84"/>
        <v>264491.38000000047</v>
      </c>
      <c r="AM289" s="92">
        <f>IF('Metric ME - Current'!$G$15&lt;2.23,300.45-26.8531*(2.23-'Metric ME - Current'!$G$15),300.45)</f>
        <v>300.45</v>
      </c>
      <c r="AN289" s="1">
        <f t="shared" si="91"/>
        <v>127715.14999999986</v>
      </c>
      <c r="AQ289" s="92">
        <v>311</v>
      </c>
      <c r="AR289" s="93">
        <f>IF('Metric ME - Current'!$H$15&lt;1.9311,906.5-265.11*(1.9311-'Metric ME - Current'!$H$15)+400.13*(1.9311-'Metric ME - Current'!$H$15)^2,906.5)</f>
        <v>906.5</v>
      </c>
      <c r="AS289" s="1">
        <f t="shared" si="85"/>
        <v>264491.38000000047</v>
      </c>
      <c r="AT289" s="92">
        <f>IF('Metric ME - Current'!$H$15&lt;2.23,300.45-26.8531*(2.23-'Metric ME - Current'!$H$15),300.45)</f>
        <v>300.45</v>
      </c>
      <c r="AU289" s="1">
        <f t="shared" si="92"/>
        <v>127715.14999999986</v>
      </c>
      <c r="AX289" s="92">
        <v>311</v>
      </c>
      <c r="AY289" s="93">
        <f>IF('Metric ME - Current'!$I$15&lt;1.9311,906.5-265.11*(1.9311-'Metric ME - Current'!$I$15)+400.13*(1.9311-'Metric ME - Current'!$I$15)^2,906.5)</f>
        <v>906.5</v>
      </c>
      <c r="AZ289" s="1">
        <f t="shared" si="86"/>
        <v>264491.38000000047</v>
      </c>
      <c r="BA289" s="92">
        <f>IF('Metric ME - Current'!$I$15&lt;2.23,300.45-26.8531*(2.23-'Metric ME - Current'!$I$15),300.45)</f>
        <v>300.45</v>
      </c>
      <c r="BB289" s="1">
        <f t="shared" si="93"/>
        <v>127715.14999999986</v>
      </c>
    </row>
    <row r="290" spans="1:54" x14ac:dyDescent="0.25">
      <c r="A290" s="92">
        <v>312</v>
      </c>
      <c r="B290" s="93">
        <f>IF('Metric ME - Current'!$B$15&lt;1.9311,906.5-265.11*(1.9311-'Metric ME - Current'!$B$15)+400.13*(1.9311-'Metric ME - Current'!$B$15)^2,906.5)</f>
        <v>906.5</v>
      </c>
      <c r="C290" s="1">
        <f t="shared" si="79"/>
        <v>265397.88000000047</v>
      </c>
      <c r="D290" s="92">
        <f>IF('Metric ME - Current'!$B$15&lt;2.23,300.45-26.8531*(2.23-'Metric ME - Current'!$B$15),300.45)</f>
        <v>300.45</v>
      </c>
      <c r="E290" s="1">
        <f t="shared" si="78"/>
        <v>128015.59999999986</v>
      </c>
      <c r="H290" s="92">
        <v>312</v>
      </c>
      <c r="I290" s="93">
        <f>IF('Metric ME - Current'!$C$15&lt;1.9311,906.5-265.11*(1.9311-'Metric ME - Current'!$C$15)+400.13*(1.9311-'Metric ME - Current'!$C$15)^2,906.5)</f>
        <v>906.5</v>
      </c>
      <c r="J290" s="1">
        <f t="shared" si="80"/>
        <v>265397.88000000047</v>
      </c>
      <c r="K290" s="92">
        <f>IF('Metric ME - Current'!$C$15&lt;2.23,300.45-26.8531*(2.23-'Metric ME - Current'!$C$15),300.45)</f>
        <v>300.45</v>
      </c>
      <c r="L290" s="1">
        <f t="shared" si="87"/>
        <v>128015.59999999986</v>
      </c>
      <c r="O290" s="92">
        <v>312</v>
      </c>
      <c r="P290" s="93">
        <f>IF('Metric ME - Current'!$D$15&lt;1.9311,906.5-265.11*(1.9311-'Metric ME - Current'!$D$15)+400.13*(1.9311-'Metric ME - Current'!$D$15)^2,906.5)</f>
        <v>906.5</v>
      </c>
      <c r="Q290" s="1">
        <f t="shared" si="81"/>
        <v>265397.88000000047</v>
      </c>
      <c r="R290" s="92">
        <f>IF('Metric ME - Current'!$D$15&lt;2.23,300.45-26.8531*(2.23-'Metric ME - Current'!$D$15),300.45)</f>
        <v>300.45</v>
      </c>
      <c r="S290" s="1">
        <f t="shared" si="88"/>
        <v>128015.59999999986</v>
      </c>
      <c r="V290" s="92">
        <v>312</v>
      </c>
      <c r="W290" s="93">
        <f>IF('Metric ME - Current'!$E$15&lt;1.9311,906.5-265.11*(1.9311-'Metric ME - Current'!$E$15)+400.13*(1.9311-'Metric ME - Current'!$E$15)^2,906.5)</f>
        <v>906.5</v>
      </c>
      <c r="X290" s="1">
        <f t="shared" si="82"/>
        <v>265397.88000000047</v>
      </c>
      <c r="Y290" s="92">
        <f>IF('Metric ME - Current'!$E$15&lt;2.23,300.45-26.8531*(2.23-'Metric ME - Current'!$E$15),300.45)</f>
        <v>300.45</v>
      </c>
      <c r="Z290" s="1">
        <f t="shared" si="89"/>
        <v>128015.59999999986</v>
      </c>
      <c r="AC290" s="92">
        <v>312</v>
      </c>
      <c r="AD290" s="93">
        <f>IF('Metric ME - Current'!$F$15&lt;1.9311,906.5-265.11*(1.9311-'Metric ME - Current'!$F$15)+400.13*(1.9311-'Metric ME - Current'!$F$15)^2,906.5)</f>
        <v>906.5</v>
      </c>
      <c r="AE290" s="1">
        <f t="shared" si="83"/>
        <v>265397.88000000047</v>
      </c>
      <c r="AF290" s="92">
        <f>IF('Metric ME - Current'!$F$15&lt;2.23,300.45-26.8531*(2.23-'Metric ME - Current'!$F$15),300.45)</f>
        <v>300.45</v>
      </c>
      <c r="AG290" s="1">
        <f t="shared" si="90"/>
        <v>128015.59999999986</v>
      </c>
      <c r="AJ290" s="92">
        <v>312</v>
      </c>
      <c r="AK290" s="93">
        <f>IF('Metric ME - Current'!$G$15&lt;1.9311,906.5-265.11*(1.9311-'Metric ME - Current'!$G$15)+400.13*(1.9311-'Metric ME - Current'!$G$15)^2,906.5)</f>
        <v>906.5</v>
      </c>
      <c r="AL290" s="1">
        <f t="shared" si="84"/>
        <v>265397.88000000047</v>
      </c>
      <c r="AM290" s="92">
        <f>IF('Metric ME - Current'!$G$15&lt;2.23,300.45-26.8531*(2.23-'Metric ME - Current'!$G$15),300.45)</f>
        <v>300.45</v>
      </c>
      <c r="AN290" s="1">
        <f t="shared" si="91"/>
        <v>128015.59999999986</v>
      </c>
      <c r="AQ290" s="92">
        <v>312</v>
      </c>
      <c r="AR290" s="93">
        <f>IF('Metric ME - Current'!$H$15&lt;1.9311,906.5-265.11*(1.9311-'Metric ME - Current'!$H$15)+400.13*(1.9311-'Metric ME - Current'!$H$15)^2,906.5)</f>
        <v>906.5</v>
      </c>
      <c r="AS290" s="1">
        <f t="shared" si="85"/>
        <v>265397.88000000047</v>
      </c>
      <c r="AT290" s="92">
        <f>IF('Metric ME - Current'!$H$15&lt;2.23,300.45-26.8531*(2.23-'Metric ME - Current'!$H$15),300.45)</f>
        <v>300.45</v>
      </c>
      <c r="AU290" s="1">
        <f t="shared" si="92"/>
        <v>128015.59999999986</v>
      </c>
      <c r="AX290" s="92">
        <v>312</v>
      </c>
      <c r="AY290" s="93">
        <f>IF('Metric ME - Current'!$I$15&lt;1.9311,906.5-265.11*(1.9311-'Metric ME - Current'!$I$15)+400.13*(1.9311-'Metric ME - Current'!$I$15)^2,906.5)</f>
        <v>906.5</v>
      </c>
      <c r="AZ290" s="1">
        <f t="shared" si="86"/>
        <v>265397.88000000047</v>
      </c>
      <c r="BA290" s="92">
        <f>IF('Metric ME - Current'!$I$15&lt;2.23,300.45-26.8531*(2.23-'Metric ME - Current'!$I$15),300.45)</f>
        <v>300.45</v>
      </c>
      <c r="BB290" s="1">
        <f t="shared" si="93"/>
        <v>128015.59999999986</v>
      </c>
    </row>
    <row r="291" spans="1:54" x14ac:dyDescent="0.25">
      <c r="A291" s="92">
        <v>313</v>
      </c>
      <c r="B291" s="93">
        <f>IF('Metric ME - Current'!$B$15&lt;1.9311,906.5-265.11*(1.9311-'Metric ME - Current'!$B$15)+400.13*(1.9311-'Metric ME - Current'!$B$15)^2,906.5)</f>
        <v>906.5</v>
      </c>
      <c r="C291" s="1">
        <f t="shared" si="79"/>
        <v>266304.38000000047</v>
      </c>
      <c r="D291" s="92">
        <f>IF('Metric ME - Current'!$B$15&lt;2.23,300.45-26.8531*(2.23-'Metric ME - Current'!$B$15),300.45)</f>
        <v>300.45</v>
      </c>
      <c r="E291" s="1">
        <f t="shared" si="78"/>
        <v>128316.04999999986</v>
      </c>
      <c r="H291" s="92">
        <v>313</v>
      </c>
      <c r="I291" s="93">
        <f>IF('Metric ME - Current'!$C$15&lt;1.9311,906.5-265.11*(1.9311-'Metric ME - Current'!$C$15)+400.13*(1.9311-'Metric ME - Current'!$C$15)^2,906.5)</f>
        <v>906.5</v>
      </c>
      <c r="J291" s="1">
        <f t="shared" si="80"/>
        <v>266304.38000000047</v>
      </c>
      <c r="K291" s="92">
        <f>IF('Metric ME - Current'!$C$15&lt;2.23,300.45-26.8531*(2.23-'Metric ME - Current'!$C$15),300.45)</f>
        <v>300.45</v>
      </c>
      <c r="L291" s="1">
        <f t="shared" si="87"/>
        <v>128316.04999999986</v>
      </c>
      <c r="O291" s="92">
        <v>313</v>
      </c>
      <c r="P291" s="93">
        <f>IF('Metric ME - Current'!$D$15&lt;1.9311,906.5-265.11*(1.9311-'Metric ME - Current'!$D$15)+400.13*(1.9311-'Metric ME - Current'!$D$15)^2,906.5)</f>
        <v>906.5</v>
      </c>
      <c r="Q291" s="1">
        <f t="shared" si="81"/>
        <v>266304.38000000047</v>
      </c>
      <c r="R291" s="92">
        <f>IF('Metric ME - Current'!$D$15&lt;2.23,300.45-26.8531*(2.23-'Metric ME - Current'!$D$15),300.45)</f>
        <v>300.45</v>
      </c>
      <c r="S291" s="1">
        <f t="shared" si="88"/>
        <v>128316.04999999986</v>
      </c>
      <c r="V291" s="92">
        <v>313</v>
      </c>
      <c r="W291" s="93">
        <f>IF('Metric ME - Current'!$E$15&lt;1.9311,906.5-265.11*(1.9311-'Metric ME - Current'!$E$15)+400.13*(1.9311-'Metric ME - Current'!$E$15)^2,906.5)</f>
        <v>906.5</v>
      </c>
      <c r="X291" s="1">
        <f t="shared" si="82"/>
        <v>266304.38000000047</v>
      </c>
      <c r="Y291" s="92">
        <f>IF('Metric ME - Current'!$E$15&lt;2.23,300.45-26.8531*(2.23-'Metric ME - Current'!$E$15),300.45)</f>
        <v>300.45</v>
      </c>
      <c r="Z291" s="1">
        <f t="shared" si="89"/>
        <v>128316.04999999986</v>
      </c>
      <c r="AC291" s="92">
        <v>313</v>
      </c>
      <c r="AD291" s="93">
        <f>IF('Metric ME - Current'!$F$15&lt;1.9311,906.5-265.11*(1.9311-'Metric ME - Current'!$F$15)+400.13*(1.9311-'Metric ME - Current'!$F$15)^2,906.5)</f>
        <v>906.5</v>
      </c>
      <c r="AE291" s="1">
        <f t="shared" si="83"/>
        <v>266304.38000000047</v>
      </c>
      <c r="AF291" s="92">
        <f>IF('Metric ME - Current'!$F$15&lt;2.23,300.45-26.8531*(2.23-'Metric ME - Current'!$F$15),300.45)</f>
        <v>300.45</v>
      </c>
      <c r="AG291" s="1">
        <f t="shared" si="90"/>
        <v>128316.04999999986</v>
      </c>
      <c r="AJ291" s="92">
        <v>313</v>
      </c>
      <c r="AK291" s="93">
        <f>IF('Metric ME - Current'!$G$15&lt;1.9311,906.5-265.11*(1.9311-'Metric ME - Current'!$G$15)+400.13*(1.9311-'Metric ME - Current'!$G$15)^2,906.5)</f>
        <v>906.5</v>
      </c>
      <c r="AL291" s="1">
        <f t="shared" si="84"/>
        <v>266304.38000000047</v>
      </c>
      <c r="AM291" s="92">
        <f>IF('Metric ME - Current'!$G$15&lt;2.23,300.45-26.8531*(2.23-'Metric ME - Current'!$G$15),300.45)</f>
        <v>300.45</v>
      </c>
      <c r="AN291" s="1">
        <f t="shared" si="91"/>
        <v>128316.04999999986</v>
      </c>
      <c r="AQ291" s="92">
        <v>313</v>
      </c>
      <c r="AR291" s="93">
        <f>IF('Metric ME - Current'!$H$15&lt;1.9311,906.5-265.11*(1.9311-'Metric ME - Current'!$H$15)+400.13*(1.9311-'Metric ME - Current'!$H$15)^2,906.5)</f>
        <v>906.5</v>
      </c>
      <c r="AS291" s="1">
        <f t="shared" si="85"/>
        <v>266304.38000000047</v>
      </c>
      <c r="AT291" s="92">
        <f>IF('Metric ME - Current'!$H$15&lt;2.23,300.45-26.8531*(2.23-'Metric ME - Current'!$H$15),300.45)</f>
        <v>300.45</v>
      </c>
      <c r="AU291" s="1">
        <f t="shared" si="92"/>
        <v>128316.04999999986</v>
      </c>
      <c r="AX291" s="92">
        <v>313</v>
      </c>
      <c r="AY291" s="93">
        <f>IF('Metric ME - Current'!$I$15&lt;1.9311,906.5-265.11*(1.9311-'Metric ME - Current'!$I$15)+400.13*(1.9311-'Metric ME - Current'!$I$15)^2,906.5)</f>
        <v>906.5</v>
      </c>
      <c r="AZ291" s="1">
        <f t="shared" si="86"/>
        <v>266304.38000000047</v>
      </c>
      <c r="BA291" s="92">
        <f>IF('Metric ME - Current'!$I$15&lt;2.23,300.45-26.8531*(2.23-'Metric ME - Current'!$I$15),300.45)</f>
        <v>300.45</v>
      </c>
      <c r="BB291" s="1">
        <f t="shared" si="93"/>
        <v>128316.04999999986</v>
      </c>
    </row>
    <row r="292" spans="1:54" x14ac:dyDescent="0.25">
      <c r="A292" s="92">
        <v>314</v>
      </c>
      <c r="B292" s="93">
        <f>IF('Metric ME - Current'!$B$15&lt;1.9311,906.5-265.11*(1.9311-'Metric ME - Current'!$B$15)+400.13*(1.9311-'Metric ME - Current'!$B$15)^2,906.5)</f>
        <v>906.5</v>
      </c>
      <c r="C292" s="1">
        <f t="shared" si="79"/>
        <v>267210.88000000047</v>
      </c>
      <c r="D292" s="92">
        <f>IF('Metric ME - Current'!$B$15&lt;2.23,300.45-26.8531*(2.23-'Metric ME - Current'!$B$15),300.45)</f>
        <v>300.45</v>
      </c>
      <c r="E292" s="1">
        <f t="shared" si="78"/>
        <v>128616.49999999985</v>
      </c>
      <c r="H292" s="92">
        <v>314</v>
      </c>
      <c r="I292" s="93">
        <f>IF('Metric ME - Current'!$C$15&lt;1.9311,906.5-265.11*(1.9311-'Metric ME - Current'!$C$15)+400.13*(1.9311-'Metric ME - Current'!$C$15)^2,906.5)</f>
        <v>906.5</v>
      </c>
      <c r="J292" s="1">
        <f t="shared" si="80"/>
        <v>267210.88000000047</v>
      </c>
      <c r="K292" s="92">
        <f>IF('Metric ME - Current'!$C$15&lt;2.23,300.45-26.8531*(2.23-'Metric ME - Current'!$C$15),300.45)</f>
        <v>300.45</v>
      </c>
      <c r="L292" s="1">
        <f t="shared" si="87"/>
        <v>128616.49999999985</v>
      </c>
      <c r="O292" s="92">
        <v>314</v>
      </c>
      <c r="P292" s="93">
        <f>IF('Metric ME - Current'!$D$15&lt;1.9311,906.5-265.11*(1.9311-'Metric ME - Current'!$D$15)+400.13*(1.9311-'Metric ME - Current'!$D$15)^2,906.5)</f>
        <v>906.5</v>
      </c>
      <c r="Q292" s="1">
        <f t="shared" si="81"/>
        <v>267210.88000000047</v>
      </c>
      <c r="R292" s="92">
        <f>IF('Metric ME - Current'!$D$15&lt;2.23,300.45-26.8531*(2.23-'Metric ME - Current'!$D$15),300.45)</f>
        <v>300.45</v>
      </c>
      <c r="S292" s="1">
        <f t="shared" si="88"/>
        <v>128616.49999999985</v>
      </c>
      <c r="V292" s="92">
        <v>314</v>
      </c>
      <c r="W292" s="93">
        <f>IF('Metric ME - Current'!$E$15&lt;1.9311,906.5-265.11*(1.9311-'Metric ME - Current'!$E$15)+400.13*(1.9311-'Metric ME - Current'!$E$15)^2,906.5)</f>
        <v>906.5</v>
      </c>
      <c r="X292" s="1">
        <f t="shared" si="82"/>
        <v>267210.88000000047</v>
      </c>
      <c r="Y292" s="92">
        <f>IF('Metric ME - Current'!$E$15&lt;2.23,300.45-26.8531*(2.23-'Metric ME - Current'!$E$15),300.45)</f>
        <v>300.45</v>
      </c>
      <c r="Z292" s="1">
        <f t="shared" si="89"/>
        <v>128616.49999999985</v>
      </c>
      <c r="AC292" s="92">
        <v>314</v>
      </c>
      <c r="AD292" s="93">
        <f>IF('Metric ME - Current'!$F$15&lt;1.9311,906.5-265.11*(1.9311-'Metric ME - Current'!$F$15)+400.13*(1.9311-'Metric ME - Current'!$F$15)^2,906.5)</f>
        <v>906.5</v>
      </c>
      <c r="AE292" s="1">
        <f t="shared" si="83"/>
        <v>267210.88000000047</v>
      </c>
      <c r="AF292" s="92">
        <f>IF('Metric ME - Current'!$F$15&lt;2.23,300.45-26.8531*(2.23-'Metric ME - Current'!$F$15),300.45)</f>
        <v>300.45</v>
      </c>
      <c r="AG292" s="1">
        <f t="shared" si="90"/>
        <v>128616.49999999985</v>
      </c>
      <c r="AJ292" s="92">
        <v>314</v>
      </c>
      <c r="AK292" s="93">
        <f>IF('Metric ME - Current'!$G$15&lt;1.9311,906.5-265.11*(1.9311-'Metric ME - Current'!$G$15)+400.13*(1.9311-'Metric ME - Current'!$G$15)^2,906.5)</f>
        <v>906.5</v>
      </c>
      <c r="AL292" s="1">
        <f t="shared" si="84"/>
        <v>267210.88000000047</v>
      </c>
      <c r="AM292" s="92">
        <f>IF('Metric ME - Current'!$G$15&lt;2.23,300.45-26.8531*(2.23-'Metric ME - Current'!$G$15),300.45)</f>
        <v>300.45</v>
      </c>
      <c r="AN292" s="1">
        <f t="shared" si="91"/>
        <v>128616.49999999985</v>
      </c>
      <c r="AQ292" s="92">
        <v>314</v>
      </c>
      <c r="AR292" s="93">
        <f>IF('Metric ME - Current'!$H$15&lt;1.9311,906.5-265.11*(1.9311-'Metric ME - Current'!$H$15)+400.13*(1.9311-'Metric ME - Current'!$H$15)^2,906.5)</f>
        <v>906.5</v>
      </c>
      <c r="AS292" s="1">
        <f t="shared" si="85"/>
        <v>267210.88000000047</v>
      </c>
      <c r="AT292" s="92">
        <f>IF('Metric ME - Current'!$H$15&lt;2.23,300.45-26.8531*(2.23-'Metric ME - Current'!$H$15),300.45)</f>
        <v>300.45</v>
      </c>
      <c r="AU292" s="1">
        <f t="shared" si="92"/>
        <v>128616.49999999985</v>
      </c>
      <c r="AX292" s="92">
        <v>314</v>
      </c>
      <c r="AY292" s="93">
        <f>IF('Metric ME - Current'!$I$15&lt;1.9311,906.5-265.11*(1.9311-'Metric ME - Current'!$I$15)+400.13*(1.9311-'Metric ME - Current'!$I$15)^2,906.5)</f>
        <v>906.5</v>
      </c>
      <c r="AZ292" s="1">
        <f t="shared" si="86"/>
        <v>267210.88000000047</v>
      </c>
      <c r="BA292" s="92">
        <f>IF('Metric ME - Current'!$I$15&lt;2.23,300.45-26.8531*(2.23-'Metric ME - Current'!$I$15),300.45)</f>
        <v>300.45</v>
      </c>
      <c r="BB292" s="1">
        <f t="shared" si="93"/>
        <v>128616.49999999985</v>
      </c>
    </row>
    <row r="293" spans="1:54" x14ac:dyDescent="0.25">
      <c r="A293" s="92">
        <v>315</v>
      </c>
      <c r="B293" s="93">
        <f>IF('Metric ME - Current'!$B$15&lt;1.9311,906.5-265.11*(1.9311-'Metric ME - Current'!$B$15)+400.13*(1.9311-'Metric ME - Current'!$B$15)^2,906.5)</f>
        <v>906.5</v>
      </c>
      <c r="C293" s="1">
        <f t="shared" si="79"/>
        <v>268117.38000000047</v>
      </c>
      <c r="D293" s="92">
        <f>IF('Metric ME - Current'!$B$15&lt;2.23,300.45-26.8531*(2.23-'Metric ME - Current'!$B$15),300.45)</f>
        <v>300.45</v>
      </c>
      <c r="E293" s="1">
        <f t="shared" si="78"/>
        <v>128916.94999999985</v>
      </c>
      <c r="H293" s="92">
        <v>315</v>
      </c>
      <c r="I293" s="93">
        <f>IF('Metric ME - Current'!$C$15&lt;1.9311,906.5-265.11*(1.9311-'Metric ME - Current'!$C$15)+400.13*(1.9311-'Metric ME - Current'!$C$15)^2,906.5)</f>
        <v>906.5</v>
      </c>
      <c r="J293" s="1">
        <f t="shared" si="80"/>
        <v>268117.38000000047</v>
      </c>
      <c r="K293" s="92">
        <f>IF('Metric ME - Current'!$C$15&lt;2.23,300.45-26.8531*(2.23-'Metric ME - Current'!$C$15),300.45)</f>
        <v>300.45</v>
      </c>
      <c r="L293" s="1">
        <f t="shared" si="87"/>
        <v>128916.94999999985</v>
      </c>
      <c r="O293" s="92">
        <v>315</v>
      </c>
      <c r="P293" s="93">
        <f>IF('Metric ME - Current'!$D$15&lt;1.9311,906.5-265.11*(1.9311-'Metric ME - Current'!$D$15)+400.13*(1.9311-'Metric ME - Current'!$D$15)^2,906.5)</f>
        <v>906.5</v>
      </c>
      <c r="Q293" s="1">
        <f t="shared" si="81"/>
        <v>268117.38000000047</v>
      </c>
      <c r="R293" s="92">
        <f>IF('Metric ME - Current'!$D$15&lt;2.23,300.45-26.8531*(2.23-'Metric ME - Current'!$D$15),300.45)</f>
        <v>300.45</v>
      </c>
      <c r="S293" s="1">
        <f t="shared" si="88"/>
        <v>128916.94999999985</v>
      </c>
      <c r="V293" s="92">
        <v>315</v>
      </c>
      <c r="W293" s="93">
        <f>IF('Metric ME - Current'!$E$15&lt;1.9311,906.5-265.11*(1.9311-'Metric ME - Current'!$E$15)+400.13*(1.9311-'Metric ME - Current'!$E$15)^2,906.5)</f>
        <v>906.5</v>
      </c>
      <c r="X293" s="1">
        <f t="shared" si="82"/>
        <v>268117.38000000047</v>
      </c>
      <c r="Y293" s="92">
        <f>IF('Metric ME - Current'!$E$15&lt;2.23,300.45-26.8531*(2.23-'Metric ME - Current'!$E$15),300.45)</f>
        <v>300.45</v>
      </c>
      <c r="Z293" s="1">
        <f t="shared" si="89"/>
        <v>128916.94999999985</v>
      </c>
      <c r="AC293" s="92">
        <v>315</v>
      </c>
      <c r="AD293" s="93">
        <f>IF('Metric ME - Current'!$F$15&lt;1.9311,906.5-265.11*(1.9311-'Metric ME - Current'!$F$15)+400.13*(1.9311-'Metric ME - Current'!$F$15)^2,906.5)</f>
        <v>906.5</v>
      </c>
      <c r="AE293" s="1">
        <f t="shared" si="83"/>
        <v>268117.38000000047</v>
      </c>
      <c r="AF293" s="92">
        <f>IF('Metric ME - Current'!$F$15&lt;2.23,300.45-26.8531*(2.23-'Metric ME - Current'!$F$15),300.45)</f>
        <v>300.45</v>
      </c>
      <c r="AG293" s="1">
        <f t="shared" si="90"/>
        <v>128916.94999999985</v>
      </c>
      <c r="AJ293" s="92">
        <v>315</v>
      </c>
      <c r="AK293" s="93">
        <f>IF('Metric ME - Current'!$G$15&lt;1.9311,906.5-265.11*(1.9311-'Metric ME - Current'!$G$15)+400.13*(1.9311-'Metric ME - Current'!$G$15)^2,906.5)</f>
        <v>906.5</v>
      </c>
      <c r="AL293" s="1">
        <f t="shared" si="84"/>
        <v>268117.38000000047</v>
      </c>
      <c r="AM293" s="92">
        <f>IF('Metric ME - Current'!$G$15&lt;2.23,300.45-26.8531*(2.23-'Metric ME - Current'!$G$15),300.45)</f>
        <v>300.45</v>
      </c>
      <c r="AN293" s="1">
        <f t="shared" si="91"/>
        <v>128916.94999999985</v>
      </c>
      <c r="AQ293" s="92">
        <v>315</v>
      </c>
      <c r="AR293" s="93">
        <f>IF('Metric ME - Current'!$H$15&lt;1.9311,906.5-265.11*(1.9311-'Metric ME - Current'!$H$15)+400.13*(1.9311-'Metric ME - Current'!$H$15)^2,906.5)</f>
        <v>906.5</v>
      </c>
      <c r="AS293" s="1">
        <f t="shared" si="85"/>
        <v>268117.38000000047</v>
      </c>
      <c r="AT293" s="92">
        <f>IF('Metric ME - Current'!$H$15&lt;2.23,300.45-26.8531*(2.23-'Metric ME - Current'!$H$15),300.45)</f>
        <v>300.45</v>
      </c>
      <c r="AU293" s="1">
        <f t="shared" si="92"/>
        <v>128916.94999999985</v>
      </c>
      <c r="AX293" s="92">
        <v>315</v>
      </c>
      <c r="AY293" s="93">
        <f>IF('Metric ME - Current'!$I$15&lt;1.9311,906.5-265.11*(1.9311-'Metric ME - Current'!$I$15)+400.13*(1.9311-'Metric ME - Current'!$I$15)^2,906.5)</f>
        <v>906.5</v>
      </c>
      <c r="AZ293" s="1">
        <f t="shared" si="86"/>
        <v>268117.38000000047</v>
      </c>
      <c r="BA293" s="92">
        <f>IF('Metric ME - Current'!$I$15&lt;2.23,300.45-26.8531*(2.23-'Metric ME - Current'!$I$15),300.45)</f>
        <v>300.45</v>
      </c>
      <c r="BB293" s="1">
        <f t="shared" si="93"/>
        <v>128916.94999999985</v>
      </c>
    </row>
    <row r="294" spans="1:54" x14ac:dyDescent="0.25">
      <c r="A294" s="92">
        <v>316</v>
      </c>
      <c r="B294" s="93">
        <f>IF('Metric ME - Current'!$B$15&lt;1.9311,906.5-265.11*(1.9311-'Metric ME - Current'!$B$15)+400.13*(1.9311-'Metric ME - Current'!$B$15)^2,906.5)</f>
        <v>906.5</v>
      </c>
      <c r="C294" s="1">
        <f t="shared" si="79"/>
        <v>269023.88000000047</v>
      </c>
      <c r="D294" s="92">
        <f>IF('Metric ME - Current'!$B$15&lt;2.23,300.45-26.8531*(2.23-'Metric ME - Current'!$B$15),300.45)</f>
        <v>300.45</v>
      </c>
      <c r="E294" s="1">
        <f t="shared" si="78"/>
        <v>129217.39999999985</v>
      </c>
      <c r="H294" s="92">
        <v>316</v>
      </c>
      <c r="I294" s="93">
        <f>IF('Metric ME - Current'!$C$15&lt;1.9311,906.5-265.11*(1.9311-'Metric ME - Current'!$C$15)+400.13*(1.9311-'Metric ME - Current'!$C$15)^2,906.5)</f>
        <v>906.5</v>
      </c>
      <c r="J294" s="1">
        <f t="shared" si="80"/>
        <v>269023.88000000047</v>
      </c>
      <c r="K294" s="92">
        <f>IF('Metric ME - Current'!$C$15&lt;2.23,300.45-26.8531*(2.23-'Metric ME - Current'!$C$15),300.45)</f>
        <v>300.45</v>
      </c>
      <c r="L294" s="1">
        <f t="shared" si="87"/>
        <v>129217.39999999985</v>
      </c>
      <c r="O294" s="92">
        <v>316</v>
      </c>
      <c r="P294" s="93">
        <f>IF('Metric ME - Current'!$D$15&lt;1.9311,906.5-265.11*(1.9311-'Metric ME - Current'!$D$15)+400.13*(1.9311-'Metric ME - Current'!$D$15)^2,906.5)</f>
        <v>906.5</v>
      </c>
      <c r="Q294" s="1">
        <f t="shared" si="81"/>
        <v>269023.88000000047</v>
      </c>
      <c r="R294" s="92">
        <f>IF('Metric ME - Current'!$D$15&lt;2.23,300.45-26.8531*(2.23-'Metric ME - Current'!$D$15),300.45)</f>
        <v>300.45</v>
      </c>
      <c r="S294" s="1">
        <f t="shared" si="88"/>
        <v>129217.39999999985</v>
      </c>
      <c r="V294" s="92">
        <v>316</v>
      </c>
      <c r="W294" s="93">
        <f>IF('Metric ME - Current'!$E$15&lt;1.9311,906.5-265.11*(1.9311-'Metric ME - Current'!$E$15)+400.13*(1.9311-'Metric ME - Current'!$E$15)^2,906.5)</f>
        <v>906.5</v>
      </c>
      <c r="X294" s="1">
        <f t="shared" si="82"/>
        <v>269023.88000000047</v>
      </c>
      <c r="Y294" s="92">
        <f>IF('Metric ME - Current'!$E$15&lt;2.23,300.45-26.8531*(2.23-'Metric ME - Current'!$E$15),300.45)</f>
        <v>300.45</v>
      </c>
      <c r="Z294" s="1">
        <f t="shared" si="89"/>
        <v>129217.39999999985</v>
      </c>
      <c r="AC294" s="92">
        <v>316</v>
      </c>
      <c r="AD294" s="93">
        <f>IF('Metric ME - Current'!$F$15&lt;1.9311,906.5-265.11*(1.9311-'Metric ME - Current'!$F$15)+400.13*(1.9311-'Metric ME - Current'!$F$15)^2,906.5)</f>
        <v>906.5</v>
      </c>
      <c r="AE294" s="1">
        <f t="shared" si="83"/>
        <v>269023.88000000047</v>
      </c>
      <c r="AF294" s="92">
        <f>IF('Metric ME - Current'!$F$15&lt;2.23,300.45-26.8531*(2.23-'Metric ME - Current'!$F$15),300.45)</f>
        <v>300.45</v>
      </c>
      <c r="AG294" s="1">
        <f t="shared" si="90"/>
        <v>129217.39999999985</v>
      </c>
      <c r="AJ294" s="92">
        <v>316</v>
      </c>
      <c r="AK294" s="93">
        <f>IF('Metric ME - Current'!$G$15&lt;1.9311,906.5-265.11*(1.9311-'Metric ME - Current'!$G$15)+400.13*(1.9311-'Metric ME - Current'!$G$15)^2,906.5)</f>
        <v>906.5</v>
      </c>
      <c r="AL294" s="1">
        <f t="shared" si="84"/>
        <v>269023.88000000047</v>
      </c>
      <c r="AM294" s="92">
        <f>IF('Metric ME - Current'!$G$15&lt;2.23,300.45-26.8531*(2.23-'Metric ME - Current'!$G$15),300.45)</f>
        <v>300.45</v>
      </c>
      <c r="AN294" s="1">
        <f t="shared" si="91"/>
        <v>129217.39999999985</v>
      </c>
      <c r="AQ294" s="92">
        <v>316</v>
      </c>
      <c r="AR294" s="93">
        <f>IF('Metric ME - Current'!$H$15&lt;1.9311,906.5-265.11*(1.9311-'Metric ME - Current'!$H$15)+400.13*(1.9311-'Metric ME - Current'!$H$15)^2,906.5)</f>
        <v>906.5</v>
      </c>
      <c r="AS294" s="1">
        <f t="shared" si="85"/>
        <v>269023.88000000047</v>
      </c>
      <c r="AT294" s="92">
        <f>IF('Metric ME - Current'!$H$15&lt;2.23,300.45-26.8531*(2.23-'Metric ME - Current'!$H$15),300.45)</f>
        <v>300.45</v>
      </c>
      <c r="AU294" s="1">
        <f t="shared" si="92"/>
        <v>129217.39999999985</v>
      </c>
      <c r="AX294" s="92">
        <v>316</v>
      </c>
      <c r="AY294" s="93">
        <f>IF('Metric ME - Current'!$I$15&lt;1.9311,906.5-265.11*(1.9311-'Metric ME - Current'!$I$15)+400.13*(1.9311-'Metric ME - Current'!$I$15)^2,906.5)</f>
        <v>906.5</v>
      </c>
      <c r="AZ294" s="1">
        <f t="shared" si="86"/>
        <v>269023.88000000047</v>
      </c>
      <c r="BA294" s="92">
        <f>IF('Metric ME - Current'!$I$15&lt;2.23,300.45-26.8531*(2.23-'Metric ME - Current'!$I$15),300.45)</f>
        <v>300.45</v>
      </c>
      <c r="BB294" s="1">
        <f t="shared" si="93"/>
        <v>129217.39999999985</v>
      </c>
    </row>
    <row r="295" spans="1:54" x14ac:dyDescent="0.25">
      <c r="A295" s="92">
        <v>317</v>
      </c>
      <c r="B295" s="93">
        <f>IF('Metric ME - Current'!$B$15&lt;1.9311,906.5-265.11*(1.9311-'Metric ME - Current'!$B$15)+400.13*(1.9311-'Metric ME - Current'!$B$15)^2,906.5)</f>
        <v>906.5</v>
      </c>
      <c r="C295" s="1">
        <f t="shared" si="79"/>
        <v>269930.38000000047</v>
      </c>
      <c r="D295" s="92">
        <f>IF('Metric ME - Current'!$B$15&lt;2.23,300.45-26.8531*(2.23-'Metric ME - Current'!$B$15),300.45)</f>
        <v>300.45</v>
      </c>
      <c r="E295" s="1">
        <f t="shared" si="78"/>
        <v>129517.84999999985</v>
      </c>
      <c r="H295" s="92">
        <v>317</v>
      </c>
      <c r="I295" s="93">
        <f>IF('Metric ME - Current'!$C$15&lt;1.9311,906.5-265.11*(1.9311-'Metric ME - Current'!$C$15)+400.13*(1.9311-'Metric ME - Current'!$C$15)^2,906.5)</f>
        <v>906.5</v>
      </c>
      <c r="J295" s="1">
        <f t="shared" si="80"/>
        <v>269930.38000000047</v>
      </c>
      <c r="K295" s="92">
        <f>IF('Metric ME - Current'!$C$15&lt;2.23,300.45-26.8531*(2.23-'Metric ME - Current'!$C$15),300.45)</f>
        <v>300.45</v>
      </c>
      <c r="L295" s="1">
        <f t="shared" si="87"/>
        <v>129517.84999999985</v>
      </c>
      <c r="O295" s="92">
        <v>317</v>
      </c>
      <c r="P295" s="93">
        <f>IF('Metric ME - Current'!$D$15&lt;1.9311,906.5-265.11*(1.9311-'Metric ME - Current'!$D$15)+400.13*(1.9311-'Metric ME - Current'!$D$15)^2,906.5)</f>
        <v>906.5</v>
      </c>
      <c r="Q295" s="1">
        <f t="shared" si="81"/>
        <v>269930.38000000047</v>
      </c>
      <c r="R295" s="92">
        <f>IF('Metric ME - Current'!$D$15&lt;2.23,300.45-26.8531*(2.23-'Metric ME - Current'!$D$15),300.45)</f>
        <v>300.45</v>
      </c>
      <c r="S295" s="1">
        <f t="shared" si="88"/>
        <v>129517.84999999985</v>
      </c>
      <c r="V295" s="92">
        <v>317</v>
      </c>
      <c r="W295" s="93">
        <f>IF('Metric ME - Current'!$E$15&lt;1.9311,906.5-265.11*(1.9311-'Metric ME - Current'!$E$15)+400.13*(1.9311-'Metric ME - Current'!$E$15)^2,906.5)</f>
        <v>906.5</v>
      </c>
      <c r="X295" s="1">
        <f t="shared" si="82"/>
        <v>269930.38000000047</v>
      </c>
      <c r="Y295" s="92">
        <f>IF('Metric ME - Current'!$E$15&lt;2.23,300.45-26.8531*(2.23-'Metric ME - Current'!$E$15),300.45)</f>
        <v>300.45</v>
      </c>
      <c r="Z295" s="1">
        <f t="shared" si="89"/>
        <v>129517.84999999985</v>
      </c>
      <c r="AC295" s="92">
        <v>317</v>
      </c>
      <c r="AD295" s="93">
        <f>IF('Metric ME - Current'!$F$15&lt;1.9311,906.5-265.11*(1.9311-'Metric ME - Current'!$F$15)+400.13*(1.9311-'Metric ME - Current'!$F$15)^2,906.5)</f>
        <v>906.5</v>
      </c>
      <c r="AE295" s="1">
        <f t="shared" si="83"/>
        <v>269930.38000000047</v>
      </c>
      <c r="AF295" s="92">
        <f>IF('Metric ME - Current'!$F$15&lt;2.23,300.45-26.8531*(2.23-'Metric ME - Current'!$F$15),300.45)</f>
        <v>300.45</v>
      </c>
      <c r="AG295" s="1">
        <f t="shared" si="90"/>
        <v>129517.84999999985</v>
      </c>
      <c r="AJ295" s="92">
        <v>317</v>
      </c>
      <c r="AK295" s="93">
        <f>IF('Metric ME - Current'!$G$15&lt;1.9311,906.5-265.11*(1.9311-'Metric ME - Current'!$G$15)+400.13*(1.9311-'Metric ME - Current'!$G$15)^2,906.5)</f>
        <v>906.5</v>
      </c>
      <c r="AL295" s="1">
        <f t="shared" si="84"/>
        <v>269930.38000000047</v>
      </c>
      <c r="AM295" s="92">
        <f>IF('Metric ME - Current'!$G$15&lt;2.23,300.45-26.8531*(2.23-'Metric ME - Current'!$G$15),300.45)</f>
        <v>300.45</v>
      </c>
      <c r="AN295" s="1">
        <f t="shared" si="91"/>
        <v>129517.84999999985</v>
      </c>
      <c r="AQ295" s="92">
        <v>317</v>
      </c>
      <c r="AR295" s="93">
        <f>IF('Metric ME - Current'!$H$15&lt;1.9311,906.5-265.11*(1.9311-'Metric ME - Current'!$H$15)+400.13*(1.9311-'Metric ME - Current'!$H$15)^2,906.5)</f>
        <v>906.5</v>
      </c>
      <c r="AS295" s="1">
        <f t="shared" si="85"/>
        <v>269930.38000000047</v>
      </c>
      <c r="AT295" s="92">
        <f>IF('Metric ME - Current'!$H$15&lt;2.23,300.45-26.8531*(2.23-'Metric ME - Current'!$H$15),300.45)</f>
        <v>300.45</v>
      </c>
      <c r="AU295" s="1">
        <f t="shared" si="92"/>
        <v>129517.84999999985</v>
      </c>
      <c r="AX295" s="92">
        <v>317</v>
      </c>
      <c r="AY295" s="93">
        <f>IF('Metric ME - Current'!$I$15&lt;1.9311,906.5-265.11*(1.9311-'Metric ME - Current'!$I$15)+400.13*(1.9311-'Metric ME - Current'!$I$15)^2,906.5)</f>
        <v>906.5</v>
      </c>
      <c r="AZ295" s="1">
        <f t="shared" si="86"/>
        <v>269930.38000000047</v>
      </c>
      <c r="BA295" s="92">
        <f>IF('Metric ME - Current'!$I$15&lt;2.23,300.45-26.8531*(2.23-'Metric ME - Current'!$I$15),300.45)</f>
        <v>300.45</v>
      </c>
      <c r="BB295" s="1">
        <f t="shared" si="93"/>
        <v>129517.84999999985</v>
      </c>
    </row>
    <row r="296" spans="1:54" x14ac:dyDescent="0.25">
      <c r="A296" s="92">
        <v>318</v>
      </c>
      <c r="B296" s="93">
        <f>IF('Metric ME - Current'!$B$15&lt;1.9311,906.5-265.11*(1.9311-'Metric ME - Current'!$B$15)+400.13*(1.9311-'Metric ME - Current'!$B$15)^2,906.5)</f>
        <v>906.5</v>
      </c>
      <c r="C296" s="1">
        <f t="shared" si="79"/>
        <v>270836.88000000047</v>
      </c>
      <c r="D296" s="92">
        <f>IF('Metric ME - Current'!$B$15&lt;2.23,300.45-26.8531*(2.23-'Metric ME - Current'!$B$15),300.45)</f>
        <v>300.45</v>
      </c>
      <c r="E296" s="1">
        <f t="shared" si="78"/>
        <v>129818.29999999984</v>
      </c>
      <c r="H296" s="92">
        <v>318</v>
      </c>
      <c r="I296" s="93">
        <f>IF('Metric ME - Current'!$C$15&lt;1.9311,906.5-265.11*(1.9311-'Metric ME - Current'!$C$15)+400.13*(1.9311-'Metric ME - Current'!$C$15)^2,906.5)</f>
        <v>906.5</v>
      </c>
      <c r="J296" s="1">
        <f t="shared" si="80"/>
        <v>270836.88000000047</v>
      </c>
      <c r="K296" s="92">
        <f>IF('Metric ME - Current'!$C$15&lt;2.23,300.45-26.8531*(2.23-'Metric ME - Current'!$C$15),300.45)</f>
        <v>300.45</v>
      </c>
      <c r="L296" s="1">
        <f t="shared" si="87"/>
        <v>129818.29999999984</v>
      </c>
      <c r="O296" s="92">
        <v>318</v>
      </c>
      <c r="P296" s="93">
        <f>IF('Metric ME - Current'!$D$15&lt;1.9311,906.5-265.11*(1.9311-'Metric ME - Current'!$D$15)+400.13*(1.9311-'Metric ME - Current'!$D$15)^2,906.5)</f>
        <v>906.5</v>
      </c>
      <c r="Q296" s="1">
        <f t="shared" si="81"/>
        <v>270836.88000000047</v>
      </c>
      <c r="R296" s="92">
        <f>IF('Metric ME - Current'!$D$15&lt;2.23,300.45-26.8531*(2.23-'Metric ME - Current'!$D$15),300.45)</f>
        <v>300.45</v>
      </c>
      <c r="S296" s="1">
        <f t="shared" si="88"/>
        <v>129818.29999999984</v>
      </c>
      <c r="V296" s="92">
        <v>318</v>
      </c>
      <c r="W296" s="93">
        <f>IF('Metric ME - Current'!$E$15&lt;1.9311,906.5-265.11*(1.9311-'Metric ME - Current'!$E$15)+400.13*(1.9311-'Metric ME - Current'!$E$15)^2,906.5)</f>
        <v>906.5</v>
      </c>
      <c r="X296" s="1">
        <f t="shared" si="82"/>
        <v>270836.88000000047</v>
      </c>
      <c r="Y296" s="92">
        <f>IF('Metric ME - Current'!$E$15&lt;2.23,300.45-26.8531*(2.23-'Metric ME - Current'!$E$15),300.45)</f>
        <v>300.45</v>
      </c>
      <c r="Z296" s="1">
        <f t="shared" si="89"/>
        <v>129818.29999999984</v>
      </c>
      <c r="AC296" s="92">
        <v>318</v>
      </c>
      <c r="AD296" s="93">
        <f>IF('Metric ME - Current'!$F$15&lt;1.9311,906.5-265.11*(1.9311-'Metric ME - Current'!$F$15)+400.13*(1.9311-'Metric ME - Current'!$F$15)^2,906.5)</f>
        <v>906.5</v>
      </c>
      <c r="AE296" s="1">
        <f t="shared" si="83"/>
        <v>270836.88000000047</v>
      </c>
      <c r="AF296" s="92">
        <f>IF('Metric ME - Current'!$F$15&lt;2.23,300.45-26.8531*(2.23-'Metric ME - Current'!$F$15),300.45)</f>
        <v>300.45</v>
      </c>
      <c r="AG296" s="1">
        <f t="shared" si="90"/>
        <v>129818.29999999984</v>
      </c>
      <c r="AJ296" s="92">
        <v>318</v>
      </c>
      <c r="AK296" s="93">
        <f>IF('Metric ME - Current'!$G$15&lt;1.9311,906.5-265.11*(1.9311-'Metric ME - Current'!$G$15)+400.13*(1.9311-'Metric ME - Current'!$G$15)^2,906.5)</f>
        <v>906.5</v>
      </c>
      <c r="AL296" s="1">
        <f t="shared" si="84"/>
        <v>270836.88000000047</v>
      </c>
      <c r="AM296" s="92">
        <f>IF('Metric ME - Current'!$G$15&lt;2.23,300.45-26.8531*(2.23-'Metric ME - Current'!$G$15),300.45)</f>
        <v>300.45</v>
      </c>
      <c r="AN296" s="1">
        <f t="shared" si="91"/>
        <v>129818.29999999984</v>
      </c>
      <c r="AQ296" s="92">
        <v>318</v>
      </c>
      <c r="AR296" s="93">
        <f>IF('Metric ME - Current'!$H$15&lt;1.9311,906.5-265.11*(1.9311-'Metric ME - Current'!$H$15)+400.13*(1.9311-'Metric ME - Current'!$H$15)^2,906.5)</f>
        <v>906.5</v>
      </c>
      <c r="AS296" s="1">
        <f t="shared" si="85"/>
        <v>270836.88000000047</v>
      </c>
      <c r="AT296" s="92">
        <f>IF('Metric ME - Current'!$H$15&lt;2.23,300.45-26.8531*(2.23-'Metric ME - Current'!$H$15),300.45)</f>
        <v>300.45</v>
      </c>
      <c r="AU296" s="1">
        <f t="shared" si="92"/>
        <v>129818.29999999984</v>
      </c>
      <c r="AX296" s="92">
        <v>318</v>
      </c>
      <c r="AY296" s="93">
        <f>IF('Metric ME - Current'!$I$15&lt;1.9311,906.5-265.11*(1.9311-'Metric ME - Current'!$I$15)+400.13*(1.9311-'Metric ME - Current'!$I$15)^2,906.5)</f>
        <v>906.5</v>
      </c>
      <c r="AZ296" s="1">
        <f t="shared" si="86"/>
        <v>270836.88000000047</v>
      </c>
      <c r="BA296" s="92">
        <f>IF('Metric ME - Current'!$I$15&lt;2.23,300.45-26.8531*(2.23-'Metric ME - Current'!$I$15),300.45)</f>
        <v>300.45</v>
      </c>
      <c r="BB296" s="1">
        <f t="shared" si="93"/>
        <v>129818.29999999984</v>
      </c>
    </row>
    <row r="297" spans="1:54" x14ac:dyDescent="0.25">
      <c r="A297" s="92">
        <v>319</v>
      </c>
      <c r="B297" s="93">
        <f>IF('Metric ME - Current'!$B$15&lt;1.9311,906.5-265.11*(1.9311-'Metric ME - Current'!$B$15)+400.13*(1.9311-'Metric ME - Current'!$B$15)^2,906.5)</f>
        <v>906.5</v>
      </c>
      <c r="C297" s="1">
        <f t="shared" si="79"/>
        <v>271743.38000000047</v>
      </c>
      <c r="D297" s="92">
        <f>IF('Metric ME - Current'!$B$15&lt;2.23,300.45-26.8531*(2.23-'Metric ME - Current'!$B$15),300.45)</f>
        <v>300.45</v>
      </c>
      <c r="E297" s="1">
        <f t="shared" si="78"/>
        <v>130118.74999999984</v>
      </c>
      <c r="H297" s="92">
        <v>319</v>
      </c>
      <c r="I297" s="93">
        <f>IF('Metric ME - Current'!$C$15&lt;1.9311,906.5-265.11*(1.9311-'Metric ME - Current'!$C$15)+400.13*(1.9311-'Metric ME - Current'!$C$15)^2,906.5)</f>
        <v>906.5</v>
      </c>
      <c r="J297" s="1">
        <f t="shared" si="80"/>
        <v>271743.38000000047</v>
      </c>
      <c r="K297" s="92">
        <f>IF('Metric ME - Current'!$C$15&lt;2.23,300.45-26.8531*(2.23-'Metric ME - Current'!$C$15),300.45)</f>
        <v>300.45</v>
      </c>
      <c r="L297" s="1">
        <f t="shared" si="87"/>
        <v>130118.74999999984</v>
      </c>
      <c r="O297" s="92">
        <v>319</v>
      </c>
      <c r="P297" s="93">
        <f>IF('Metric ME - Current'!$D$15&lt;1.9311,906.5-265.11*(1.9311-'Metric ME - Current'!$D$15)+400.13*(1.9311-'Metric ME - Current'!$D$15)^2,906.5)</f>
        <v>906.5</v>
      </c>
      <c r="Q297" s="1">
        <f t="shared" si="81"/>
        <v>271743.38000000047</v>
      </c>
      <c r="R297" s="92">
        <f>IF('Metric ME - Current'!$D$15&lt;2.23,300.45-26.8531*(2.23-'Metric ME - Current'!$D$15),300.45)</f>
        <v>300.45</v>
      </c>
      <c r="S297" s="1">
        <f t="shared" si="88"/>
        <v>130118.74999999984</v>
      </c>
      <c r="V297" s="92">
        <v>319</v>
      </c>
      <c r="W297" s="93">
        <f>IF('Metric ME - Current'!$E$15&lt;1.9311,906.5-265.11*(1.9311-'Metric ME - Current'!$E$15)+400.13*(1.9311-'Metric ME - Current'!$E$15)^2,906.5)</f>
        <v>906.5</v>
      </c>
      <c r="X297" s="1">
        <f t="shared" si="82"/>
        <v>271743.38000000047</v>
      </c>
      <c r="Y297" s="92">
        <f>IF('Metric ME - Current'!$E$15&lt;2.23,300.45-26.8531*(2.23-'Metric ME - Current'!$E$15),300.45)</f>
        <v>300.45</v>
      </c>
      <c r="Z297" s="1">
        <f t="shared" si="89"/>
        <v>130118.74999999984</v>
      </c>
      <c r="AC297" s="92">
        <v>319</v>
      </c>
      <c r="AD297" s="93">
        <f>IF('Metric ME - Current'!$F$15&lt;1.9311,906.5-265.11*(1.9311-'Metric ME - Current'!$F$15)+400.13*(1.9311-'Metric ME - Current'!$F$15)^2,906.5)</f>
        <v>906.5</v>
      </c>
      <c r="AE297" s="1">
        <f t="shared" si="83"/>
        <v>271743.38000000047</v>
      </c>
      <c r="AF297" s="92">
        <f>IF('Metric ME - Current'!$F$15&lt;2.23,300.45-26.8531*(2.23-'Metric ME - Current'!$F$15),300.45)</f>
        <v>300.45</v>
      </c>
      <c r="AG297" s="1">
        <f t="shared" si="90"/>
        <v>130118.74999999984</v>
      </c>
      <c r="AJ297" s="92">
        <v>319</v>
      </c>
      <c r="AK297" s="93">
        <f>IF('Metric ME - Current'!$G$15&lt;1.9311,906.5-265.11*(1.9311-'Metric ME - Current'!$G$15)+400.13*(1.9311-'Metric ME - Current'!$G$15)^2,906.5)</f>
        <v>906.5</v>
      </c>
      <c r="AL297" s="1">
        <f t="shared" si="84"/>
        <v>271743.38000000047</v>
      </c>
      <c r="AM297" s="92">
        <f>IF('Metric ME - Current'!$G$15&lt;2.23,300.45-26.8531*(2.23-'Metric ME - Current'!$G$15),300.45)</f>
        <v>300.45</v>
      </c>
      <c r="AN297" s="1">
        <f t="shared" si="91"/>
        <v>130118.74999999984</v>
      </c>
      <c r="AQ297" s="92">
        <v>319</v>
      </c>
      <c r="AR297" s="93">
        <f>IF('Metric ME - Current'!$H$15&lt;1.9311,906.5-265.11*(1.9311-'Metric ME - Current'!$H$15)+400.13*(1.9311-'Metric ME - Current'!$H$15)^2,906.5)</f>
        <v>906.5</v>
      </c>
      <c r="AS297" s="1">
        <f t="shared" si="85"/>
        <v>271743.38000000047</v>
      </c>
      <c r="AT297" s="92">
        <f>IF('Metric ME - Current'!$H$15&lt;2.23,300.45-26.8531*(2.23-'Metric ME - Current'!$H$15),300.45)</f>
        <v>300.45</v>
      </c>
      <c r="AU297" s="1">
        <f t="shared" si="92"/>
        <v>130118.74999999984</v>
      </c>
      <c r="AX297" s="92">
        <v>319</v>
      </c>
      <c r="AY297" s="93">
        <f>IF('Metric ME - Current'!$I$15&lt;1.9311,906.5-265.11*(1.9311-'Metric ME - Current'!$I$15)+400.13*(1.9311-'Metric ME - Current'!$I$15)^2,906.5)</f>
        <v>906.5</v>
      </c>
      <c r="AZ297" s="1">
        <f t="shared" si="86"/>
        <v>271743.38000000047</v>
      </c>
      <c r="BA297" s="92">
        <f>IF('Metric ME - Current'!$I$15&lt;2.23,300.45-26.8531*(2.23-'Metric ME - Current'!$I$15),300.45)</f>
        <v>300.45</v>
      </c>
      <c r="BB297" s="1">
        <f t="shared" si="93"/>
        <v>130118.74999999984</v>
      </c>
    </row>
    <row r="298" spans="1:54" x14ac:dyDescent="0.25">
      <c r="A298" s="92">
        <v>320</v>
      </c>
      <c r="B298" s="93">
        <f>IF('Metric ME - Current'!$B$15&lt;1.9311,906.5-265.11*(1.9311-'Metric ME - Current'!$B$15)+400.13*(1.9311-'Metric ME - Current'!$B$15)^2,906.5)</f>
        <v>906.5</v>
      </c>
      <c r="C298" s="1">
        <f t="shared" si="79"/>
        <v>272649.88000000047</v>
      </c>
      <c r="D298" s="92">
        <f>IF('Metric ME - Current'!$B$15&lt;2.23,300.45-26.8531*(2.23-'Metric ME - Current'!$B$15),300.45)</f>
        <v>300.45</v>
      </c>
      <c r="E298" s="1">
        <f t="shared" si="78"/>
        <v>130419.19999999984</v>
      </c>
      <c r="H298" s="92">
        <v>320</v>
      </c>
      <c r="I298" s="93">
        <f>IF('Metric ME - Current'!$C$15&lt;1.9311,906.5-265.11*(1.9311-'Metric ME - Current'!$C$15)+400.13*(1.9311-'Metric ME - Current'!$C$15)^2,906.5)</f>
        <v>906.5</v>
      </c>
      <c r="J298" s="1">
        <f t="shared" si="80"/>
        <v>272649.88000000047</v>
      </c>
      <c r="K298" s="92">
        <f>IF('Metric ME - Current'!$C$15&lt;2.23,300.45-26.8531*(2.23-'Metric ME - Current'!$C$15),300.45)</f>
        <v>300.45</v>
      </c>
      <c r="L298" s="1">
        <f t="shared" si="87"/>
        <v>130419.19999999984</v>
      </c>
      <c r="O298" s="92">
        <v>320</v>
      </c>
      <c r="P298" s="93">
        <f>IF('Metric ME - Current'!$D$15&lt;1.9311,906.5-265.11*(1.9311-'Metric ME - Current'!$D$15)+400.13*(1.9311-'Metric ME - Current'!$D$15)^2,906.5)</f>
        <v>906.5</v>
      </c>
      <c r="Q298" s="1">
        <f t="shared" si="81"/>
        <v>272649.88000000047</v>
      </c>
      <c r="R298" s="92">
        <f>IF('Metric ME - Current'!$D$15&lt;2.23,300.45-26.8531*(2.23-'Metric ME - Current'!$D$15),300.45)</f>
        <v>300.45</v>
      </c>
      <c r="S298" s="1">
        <f t="shared" si="88"/>
        <v>130419.19999999984</v>
      </c>
      <c r="V298" s="92">
        <v>320</v>
      </c>
      <c r="W298" s="93">
        <f>IF('Metric ME - Current'!$E$15&lt;1.9311,906.5-265.11*(1.9311-'Metric ME - Current'!$E$15)+400.13*(1.9311-'Metric ME - Current'!$E$15)^2,906.5)</f>
        <v>906.5</v>
      </c>
      <c r="X298" s="1">
        <f t="shared" si="82"/>
        <v>272649.88000000047</v>
      </c>
      <c r="Y298" s="92">
        <f>IF('Metric ME - Current'!$E$15&lt;2.23,300.45-26.8531*(2.23-'Metric ME - Current'!$E$15),300.45)</f>
        <v>300.45</v>
      </c>
      <c r="Z298" s="1">
        <f t="shared" si="89"/>
        <v>130419.19999999984</v>
      </c>
      <c r="AC298" s="92">
        <v>320</v>
      </c>
      <c r="AD298" s="93">
        <f>IF('Metric ME - Current'!$F$15&lt;1.9311,906.5-265.11*(1.9311-'Metric ME - Current'!$F$15)+400.13*(1.9311-'Metric ME - Current'!$F$15)^2,906.5)</f>
        <v>906.5</v>
      </c>
      <c r="AE298" s="1">
        <f t="shared" si="83"/>
        <v>272649.88000000047</v>
      </c>
      <c r="AF298" s="92">
        <f>IF('Metric ME - Current'!$F$15&lt;2.23,300.45-26.8531*(2.23-'Metric ME - Current'!$F$15),300.45)</f>
        <v>300.45</v>
      </c>
      <c r="AG298" s="1">
        <f t="shared" si="90"/>
        <v>130419.19999999984</v>
      </c>
      <c r="AJ298" s="92">
        <v>320</v>
      </c>
      <c r="AK298" s="93">
        <f>IF('Metric ME - Current'!$G$15&lt;1.9311,906.5-265.11*(1.9311-'Metric ME - Current'!$G$15)+400.13*(1.9311-'Metric ME - Current'!$G$15)^2,906.5)</f>
        <v>906.5</v>
      </c>
      <c r="AL298" s="1">
        <f t="shared" si="84"/>
        <v>272649.88000000047</v>
      </c>
      <c r="AM298" s="92">
        <f>IF('Metric ME - Current'!$G$15&lt;2.23,300.45-26.8531*(2.23-'Metric ME - Current'!$G$15),300.45)</f>
        <v>300.45</v>
      </c>
      <c r="AN298" s="1">
        <f t="shared" si="91"/>
        <v>130419.19999999984</v>
      </c>
      <c r="AQ298" s="92">
        <v>320</v>
      </c>
      <c r="AR298" s="93">
        <f>IF('Metric ME - Current'!$H$15&lt;1.9311,906.5-265.11*(1.9311-'Metric ME - Current'!$H$15)+400.13*(1.9311-'Metric ME - Current'!$H$15)^2,906.5)</f>
        <v>906.5</v>
      </c>
      <c r="AS298" s="1">
        <f t="shared" si="85"/>
        <v>272649.88000000047</v>
      </c>
      <c r="AT298" s="92">
        <f>IF('Metric ME - Current'!$H$15&lt;2.23,300.45-26.8531*(2.23-'Metric ME - Current'!$H$15),300.45)</f>
        <v>300.45</v>
      </c>
      <c r="AU298" s="1">
        <f t="shared" si="92"/>
        <v>130419.19999999984</v>
      </c>
      <c r="AX298" s="92">
        <v>320</v>
      </c>
      <c r="AY298" s="93">
        <f>IF('Metric ME - Current'!$I$15&lt;1.9311,906.5-265.11*(1.9311-'Metric ME - Current'!$I$15)+400.13*(1.9311-'Metric ME - Current'!$I$15)^2,906.5)</f>
        <v>906.5</v>
      </c>
      <c r="AZ298" s="1">
        <f t="shared" si="86"/>
        <v>272649.88000000047</v>
      </c>
      <c r="BA298" s="92">
        <f>IF('Metric ME - Current'!$I$15&lt;2.23,300.45-26.8531*(2.23-'Metric ME - Current'!$I$15),300.45)</f>
        <v>300.45</v>
      </c>
      <c r="BB298" s="1">
        <f t="shared" si="93"/>
        <v>130419.19999999984</v>
      </c>
    </row>
    <row r="299" spans="1:54" x14ac:dyDescent="0.25">
      <c r="A299" s="92">
        <v>321</v>
      </c>
      <c r="B299" s="93">
        <f>IF('Metric ME - Current'!$B$15&lt;1.9311,906.5-265.11*(1.9311-'Metric ME - Current'!$B$15)+400.13*(1.9311-'Metric ME - Current'!$B$15)^2,906.5)</f>
        <v>906.5</v>
      </c>
      <c r="C299" s="1">
        <f t="shared" si="79"/>
        <v>273556.38000000047</v>
      </c>
      <c r="D299" s="92">
        <f>IF('Metric ME - Current'!$B$15&lt;2.23,300.45-26.8531*(2.23-'Metric ME - Current'!$B$15),300.45)</f>
        <v>300.45</v>
      </c>
      <c r="E299" s="1">
        <f t="shared" si="78"/>
        <v>130719.64999999983</v>
      </c>
      <c r="H299" s="92">
        <v>321</v>
      </c>
      <c r="I299" s="93">
        <f>IF('Metric ME - Current'!$C$15&lt;1.9311,906.5-265.11*(1.9311-'Metric ME - Current'!$C$15)+400.13*(1.9311-'Metric ME - Current'!$C$15)^2,906.5)</f>
        <v>906.5</v>
      </c>
      <c r="J299" s="1">
        <f t="shared" si="80"/>
        <v>273556.38000000047</v>
      </c>
      <c r="K299" s="92">
        <f>IF('Metric ME - Current'!$C$15&lt;2.23,300.45-26.8531*(2.23-'Metric ME - Current'!$C$15),300.45)</f>
        <v>300.45</v>
      </c>
      <c r="L299" s="1">
        <f t="shared" si="87"/>
        <v>130719.64999999983</v>
      </c>
      <c r="O299" s="92">
        <v>321</v>
      </c>
      <c r="P299" s="93">
        <f>IF('Metric ME - Current'!$D$15&lt;1.9311,906.5-265.11*(1.9311-'Metric ME - Current'!$D$15)+400.13*(1.9311-'Metric ME - Current'!$D$15)^2,906.5)</f>
        <v>906.5</v>
      </c>
      <c r="Q299" s="1">
        <f t="shared" si="81"/>
        <v>273556.38000000047</v>
      </c>
      <c r="R299" s="92">
        <f>IF('Metric ME - Current'!$D$15&lt;2.23,300.45-26.8531*(2.23-'Metric ME - Current'!$D$15),300.45)</f>
        <v>300.45</v>
      </c>
      <c r="S299" s="1">
        <f t="shared" si="88"/>
        <v>130719.64999999983</v>
      </c>
      <c r="V299" s="92">
        <v>321</v>
      </c>
      <c r="W299" s="93">
        <f>IF('Metric ME - Current'!$E$15&lt;1.9311,906.5-265.11*(1.9311-'Metric ME - Current'!$E$15)+400.13*(1.9311-'Metric ME - Current'!$E$15)^2,906.5)</f>
        <v>906.5</v>
      </c>
      <c r="X299" s="1">
        <f t="shared" si="82"/>
        <v>273556.38000000047</v>
      </c>
      <c r="Y299" s="92">
        <f>IF('Metric ME - Current'!$E$15&lt;2.23,300.45-26.8531*(2.23-'Metric ME - Current'!$E$15),300.45)</f>
        <v>300.45</v>
      </c>
      <c r="Z299" s="1">
        <f t="shared" si="89"/>
        <v>130719.64999999983</v>
      </c>
      <c r="AC299" s="92">
        <v>321</v>
      </c>
      <c r="AD299" s="93">
        <f>IF('Metric ME - Current'!$F$15&lt;1.9311,906.5-265.11*(1.9311-'Metric ME - Current'!$F$15)+400.13*(1.9311-'Metric ME - Current'!$F$15)^2,906.5)</f>
        <v>906.5</v>
      </c>
      <c r="AE299" s="1">
        <f t="shared" si="83"/>
        <v>273556.38000000047</v>
      </c>
      <c r="AF299" s="92">
        <f>IF('Metric ME - Current'!$F$15&lt;2.23,300.45-26.8531*(2.23-'Metric ME - Current'!$F$15),300.45)</f>
        <v>300.45</v>
      </c>
      <c r="AG299" s="1">
        <f t="shared" si="90"/>
        <v>130719.64999999983</v>
      </c>
      <c r="AJ299" s="92">
        <v>321</v>
      </c>
      <c r="AK299" s="93">
        <f>IF('Metric ME - Current'!$G$15&lt;1.9311,906.5-265.11*(1.9311-'Metric ME - Current'!$G$15)+400.13*(1.9311-'Metric ME - Current'!$G$15)^2,906.5)</f>
        <v>906.5</v>
      </c>
      <c r="AL299" s="1">
        <f t="shared" si="84"/>
        <v>273556.38000000047</v>
      </c>
      <c r="AM299" s="92">
        <f>IF('Metric ME - Current'!$G$15&lt;2.23,300.45-26.8531*(2.23-'Metric ME - Current'!$G$15),300.45)</f>
        <v>300.45</v>
      </c>
      <c r="AN299" s="1">
        <f t="shared" si="91"/>
        <v>130719.64999999983</v>
      </c>
      <c r="AQ299" s="92">
        <v>321</v>
      </c>
      <c r="AR299" s="93">
        <f>IF('Metric ME - Current'!$H$15&lt;1.9311,906.5-265.11*(1.9311-'Metric ME - Current'!$H$15)+400.13*(1.9311-'Metric ME - Current'!$H$15)^2,906.5)</f>
        <v>906.5</v>
      </c>
      <c r="AS299" s="1">
        <f t="shared" si="85"/>
        <v>273556.38000000047</v>
      </c>
      <c r="AT299" s="92">
        <f>IF('Metric ME - Current'!$H$15&lt;2.23,300.45-26.8531*(2.23-'Metric ME - Current'!$H$15),300.45)</f>
        <v>300.45</v>
      </c>
      <c r="AU299" s="1">
        <f t="shared" si="92"/>
        <v>130719.64999999983</v>
      </c>
      <c r="AX299" s="92">
        <v>321</v>
      </c>
      <c r="AY299" s="93">
        <f>IF('Metric ME - Current'!$I$15&lt;1.9311,906.5-265.11*(1.9311-'Metric ME - Current'!$I$15)+400.13*(1.9311-'Metric ME - Current'!$I$15)^2,906.5)</f>
        <v>906.5</v>
      </c>
      <c r="AZ299" s="1">
        <f t="shared" si="86"/>
        <v>273556.38000000047</v>
      </c>
      <c r="BA299" s="92">
        <f>IF('Metric ME - Current'!$I$15&lt;2.23,300.45-26.8531*(2.23-'Metric ME - Current'!$I$15),300.45)</f>
        <v>300.45</v>
      </c>
      <c r="BB299" s="1">
        <f t="shared" si="93"/>
        <v>130719.64999999983</v>
      </c>
    </row>
    <row r="300" spans="1:54" x14ac:dyDescent="0.25">
      <c r="A300" s="92">
        <v>322</v>
      </c>
      <c r="B300" s="93">
        <f>IF('Metric ME - Current'!$B$15&lt;1.9311,906.5-265.11*(1.9311-'Metric ME - Current'!$B$15)+400.13*(1.9311-'Metric ME - Current'!$B$15)^2,906.5)</f>
        <v>906.5</v>
      </c>
      <c r="C300" s="1">
        <f t="shared" si="79"/>
        <v>274462.88000000047</v>
      </c>
      <c r="D300" s="92">
        <f>IF('Metric ME - Current'!$B$15&lt;2.23,300.45-26.8531*(2.23-'Metric ME - Current'!$B$15),300.45)</f>
        <v>300.45</v>
      </c>
      <c r="E300" s="1">
        <f t="shared" si="78"/>
        <v>131020.09999999983</v>
      </c>
      <c r="H300" s="92">
        <v>322</v>
      </c>
      <c r="I300" s="93">
        <f>IF('Metric ME - Current'!$C$15&lt;1.9311,906.5-265.11*(1.9311-'Metric ME - Current'!$C$15)+400.13*(1.9311-'Metric ME - Current'!$C$15)^2,906.5)</f>
        <v>906.5</v>
      </c>
      <c r="J300" s="1">
        <f t="shared" si="80"/>
        <v>274462.88000000047</v>
      </c>
      <c r="K300" s="92">
        <f>IF('Metric ME - Current'!$C$15&lt;2.23,300.45-26.8531*(2.23-'Metric ME - Current'!$C$15),300.45)</f>
        <v>300.45</v>
      </c>
      <c r="L300" s="1">
        <f t="shared" si="87"/>
        <v>131020.09999999983</v>
      </c>
      <c r="O300" s="92">
        <v>322</v>
      </c>
      <c r="P300" s="93">
        <f>IF('Metric ME - Current'!$D$15&lt;1.9311,906.5-265.11*(1.9311-'Metric ME - Current'!$D$15)+400.13*(1.9311-'Metric ME - Current'!$D$15)^2,906.5)</f>
        <v>906.5</v>
      </c>
      <c r="Q300" s="1">
        <f t="shared" si="81"/>
        <v>274462.88000000047</v>
      </c>
      <c r="R300" s="92">
        <f>IF('Metric ME - Current'!$D$15&lt;2.23,300.45-26.8531*(2.23-'Metric ME - Current'!$D$15),300.45)</f>
        <v>300.45</v>
      </c>
      <c r="S300" s="1">
        <f t="shared" si="88"/>
        <v>131020.09999999983</v>
      </c>
      <c r="V300" s="92">
        <v>322</v>
      </c>
      <c r="W300" s="93">
        <f>IF('Metric ME - Current'!$E$15&lt;1.9311,906.5-265.11*(1.9311-'Metric ME - Current'!$E$15)+400.13*(1.9311-'Metric ME - Current'!$E$15)^2,906.5)</f>
        <v>906.5</v>
      </c>
      <c r="X300" s="1">
        <f t="shared" si="82"/>
        <v>274462.88000000047</v>
      </c>
      <c r="Y300" s="92">
        <f>IF('Metric ME - Current'!$E$15&lt;2.23,300.45-26.8531*(2.23-'Metric ME - Current'!$E$15),300.45)</f>
        <v>300.45</v>
      </c>
      <c r="Z300" s="1">
        <f t="shared" si="89"/>
        <v>131020.09999999983</v>
      </c>
      <c r="AC300" s="92">
        <v>322</v>
      </c>
      <c r="AD300" s="93">
        <f>IF('Metric ME - Current'!$F$15&lt;1.9311,906.5-265.11*(1.9311-'Metric ME - Current'!$F$15)+400.13*(1.9311-'Metric ME - Current'!$F$15)^2,906.5)</f>
        <v>906.5</v>
      </c>
      <c r="AE300" s="1">
        <f t="shared" si="83"/>
        <v>274462.88000000047</v>
      </c>
      <c r="AF300" s="92">
        <f>IF('Metric ME - Current'!$F$15&lt;2.23,300.45-26.8531*(2.23-'Metric ME - Current'!$F$15),300.45)</f>
        <v>300.45</v>
      </c>
      <c r="AG300" s="1">
        <f t="shared" si="90"/>
        <v>131020.09999999983</v>
      </c>
      <c r="AJ300" s="92">
        <v>322</v>
      </c>
      <c r="AK300" s="93">
        <f>IF('Metric ME - Current'!$G$15&lt;1.9311,906.5-265.11*(1.9311-'Metric ME - Current'!$G$15)+400.13*(1.9311-'Metric ME - Current'!$G$15)^2,906.5)</f>
        <v>906.5</v>
      </c>
      <c r="AL300" s="1">
        <f t="shared" si="84"/>
        <v>274462.88000000047</v>
      </c>
      <c r="AM300" s="92">
        <f>IF('Metric ME - Current'!$G$15&lt;2.23,300.45-26.8531*(2.23-'Metric ME - Current'!$G$15),300.45)</f>
        <v>300.45</v>
      </c>
      <c r="AN300" s="1">
        <f t="shared" si="91"/>
        <v>131020.09999999983</v>
      </c>
      <c r="AQ300" s="92">
        <v>322</v>
      </c>
      <c r="AR300" s="93">
        <f>IF('Metric ME - Current'!$H$15&lt;1.9311,906.5-265.11*(1.9311-'Metric ME - Current'!$H$15)+400.13*(1.9311-'Metric ME - Current'!$H$15)^2,906.5)</f>
        <v>906.5</v>
      </c>
      <c r="AS300" s="1">
        <f t="shared" si="85"/>
        <v>274462.88000000047</v>
      </c>
      <c r="AT300" s="92">
        <f>IF('Metric ME - Current'!$H$15&lt;2.23,300.45-26.8531*(2.23-'Metric ME - Current'!$H$15),300.45)</f>
        <v>300.45</v>
      </c>
      <c r="AU300" s="1">
        <f t="shared" si="92"/>
        <v>131020.09999999983</v>
      </c>
      <c r="AX300" s="92">
        <v>322</v>
      </c>
      <c r="AY300" s="93">
        <f>IF('Metric ME - Current'!$I$15&lt;1.9311,906.5-265.11*(1.9311-'Metric ME - Current'!$I$15)+400.13*(1.9311-'Metric ME - Current'!$I$15)^2,906.5)</f>
        <v>906.5</v>
      </c>
      <c r="AZ300" s="1">
        <f t="shared" si="86"/>
        <v>274462.88000000047</v>
      </c>
      <c r="BA300" s="92">
        <f>IF('Metric ME - Current'!$I$15&lt;2.23,300.45-26.8531*(2.23-'Metric ME - Current'!$I$15),300.45)</f>
        <v>300.45</v>
      </c>
      <c r="BB300" s="1">
        <f t="shared" si="93"/>
        <v>131020.09999999983</v>
      </c>
    </row>
    <row r="301" spans="1:54" x14ac:dyDescent="0.25">
      <c r="A301" s="92">
        <v>323</v>
      </c>
      <c r="B301" s="93">
        <f>IF('Metric ME - Current'!$B$15&lt;1.9311,906.5-265.11*(1.9311-'Metric ME - Current'!$B$15)+400.13*(1.9311-'Metric ME - Current'!$B$15)^2,906.5)</f>
        <v>906.5</v>
      </c>
      <c r="C301" s="1">
        <f t="shared" si="79"/>
        <v>275369.38000000047</v>
      </c>
      <c r="D301" s="92">
        <f>IF('Metric ME - Current'!$B$15&lt;2.23,300.45-26.8531*(2.23-'Metric ME - Current'!$B$15),300.45)</f>
        <v>300.45</v>
      </c>
      <c r="E301" s="1">
        <f t="shared" si="78"/>
        <v>131320.54999999984</v>
      </c>
      <c r="H301" s="92">
        <v>323</v>
      </c>
      <c r="I301" s="93">
        <f>IF('Metric ME - Current'!$C$15&lt;1.9311,906.5-265.11*(1.9311-'Metric ME - Current'!$C$15)+400.13*(1.9311-'Metric ME - Current'!$C$15)^2,906.5)</f>
        <v>906.5</v>
      </c>
      <c r="J301" s="1">
        <f t="shared" si="80"/>
        <v>275369.38000000047</v>
      </c>
      <c r="K301" s="92">
        <f>IF('Metric ME - Current'!$C$15&lt;2.23,300.45-26.8531*(2.23-'Metric ME - Current'!$C$15),300.45)</f>
        <v>300.45</v>
      </c>
      <c r="L301" s="1">
        <f t="shared" si="87"/>
        <v>131320.54999999984</v>
      </c>
      <c r="O301" s="92">
        <v>323</v>
      </c>
      <c r="P301" s="93">
        <f>IF('Metric ME - Current'!$D$15&lt;1.9311,906.5-265.11*(1.9311-'Metric ME - Current'!$D$15)+400.13*(1.9311-'Metric ME - Current'!$D$15)^2,906.5)</f>
        <v>906.5</v>
      </c>
      <c r="Q301" s="1">
        <f t="shared" si="81"/>
        <v>275369.38000000047</v>
      </c>
      <c r="R301" s="92">
        <f>IF('Metric ME - Current'!$D$15&lt;2.23,300.45-26.8531*(2.23-'Metric ME - Current'!$D$15),300.45)</f>
        <v>300.45</v>
      </c>
      <c r="S301" s="1">
        <f t="shared" si="88"/>
        <v>131320.54999999984</v>
      </c>
      <c r="V301" s="92">
        <v>323</v>
      </c>
      <c r="W301" s="93">
        <f>IF('Metric ME - Current'!$E$15&lt;1.9311,906.5-265.11*(1.9311-'Metric ME - Current'!$E$15)+400.13*(1.9311-'Metric ME - Current'!$E$15)^2,906.5)</f>
        <v>906.5</v>
      </c>
      <c r="X301" s="1">
        <f t="shared" si="82"/>
        <v>275369.38000000047</v>
      </c>
      <c r="Y301" s="92">
        <f>IF('Metric ME - Current'!$E$15&lt;2.23,300.45-26.8531*(2.23-'Metric ME - Current'!$E$15),300.45)</f>
        <v>300.45</v>
      </c>
      <c r="Z301" s="1">
        <f t="shared" si="89"/>
        <v>131320.54999999984</v>
      </c>
      <c r="AC301" s="92">
        <v>323</v>
      </c>
      <c r="AD301" s="93">
        <f>IF('Metric ME - Current'!$F$15&lt;1.9311,906.5-265.11*(1.9311-'Metric ME - Current'!$F$15)+400.13*(1.9311-'Metric ME - Current'!$F$15)^2,906.5)</f>
        <v>906.5</v>
      </c>
      <c r="AE301" s="1">
        <f t="shared" si="83"/>
        <v>275369.38000000047</v>
      </c>
      <c r="AF301" s="92">
        <f>IF('Metric ME - Current'!$F$15&lt;2.23,300.45-26.8531*(2.23-'Metric ME - Current'!$F$15),300.45)</f>
        <v>300.45</v>
      </c>
      <c r="AG301" s="1">
        <f t="shared" si="90"/>
        <v>131320.54999999984</v>
      </c>
      <c r="AJ301" s="92">
        <v>323</v>
      </c>
      <c r="AK301" s="93">
        <f>IF('Metric ME - Current'!$G$15&lt;1.9311,906.5-265.11*(1.9311-'Metric ME - Current'!$G$15)+400.13*(1.9311-'Metric ME - Current'!$G$15)^2,906.5)</f>
        <v>906.5</v>
      </c>
      <c r="AL301" s="1">
        <f t="shared" si="84"/>
        <v>275369.38000000047</v>
      </c>
      <c r="AM301" s="92">
        <f>IF('Metric ME - Current'!$G$15&lt;2.23,300.45-26.8531*(2.23-'Metric ME - Current'!$G$15),300.45)</f>
        <v>300.45</v>
      </c>
      <c r="AN301" s="1">
        <f t="shared" si="91"/>
        <v>131320.54999999984</v>
      </c>
      <c r="AQ301" s="92">
        <v>323</v>
      </c>
      <c r="AR301" s="93">
        <f>IF('Metric ME - Current'!$H$15&lt;1.9311,906.5-265.11*(1.9311-'Metric ME - Current'!$H$15)+400.13*(1.9311-'Metric ME - Current'!$H$15)^2,906.5)</f>
        <v>906.5</v>
      </c>
      <c r="AS301" s="1">
        <f t="shared" si="85"/>
        <v>275369.38000000047</v>
      </c>
      <c r="AT301" s="92">
        <f>IF('Metric ME - Current'!$H$15&lt;2.23,300.45-26.8531*(2.23-'Metric ME - Current'!$H$15),300.45)</f>
        <v>300.45</v>
      </c>
      <c r="AU301" s="1">
        <f t="shared" si="92"/>
        <v>131320.54999999984</v>
      </c>
      <c r="AX301" s="92">
        <v>323</v>
      </c>
      <c r="AY301" s="93">
        <f>IF('Metric ME - Current'!$I$15&lt;1.9311,906.5-265.11*(1.9311-'Metric ME - Current'!$I$15)+400.13*(1.9311-'Metric ME - Current'!$I$15)^2,906.5)</f>
        <v>906.5</v>
      </c>
      <c r="AZ301" s="1">
        <f t="shared" si="86"/>
        <v>275369.38000000047</v>
      </c>
      <c r="BA301" s="92">
        <f>IF('Metric ME - Current'!$I$15&lt;2.23,300.45-26.8531*(2.23-'Metric ME - Current'!$I$15),300.45)</f>
        <v>300.45</v>
      </c>
      <c r="BB301" s="1">
        <f t="shared" si="93"/>
        <v>131320.54999999984</v>
      </c>
    </row>
    <row r="302" spans="1:54" x14ac:dyDescent="0.25">
      <c r="A302" s="92">
        <v>324</v>
      </c>
      <c r="B302" s="93">
        <f>IF('Metric ME - Current'!$B$15&lt;1.9311,906.5-265.11*(1.9311-'Metric ME - Current'!$B$15)+400.13*(1.9311-'Metric ME - Current'!$B$15)^2,906.5)</f>
        <v>906.5</v>
      </c>
      <c r="C302" s="1">
        <f t="shared" si="79"/>
        <v>276275.88000000047</v>
      </c>
      <c r="D302" s="92">
        <f>IF('Metric ME - Current'!$B$15&lt;2.23,300.45-26.8531*(2.23-'Metric ME - Current'!$B$15),300.45)</f>
        <v>300.45</v>
      </c>
      <c r="E302" s="1">
        <f t="shared" si="78"/>
        <v>131620.99999999985</v>
      </c>
      <c r="H302" s="92">
        <v>324</v>
      </c>
      <c r="I302" s="93">
        <f>IF('Metric ME - Current'!$C$15&lt;1.9311,906.5-265.11*(1.9311-'Metric ME - Current'!$C$15)+400.13*(1.9311-'Metric ME - Current'!$C$15)^2,906.5)</f>
        <v>906.5</v>
      </c>
      <c r="J302" s="1">
        <f t="shared" si="80"/>
        <v>276275.88000000047</v>
      </c>
      <c r="K302" s="92">
        <f>IF('Metric ME - Current'!$C$15&lt;2.23,300.45-26.8531*(2.23-'Metric ME - Current'!$C$15),300.45)</f>
        <v>300.45</v>
      </c>
      <c r="L302" s="1">
        <f t="shared" si="87"/>
        <v>131620.99999999985</v>
      </c>
      <c r="O302" s="92">
        <v>324</v>
      </c>
      <c r="P302" s="93">
        <f>IF('Metric ME - Current'!$D$15&lt;1.9311,906.5-265.11*(1.9311-'Metric ME - Current'!$D$15)+400.13*(1.9311-'Metric ME - Current'!$D$15)^2,906.5)</f>
        <v>906.5</v>
      </c>
      <c r="Q302" s="1">
        <f t="shared" si="81"/>
        <v>276275.88000000047</v>
      </c>
      <c r="R302" s="92">
        <f>IF('Metric ME - Current'!$D$15&lt;2.23,300.45-26.8531*(2.23-'Metric ME - Current'!$D$15),300.45)</f>
        <v>300.45</v>
      </c>
      <c r="S302" s="1">
        <f t="shared" si="88"/>
        <v>131620.99999999985</v>
      </c>
      <c r="V302" s="92">
        <v>324</v>
      </c>
      <c r="W302" s="93">
        <f>IF('Metric ME - Current'!$E$15&lt;1.9311,906.5-265.11*(1.9311-'Metric ME - Current'!$E$15)+400.13*(1.9311-'Metric ME - Current'!$E$15)^2,906.5)</f>
        <v>906.5</v>
      </c>
      <c r="X302" s="1">
        <f t="shared" si="82"/>
        <v>276275.88000000047</v>
      </c>
      <c r="Y302" s="92">
        <f>IF('Metric ME - Current'!$E$15&lt;2.23,300.45-26.8531*(2.23-'Metric ME - Current'!$E$15),300.45)</f>
        <v>300.45</v>
      </c>
      <c r="Z302" s="1">
        <f t="shared" si="89"/>
        <v>131620.99999999985</v>
      </c>
      <c r="AC302" s="92">
        <v>324</v>
      </c>
      <c r="AD302" s="93">
        <f>IF('Metric ME - Current'!$F$15&lt;1.9311,906.5-265.11*(1.9311-'Metric ME - Current'!$F$15)+400.13*(1.9311-'Metric ME - Current'!$F$15)^2,906.5)</f>
        <v>906.5</v>
      </c>
      <c r="AE302" s="1">
        <f t="shared" si="83"/>
        <v>276275.88000000047</v>
      </c>
      <c r="AF302" s="92">
        <f>IF('Metric ME - Current'!$F$15&lt;2.23,300.45-26.8531*(2.23-'Metric ME - Current'!$F$15),300.45)</f>
        <v>300.45</v>
      </c>
      <c r="AG302" s="1">
        <f t="shared" si="90"/>
        <v>131620.99999999985</v>
      </c>
      <c r="AJ302" s="92">
        <v>324</v>
      </c>
      <c r="AK302" s="93">
        <f>IF('Metric ME - Current'!$G$15&lt;1.9311,906.5-265.11*(1.9311-'Metric ME - Current'!$G$15)+400.13*(1.9311-'Metric ME - Current'!$G$15)^2,906.5)</f>
        <v>906.5</v>
      </c>
      <c r="AL302" s="1">
        <f t="shared" si="84"/>
        <v>276275.88000000047</v>
      </c>
      <c r="AM302" s="92">
        <f>IF('Metric ME - Current'!$G$15&lt;2.23,300.45-26.8531*(2.23-'Metric ME - Current'!$G$15),300.45)</f>
        <v>300.45</v>
      </c>
      <c r="AN302" s="1">
        <f t="shared" si="91"/>
        <v>131620.99999999985</v>
      </c>
      <c r="AQ302" s="92">
        <v>324</v>
      </c>
      <c r="AR302" s="93">
        <f>IF('Metric ME - Current'!$H$15&lt;1.9311,906.5-265.11*(1.9311-'Metric ME - Current'!$H$15)+400.13*(1.9311-'Metric ME - Current'!$H$15)^2,906.5)</f>
        <v>906.5</v>
      </c>
      <c r="AS302" s="1">
        <f t="shared" si="85"/>
        <v>276275.88000000047</v>
      </c>
      <c r="AT302" s="92">
        <f>IF('Metric ME - Current'!$H$15&lt;2.23,300.45-26.8531*(2.23-'Metric ME - Current'!$H$15),300.45)</f>
        <v>300.45</v>
      </c>
      <c r="AU302" s="1">
        <f t="shared" si="92"/>
        <v>131620.99999999985</v>
      </c>
      <c r="AX302" s="92">
        <v>324</v>
      </c>
      <c r="AY302" s="93">
        <f>IF('Metric ME - Current'!$I$15&lt;1.9311,906.5-265.11*(1.9311-'Metric ME - Current'!$I$15)+400.13*(1.9311-'Metric ME - Current'!$I$15)^2,906.5)</f>
        <v>906.5</v>
      </c>
      <c r="AZ302" s="1">
        <f t="shared" si="86"/>
        <v>276275.88000000047</v>
      </c>
      <c r="BA302" s="92">
        <f>IF('Metric ME - Current'!$I$15&lt;2.23,300.45-26.8531*(2.23-'Metric ME - Current'!$I$15),300.45)</f>
        <v>300.45</v>
      </c>
      <c r="BB302" s="1">
        <f t="shared" si="93"/>
        <v>131620.99999999985</v>
      </c>
    </row>
    <row r="303" spans="1:54" x14ac:dyDescent="0.25">
      <c r="A303" s="92">
        <v>325</v>
      </c>
      <c r="B303" s="93">
        <f>IF('Metric ME - Current'!$B$15&lt;1.9311,906.5-265.11*(1.9311-'Metric ME - Current'!$B$15)+400.13*(1.9311-'Metric ME - Current'!$B$15)^2,906.5)</f>
        <v>906.5</v>
      </c>
      <c r="C303" s="1">
        <f t="shared" si="79"/>
        <v>277182.38000000047</v>
      </c>
      <c r="D303" s="92">
        <f>IF('Metric ME - Current'!$B$15&lt;2.23,300.45-26.8531*(2.23-'Metric ME - Current'!$B$15),300.45)</f>
        <v>300.45</v>
      </c>
      <c r="E303" s="1">
        <f t="shared" si="78"/>
        <v>131921.44999999987</v>
      </c>
      <c r="H303" s="92">
        <v>325</v>
      </c>
      <c r="I303" s="93">
        <f>IF('Metric ME - Current'!$C$15&lt;1.9311,906.5-265.11*(1.9311-'Metric ME - Current'!$C$15)+400.13*(1.9311-'Metric ME - Current'!$C$15)^2,906.5)</f>
        <v>906.5</v>
      </c>
      <c r="J303" s="1">
        <f t="shared" si="80"/>
        <v>277182.38000000047</v>
      </c>
      <c r="K303" s="92">
        <f>IF('Metric ME - Current'!$C$15&lt;2.23,300.45-26.8531*(2.23-'Metric ME - Current'!$C$15),300.45)</f>
        <v>300.45</v>
      </c>
      <c r="L303" s="1">
        <f t="shared" si="87"/>
        <v>131921.44999999987</v>
      </c>
      <c r="O303" s="92">
        <v>325</v>
      </c>
      <c r="P303" s="93">
        <f>IF('Metric ME - Current'!$D$15&lt;1.9311,906.5-265.11*(1.9311-'Metric ME - Current'!$D$15)+400.13*(1.9311-'Metric ME - Current'!$D$15)^2,906.5)</f>
        <v>906.5</v>
      </c>
      <c r="Q303" s="1">
        <f t="shared" si="81"/>
        <v>277182.38000000047</v>
      </c>
      <c r="R303" s="92">
        <f>IF('Metric ME - Current'!$D$15&lt;2.23,300.45-26.8531*(2.23-'Metric ME - Current'!$D$15),300.45)</f>
        <v>300.45</v>
      </c>
      <c r="S303" s="1">
        <f t="shared" si="88"/>
        <v>131921.44999999987</v>
      </c>
      <c r="V303" s="92">
        <v>325</v>
      </c>
      <c r="W303" s="93">
        <f>IF('Metric ME - Current'!$E$15&lt;1.9311,906.5-265.11*(1.9311-'Metric ME - Current'!$E$15)+400.13*(1.9311-'Metric ME - Current'!$E$15)^2,906.5)</f>
        <v>906.5</v>
      </c>
      <c r="X303" s="1">
        <f t="shared" si="82"/>
        <v>277182.38000000047</v>
      </c>
      <c r="Y303" s="92">
        <f>IF('Metric ME - Current'!$E$15&lt;2.23,300.45-26.8531*(2.23-'Metric ME - Current'!$E$15),300.45)</f>
        <v>300.45</v>
      </c>
      <c r="Z303" s="1">
        <f t="shared" si="89"/>
        <v>131921.44999999987</v>
      </c>
      <c r="AC303" s="92">
        <v>325</v>
      </c>
      <c r="AD303" s="93">
        <f>IF('Metric ME - Current'!$F$15&lt;1.9311,906.5-265.11*(1.9311-'Metric ME - Current'!$F$15)+400.13*(1.9311-'Metric ME - Current'!$F$15)^2,906.5)</f>
        <v>906.5</v>
      </c>
      <c r="AE303" s="1">
        <f t="shared" si="83"/>
        <v>277182.38000000047</v>
      </c>
      <c r="AF303" s="92">
        <f>IF('Metric ME - Current'!$F$15&lt;2.23,300.45-26.8531*(2.23-'Metric ME - Current'!$F$15),300.45)</f>
        <v>300.45</v>
      </c>
      <c r="AG303" s="1">
        <f t="shared" si="90"/>
        <v>131921.44999999987</v>
      </c>
      <c r="AJ303" s="92">
        <v>325</v>
      </c>
      <c r="AK303" s="93">
        <f>IF('Metric ME - Current'!$G$15&lt;1.9311,906.5-265.11*(1.9311-'Metric ME - Current'!$G$15)+400.13*(1.9311-'Metric ME - Current'!$G$15)^2,906.5)</f>
        <v>906.5</v>
      </c>
      <c r="AL303" s="1">
        <f t="shared" si="84"/>
        <v>277182.38000000047</v>
      </c>
      <c r="AM303" s="92">
        <f>IF('Metric ME - Current'!$G$15&lt;2.23,300.45-26.8531*(2.23-'Metric ME - Current'!$G$15),300.45)</f>
        <v>300.45</v>
      </c>
      <c r="AN303" s="1">
        <f t="shared" si="91"/>
        <v>131921.44999999987</v>
      </c>
      <c r="AQ303" s="92">
        <v>325</v>
      </c>
      <c r="AR303" s="93">
        <f>IF('Metric ME - Current'!$H$15&lt;1.9311,906.5-265.11*(1.9311-'Metric ME - Current'!$H$15)+400.13*(1.9311-'Metric ME - Current'!$H$15)^2,906.5)</f>
        <v>906.5</v>
      </c>
      <c r="AS303" s="1">
        <f t="shared" si="85"/>
        <v>277182.38000000047</v>
      </c>
      <c r="AT303" s="92">
        <f>IF('Metric ME - Current'!$H$15&lt;2.23,300.45-26.8531*(2.23-'Metric ME - Current'!$H$15),300.45)</f>
        <v>300.45</v>
      </c>
      <c r="AU303" s="1">
        <f t="shared" si="92"/>
        <v>131921.44999999987</v>
      </c>
      <c r="AX303" s="92">
        <v>325</v>
      </c>
      <c r="AY303" s="93">
        <f>IF('Metric ME - Current'!$I$15&lt;1.9311,906.5-265.11*(1.9311-'Metric ME - Current'!$I$15)+400.13*(1.9311-'Metric ME - Current'!$I$15)^2,906.5)</f>
        <v>906.5</v>
      </c>
      <c r="AZ303" s="1">
        <f t="shared" si="86"/>
        <v>277182.38000000047</v>
      </c>
      <c r="BA303" s="92">
        <f>IF('Metric ME - Current'!$I$15&lt;2.23,300.45-26.8531*(2.23-'Metric ME - Current'!$I$15),300.45)</f>
        <v>300.45</v>
      </c>
      <c r="BB303" s="1">
        <f t="shared" si="93"/>
        <v>131921.44999999987</v>
      </c>
    </row>
    <row r="304" spans="1:54" x14ac:dyDescent="0.25">
      <c r="A304" s="92">
        <v>326</v>
      </c>
      <c r="B304" s="93">
        <f>IF('Metric ME - Current'!$B$15&lt;1.9311,906.5-265.11*(1.9311-'Metric ME - Current'!$B$15)+400.13*(1.9311-'Metric ME - Current'!$B$15)^2,906.5)</f>
        <v>906.5</v>
      </c>
      <c r="C304" s="1">
        <f t="shared" si="79"/>
        <v>278088.88000000047</v>
      </c>
      <c r="D304" s="92">
        <f>IF('Metric ME - Current'!$B$15&lt;2.23,300.45-26.8531*(2.23-'Metric ME - Current'!$B$15),300.45)</f>
        <v>300.45</v>
      </c>
      <c r="E304" s="1">
        <f t="shared" si="78"/>
        <v>132221.89999999988</v>
      </c>
      <c r="H304" s="92">
        <v>326</v>
      </c>
      <c r="I304" s="93">
        <f>IF('Metric ME - Current'!$C$15&lt;1.9311,906.5-265.11*(1.9311-'Metric ME - Current'!$C$15)+400.13*(1.9311-'Metric ME - Current'!$C$15)^2,906.5)</f>
        <v>906.5</v>
      </c>
      <c r="J304" s="1">
        <f t="shared" si="80"/>
        <v>278088.88000000047</v>
      </c>
      <c r="K304" s="92">
        <f>IF('Metric ME - Current'!$C$15&lt;2.23,300.45-26.8531*(2.23-'Metric ME - Current'!$C$15),300.45)</f>
        <v>300.45</v>
      </c>
      <c r="L304" s="1">
        <f t="shared" si="87"/>
        <v>132221.89999999988</v>
      </c>
      <c r="O304" s="92">
        <v>326</v>
      </c>
      <c r="P304" s="93">
        <f>IF('Metric ME - Current'!$D$15&lt;1.9311,906.5-265.11*(1.9311-'Metric ME - Current'!$D$15)+400.13*(1.9311-'Metric ME - Current'!$D$15)^2,906.5)</f>
        <v>906.5</v>
      </c>
      <c r="Q304" s="1">
        <f t="shared" si="81"/>
        <v>278088.88000000047</v>
      </c>
      <c r="R304" s="92">
        <f>IF('Metric ME - Current'!$D$15&lt;2.23,300.45-26.8531*(2.23-'Metric ME - Current'!$D$15),300.45)</f>
        <v>300.45</v>
      </c>
      <c r="S304" s="1">
        <f t="shared" si="88"/>
        <v>132221.89999999988</v>
      </c>
      <c r="V304" s="92">
        <v>326</v>
      </c>
      <c r="W304" s="93">
        <f>IF('Metric ME - Current'!$E$15&lt;1.9311,906.5-265.11*(1.9311-'Metric ME - Current'!$E$15)+400.13*(1.9311-'Metric ME - Current'!$E$15)^2,906.5)</f>
        <v>906.5</v>
      </c>
      <c r="X304" s="1">
        <f t="shared" si="82"/>
        <v>278088.88000000047</v>
      </c>
      <c r="Y304" s="92">
        <f>IF('Metric ME - Current'!$E$15&lt;2.23,300.45-26.8531*(2.23-'Metric ME - Current'!$E$15),300.45)</f>
        <v>300.45</v>
      </c>
      <c r="Z304" s="1">
        <f t="shared" si="89"/>
        <v>132221.89999999988</v>
      </c>
      <c r="AC304" s="92">
        <v>326</v>
      </c>
      <c r="AD304" s="93">
        <f>IF('Metric ME - Current'!$F$15&lt;1.9311,906.5-265.11*(1.9311-'Metric ME - Current'!$F$15)+400.13*(1.9311-'Metric ME - Current'!$F$15)^2,906.5)</f>
        <v>906.5</v>
      </c>
      <c r="AE304" s="1">
        <f t="shared" si="83"/>
        <v>278088.88000000047</v>
      </c>
      <c r="AF304" s="92">
        <f>IF('Metric ME - Current'!$F$15&lt;2.23,300.45-26.8531*(2.23-'Metric ME - Current'!$F$15),300.45)</f>
        <v>300.45</v>
      </c>
      <c r="AG304" s="1">
        <f t="shared" si="90"/>
        <v>132221.89999999988</v>
      </c>
      <c r="AJ304" s="92">
        <v>326</v>
      </c>
      <c r="AK304" s="93">
        <f>IF('Metric ME - Current'!$G$15&lt;1.9311,906.5-265.11*(1.9311-'Metric ME - Current'!$G$15)+400.13*(1.9311-'Metric ME - Current'!$G$15)^2,906.5)</f>
        <v>906.5</v>
      </c>
      <c r="AL304" s="1">
        <f t="shared" si="84"/>
        <v>278088.88000000047</v>
      </c>
      <c r="AM304" s="92">
        <f>IF('Metric ME - Current'!$G$15&lt;2.23,300.45-26.8531*(2.23-'Metric ME - Current'!$G$15),300.45)</f>
        <v>300.45</v>
      </c>
      <c r="AN304" s="1">
        <f t="shared" si="91"/>
        <v>132221.89999999988</v>
      </c>
      <c r="AQ304" s="92">
        <v>326</v>
      </c>
      <c r="AR304" s="93">
        <f>IF('Metric ME - Current'!$H$15&lt;1.9311,906.5-265.11*(1.9311-'Metric ME - Current'!$H$15)+400.13*(1.9311-'Metric ME - Current'!$H$15)^2,906.5)</f>
        <v>906.5</v>
      </c>
      <c r="AS304" s="1">
        <f t="shared" si="85"/>
        <v>278088.88000000047</v>
      </c>
      <c r="AT304" s="92">
        <f>IF('Metric ME - Current'!$H$15&lt;2.23,300.45-26.8531*(2.23-'Metric ME - Current'!$H$15),300.45)</f>
        <v>300.45</v>
      </c>
      <c r="AU304" s="1">
        <f t="shared" si="92"/>
        <v>132221.89999999988</v>
      </c>
      <c r="AX304" s="92">
        <v>326</v>
      </c>
      <c r="AY304" s="93">
        <f>IF('Metric ME - Current'!$I$15&lt;1.9311,906.5-265.11*(1.9311-'Metric ME - Current'!$I$15)+400.13*(1.9311-'Metric ME - Current'!$I$15)^2,906.5)</f>
        <v>906.5</v>
      </c>
      <c r="AZ304" s="1">
        <f t="shared" si="86"/>
        <v>278088.88000000047</v>
      </c>
      <c r="BA304" s="92">
        <f>IF('Metric ME - Current'!$I$15&lt;2.23,300.45-26.8531*(2.23-'Metric ME - Current'!$I$15),300.45)</f>
        <v>300.45</v>
      </c>
      <c r="BB304" s="1">
        <f t="shared" si="93"/>
        <v>132221.89999999988</v>
      </c>
    </row>
    <row r="305" spans="1:54" x14ac:dyDescent="0.25">
      <c r="A305" s="92">
        <v>327</v>
      </c>
      <c r="B305" s="93">
        <f>IF('Metric ME - Current'!$B$15&lt;1.9311,906.5-265.11*(1.9311-'Metric ME - Current'!$B$15)+400.13*(1.9311-'Metric ME - Current'!$B$15)^2,906.5)</f>
        <v>906.5</v>
      </c>
      <c r="C305" s="1">
        <f t="shared" si="79"/>
        <v>278995.38000000047</v>
      </c>
      <c r="D305" s="92">
        <f>IF('Metric ME - Current'!$B$15&lt;2.23,300.45-26.8531*(2.23-'Metric ME - Current'!$B$15),300.45)</f>
        <v>300.45</v>
      </c>
      <c r="E305" s="1">
        <f t="shared" si="78"/>
        <v>132522.34999999989</v>
      </c>
      <c r="H305" s="92">
        <v>327</v>
      </c>
      <c r="I305" s="93">
        <f>IF('Metric ME - Current'!$C$15&lt;1.9311,906.5-265.11*(1.9311-'Metric ME - Current'!$C$15)+400.13*(1.9311-'Metric ME - Current'!$C$15)^2,906.5)</f>
        <v>906.5</v>
      </c>
      <c r="J305" s="1">
        <f t="shared" si="80"/>
        <v>278995.38000000047</v>
      </c>
      <c r="K305" s="92">
        <f>IF('Metric ME - Current'!$C$15&lt;2.23,300.45-26.8531*(2.23-'Metric ME - Current'!$C$15),300.45)</f>
        <v>300.45</v>
      </c>
      <c r="L305" s="1">
        <f t="shared" si="87"/>
        <v>132522.34999999989</v>
      </c>
      <c r="O305" s="92">
        <v>327</v>
      </c>
      <c r="P305" s="93">
        <f>IF('Metric ME - Current'!$D$15&lt;1.9311,906.5-265.11*(1.9311-'Metric ME - Current'!$D$15)+400.13*(1.9311-'Metric ME - Current'!$D$15)^2,906.5)</f>
        <v>906.5</v>
      </c>
      <c r="Q305" s="1">
        <f t="shared" si="81"/>
        <v>278995.38000000047</v>
      </c>
      <c r="R305" s="92">
        <f>IF('Metric ME - Current'!$D$15&lt;2.23,300.45-26.8531*(2.23-'Metric ME - Current'!$D$15),300.45)</f>
        <v>300.45</v>
      </c>
      <c r="S305" s="1">
        <f t="shared" si="88"/>
        <v>132522.34999999989</v>
      </c>
      <c r="V305" s="92">
        <v>327</v>
      </c>
      <c r="W305" s="93">
        <f>IF('Metric ME - Current'!$E$15&lt;1.9311,906.5-265.11*(1.9311-'Metric ME - Current'!$E$15)+400.13*(1.9311-'Metric ME - Current'!$E$15)^2,906.5)</f>
        <v>906.5</v>
      </c>
      <c r="X305" s="1">
        <f t="shared" si="82"/>
        <v>278995.38000000047</v>
      </c>
      <c r="Y305" s="92">
        <f>IF('Metric ME - Current'!$E$15&lt;2.23,300.45-26.8531*(2.23-'Metric ME - Current'!$E$15),300.45)</f>
        <v>300.45</v>
      </c>
      <c r="Z305" s="1">
        <f t="shared" si="89"/>
        <v>132522.34999999989</v>
      </c>
      <c r="AC305" s="92">
        <v>327</v>
      </c>
      <c r="AD305" s="93">
        <f>IF('Metric ME - Current'!$F$15&lt;1.9311,906.5-265.11*(1.9311-'Metric ME - Current'!$F$15)+400.13*(1.9311-'Metric ME - Current'!$F$15)^2,906.5)</f>
        <v>906.5</v>
      </c>
      <c r="AE305" s="1">
        <f t="shared" si="83"/>
        <v>278995.38000000047</v>
      </c>
      <c r="AF305" s="92">
        <f>IF('Metric ME - Current'!$F$15&lt;2.23,300.45-26.8531*(2.23-'Metric ME - Current'!$F$15),300.45)</f>
        <v>300.45</v>
      </c>
      <c r="AG305" s="1">
        <f t="shared" si="90"/>
        <v>132522.34999999989</v>
      </c>
      <c r="AJ305" s="92">
        <v>327</v>
      </c>
      <c r="AK305" s="93">
        <f>IF('Metric ME - Current'!$G$15&lt;1.9311,906.5-265.11*(1.9311-'Metric ME - Current'!$G$15)+400.13*(1.9311-'Metric ME - Current'!$G$15)^2,906.5)</f>
        <v>906.5</v>
      </c>
      <c r="AL305" s="1">
        <f t="shared" si="84"/>
        <v>278995.38000000047</v>
      </c>
      <c r="AM305" s="92">
        <f>IF('Metric ME - Current'!$G$15&lt;2.23,300.45-26.8531*(2.23-'Metric ME - Current'!$G$15),300.45)</f>
        <v>300.45</v>
      </c>
      <c r="AN305" s="1">
        <f t="shared" si="91"/>
        <v>132522.34999999989</v>
      </c>
      <c r="AQ305" s="92">
        <v>327</v>
      </c>
      <c r="AR305" s="93">
        <f>IF('Metric ME - Current'!$H$15&lt;1.9311,906.5-265.11*(1.9311-'Metric ME - Current'!$H$15)+400.13*(1.9311-'Metric ME - Current'!$H$15)^2,906.5)</f>
        <v>906.5</v>
      </c>
      <c r="AS305" s="1">
        <f t="shared" si="85"/>
        <v>278995.38000000047</v>
      </c>
      <c r="AT305" s="92">
        <f>IF('Metric ME - Current'!$H$15&lt;2.23,300.45-26.8531*(2.23-'Metric ME - Current'!$H$15),300.45)</f>
        <v>300.45</v>
      </c>
      <c r="AU305" s="1">
        <f t="shared" si="92"/>
        <v>132522.34999999989</v>
      </c>
      <c r="AX305" s="92">
        <v>327</v>
      </c>
      <c r="AY305" s="93">
        <f>IF('Metric ME - Current'!$I$15&lt;1.9311,906.5-265.11*(1.9311-'Metric ME - Current'!$I$15)+400.13*(1.9311-'Metric ME - Current'!$I$15)^2,906.5)</f>
        <v>906.5</v>
      </c>
      <c r="AZ305" s="1">
        <f t="shared" si="86"/>
        <v>278995.38000000047</v>
      </c>
      <c r="BA305" s="92">
        <f>IF('Metric ME - Current'!$I$15&lt;2.23,300.45-26.8531*(2.23-'Metric ME - Current'!$I$15),300.45)</f>
        <v>300.45</v>
      </c>
      <c r="BB305" s="1">
        <f t="shared" si="93"/>
        <v>132522.34999999989</v>
      </c>
    </row>
    <row r="306" spans="1:54" x14ac:dyDescent="0.25">
      <c r="A306" s="92">
        <v>328</v>
      </c>
      <c r="B306" s="93">
        <f>IF('Metric ME - Current'!$B$15&lt;1.9311,906.5-265.11*(1.9311-'Metric ME - Current'!$B$15)+400.13*(1.9311-'Metric ME - Current'!$B$15)^2,906.5)</f>
        <v>906.5</v>
      </c>
      <c r="C306" s="1">
        <f t="shared" si="79"/>
        <v>279901.88000000047</v>
      </c>
      <c r="D306" s="92">
        <f>IF('Metric ME - Current'!$B$15&lt;2.23,300.45-26.8531*(2.23-'Metric ME - Current'!$B$15),300.45)</f>
        <v>300.45</v>
      </c>
      <c r="E306" s="1">
        <f t="shared" si="78"/>
        <v>132822.7999999999</v>
      </c>
      <c r="H306" s="92">
        <v>328</v>
      </c>
      <c r="I306" s="93">
        <f>IF('Metric ME - Current'!$C$15&lt;1.9311,906.5-265.11*(1.9311-'Metric ME - Current'!$C$15)+400.13*(1.9311-'Metric ME - Current'!$C$15)^2,906.5)</f>
        <v>906.5</v>
      </c>
      <c r="J306" s="1">
        <f t="shared" si="80"/>
        <v>279901.88000000047</v>
      </c>
      <c r="K306" s="92">
        <f>IF('Metric ME - Current'!$C$15&lt;2.23,300.45-26.8531*(2.23-'Metric ME - Current'!$C$15),300.45)</f>
        <v>300.45</v>
      </c>
      <c r="L306" s="1">
        <f t="shared" si="87"/>
        <v>132822.7999999999</v>
      </c>
      <c r="O306" s="92">
        <v>328</v>
      </c>
      <c r="P306" s="93">
        <f>IF('Metric ME - Current'!$D$15&lt;1.9311,906.5-265.11*(1.9311-'Metric ME - Current'!$D$15)+400.13*(1.9311-'Metric ME - Current'!$D$15)^2,906.5)</f>
        <v>906.5</v>
      </c>
      <c r="Q306" s="1">
        <f t="shared" si="81"/>
        <v>279901.88000000047</v>
      </c>
      <c r="R306" s="92">
        <f>IF('Metric ME - Current'!$D$15&lt;2.23,300.45-26.8531*(2.23-'Metric ME - Current'!$D$15),300.45)</f>
        <v>300.45</v>
      </c>
      <c r="S306" s="1">
        <f t="shared" si="88"/>
        <v>132822.7999999999</v>
      </c>
      <c r="V306" s="92">
        <v>328</v>
      </c>
      <c r="W306" s="93">
        <f>IF('Metric ME - Current'!$E$15&lt;1.9311,906.5-265.11*(1.9311-'Metric ME - Current'!$E$15)+400.13*(1.9311-'Metric ME - Current'!$E$15)^2,906.5)</f>
        <v>906.5</v>
      </c>
      <c r="X306" s="1">
        <f t="shared" si="82"/>
        <v>279901.88000000047</v>
      </c>
      <c r="Y306" s="92">
        <f>IF('Metric ME - Current'!$E$15&lt;2.23,300.45-26.8531*(2.23-'Metric ME - Current'!$E$15),300.45)</f>
        <v>300.45</v>
      </c>
      <c r="Z306" s="1">
        <f t="shared" si="89"/>
        <v>132822.7999999999</v>
      </c>
      <c r="AC306" s="92">
        <v>328</v>
      </c>
      <c r="AD306" s="93">
        <f>IF('Metric ME - Current'!$F$15&lt;1.9311,906.5-265.11*(1.9311-'Metric ME - Current'!$F$15)+400.13*(1.9311-'Metric ME - Current'!$F$15)^2,906.5)</f>
        <v>906.5</v>
      </c>
      <c r="AE306" s="1">
        <f t="shared" si="83"/>
        <v>279901.88000000047</v>
      </c>
      <c r="AF306" s="92">
        <f>IF('Metric ME - Current'!$F$15&lt;2.23,300.45-26.8531*(2.23-'Metric ME - Current'!$F$15),300.45)</f>
        <v>300.45</v>
      </c>
      <c r="AG306" s="1">
        <f t="shared" si="90"/>
        <v>132822.7999999999</v>
      </c>
      <c r="AJ306" s="92">
        <v>328</v>
      </c>
      <c r="AK306" s="93">
        <f>IF('Metric ME - Current'!$G$15&lt;1.9311,906.5-265.11*(1.9311-'Metric ME - Current'!$G$15)+400.13*(1.9311-'Metric ME - Current'!$G$15)^2,906.5)</f>
        <v>906.5</v>
      </c>
      <c r="AL306" s="1">
        <f t="shared" si="84"/>
        <v>279901.88000000047</v>
      </c>
      <c r="AM306" s="92">
        <f>IF('Metric ME - Current'!$G$15&lt;2.23,300.45-26.8531*(2.23-'Metric ME - Current'!$G$15),300.45)</f>
        <v>300.45</v>
      </c>
      <c r="AN306" s="1">
        <f t="shared" si="91"/>
        <v>132822.7999999999</v>
      </c>
      <c r="AQ306" s="92">
        <v>328</v>
      </c>
      <c r="AR306" s="93">
        <f>IF('Metric ME - Current'!$H$15&lt;1.9311,906.5-265.11*(1.9311-'Metric ME - Current'!$H$15)+400.13*(1.9311-'Metric ME - Current'!$H$15)^2,906.5)</f>
        <v>906.5</v>
      </c>
      <c r="AS306" s="1">
        <f t="shared" si="85"/>
        <v>279901.88000000047</v>
      </c>
      <c r="AT306" s="92">
        <f>IF('Metric ME - Current'!$H$15&lt;2.23,300.45-26.8531*(2.23-'Metric ME - Current'!$H$15),300.45)</f>
        <v>300.45</v>
      </c>
      <c r="AU306" s="1">
        <f t="shared" si="92"/>
        <v>132822.7999999999</v>
      </c>
      <c r="AX306" s="92">
        <v>328</v>
      </c>
      <c r="AY306" s="93">
        <f>IF('Metric ME - Current'!$I$15&lt;1.9311,906.5-265.11*(1.9311-'Metric ME - Current'!$I$15)+400.13*(1.9311-'Metric ME - Current'!$I$15)^2,906.5)</f>
        <v>906.5</v>
      </c>
      <c r="AZ306" s="1">
        <f t="shared" si="86"/>
        <v>279901.88000000047</v>
      </c>
      <c r="BA306" s="92">
        <f>IF('Metric ME - Current'!$I$15&lt;2.23,300.45-26.8531*(2.23-'Metric ME - Current'!$I$15),300.45)</f>
        <v>300.45</v>
      </c>
      <c r="BB306" s="1">
        <f t="shared" si="93"/>
        <v>132822.7999999999</v>
      </c>
    </row>
    <row r="307" spans="1:54" x14ac:dyDescent="0.25">
      <c r="A307" s="92">
        <v>329</v>
      </c>
      <c r="B307" s="93">
        <f>IF('Metric ME - Current'!$B$15&lt;1.9311,906.5-265.11*(1.9311-'Metric ME - Current'!$B$15)+400.13*(1.9311-'Metric ME - Current'!$B$15)^2,906.5)</f>
        <v>906.5</v>
      </c>
      <c r="C307" s="1">
        <f t="shared" si="79"/>
        <v>280808.38000000047</v>
      </c>
      <c r="D307" s="92">
        <f>IF('Metric ME - Current'!$B$15&lt;2.23,300.45-26.8531*(2.23-'Metric ME - Current'!$B$15),300.45)</f>
        <v>300.45</v>
      </c>
      <c r="E307" s="1">
        <f t="shared" si="78"/>
        <v>133123.24999999991</v>
      </c>
      <c r="H307" s="92">
        <v>329</v>
      </c>
      <c r="I307" s="93">
        <f>IF('Metric ME - Current'!$C$15&lt;1.9311,906.5-265.11*(1.9311-'Metric ME - Current'!$C$15)+400.13*(1.9311-'Metric ME - Current'!$C$15)^2,906.5)</f>
        <v>906.5</v>
      </c>
      <c r="J307" s="1">
        <f t="shared" si="80"/>
        <v>280808.38000000047</v>
      </c>
      <c r="K307" s="92">
        <f>IF('Metric ME - Current'!$C$15&lt;2.23,300.45-26.8531*(2.23-'Metric ME - Current'!$C$15),300.45)</f>
        <v>300.45</v>
      </c>
      <c r="L307" s="1">
        <f t="shared" si="87"/>
        <v>133123.24999999991</v>
      </c>
      <c r="O307" s="92">
        <v>329</v>
      </c>
      <c r="P307" s="93">
        <f>IF('Metric ME - Current'!$D$15&lt;1.9311,906.5-265.11*(1.9311-'Metric ME - Current'!$D$15)+400.13*(1.9311-'Metric ME - Current'!$D$15)^2,906.5)</f>
        <v>906.5</v>
      </c>
      <c r="Q307" s="1">
        <f t="shared" si="81"/>
        <v>280808.38000000047</v>
      </c>
      <c r="R307" s="92">
        <f>IF('Metric ME - Current'!$D$15&lt;2.23,300.45-26.8531*(2.23-'Metric ME - Current'!$D$15),300.45)</f>
        <v>300.45</v>
      </c>
      <c r="S307" s="1">
        <f t="shared" si="88"/>
        <v>133123.24999999991</v>
      </c>
      <c r="V307" s="92">
        <v>329</v>
      </c>
      <c r="W307" s="93">
        <f>IF('Metric ME - Current'!$E$15&lt;1.9311,906.5-265.11*(1.9311-'Metric ME - Current'!$E$15)+400.13*(1.9311-'Metric ME - Current'!$E$15)^2,906.5)</f>
        <v>906.5</v>
      </c>
      <c r="X307" s="1">
        <f t="shared" si="82"/>
        <v>280808.38000000047</v>
      </c>
      <c r="Y307" s="92">
        <f>IF('Metric ME - Current'!$E$15&lt;2.23,300.45-26.8531*(2.23-'Metric ME - Current'!$E$15),300.45)</f>
        <v>300.45</v>
      </c>
      <c r="Z307" s="1">
        <f t="shared" si="89"/>
        <v>133123.24999999991</v>
      </c>
      <c r="AC307" s="92">
        <v>329</v>
      </c>
      <c r="AD307" s="93">
        <f>IF('Metric ME - Current'!$F$15&lt;1.9311,906.5-265.11*(1.9311-'Metric ME - Current'!$F$15)+400.13*(1.9311-'Metric ME - Current'!$F$15)^2,906.5)</f>
        <v>906.5</v>
      </c>
      <c r="AE307" s="1">
        <f t="shared" si="83"/>
        <v>280808.38000000047</v>
      </c>
      <c r="AF307" s="92">
        <f>IF('Metric ME - Current'!$F$15&lt;2.23,300.45-26.8531*(2.23-'Metric ME - Current'!$F$15),300.45)</f>
        <v>300.45</v>
      </c>
      <c r="AG307" s="1">
        <f t="shared" si="90"/>
        <v>133123.24999999991</v>
      </c>
      <c r="AJ307" s="92">
        <v>329</v>
      </c>
      <c r="AK307" s="93">
        <f>IF('Metric ME - Current'!$G$15&lt;1.9311,906.5-265.11*(1.9311-'Metric ME - Current'!$G$15)+400.13*(1.9311-'Metric ME - Current'!$G$15)^2,906.5)</f>
        <v>906.5</v>
      </c>
      <c r="AL307" s="1">
        <f t="shared" si="84"/>
        <v>280808.38000000047</v>
      </c>
      <c r="AM307" s="92">
        <f>IF('Metric ME - Current'!$G$15&lt;2.23,300.45-26.8531*(2.23-'Metric ME - Current'!$G$15),300.45)</f>
        <v>300.45</v>
      </c>
      <c r="AN307" s="1">
        <f t="shared" si="91"/>
        <v>133123.24999999991</v>
      </c>
      <c r="AQ307" s="92">
        <v>329</v>
      </c>
      <c r="AR307" s="93">
        <f>IF('Metric ME - Current'!$H$15&lt;1.9311,906.5-265.11*(1.9311-'Metric ME - Current'!$H$15)+400.13*(1.9311-'Metric ME - Current'!$H$15)^2,906.5)</f>
        <v>906.5</v>
      </c>
      <c r="AS307" s="1">
        <f t="shared" si="85"/>
        <v>280808.38000000047</v>
      </c>
      <c r="AT307" s="92">
        <f>IF('Metric ME - Current'!$H$15&lt;2.23,300.45-26.8531*(2.23-'Metric ME - Current'!$H$15),300.45)</f>
        <v>300.45</v>
      </c>
      <c r="AU307" s="1">
        <f t="shared" si="92"/>
        <v>133123.24999999991</v>
      </c>
      <c r="AX307" s="92">
        <v>329</v>
      </c>
      <c r="AY307" s="93">
        <f>IF('Metric ME - Current'!$I$15&lt;1.9311,906.5-265.11*(1.9311-'Metric ME - Current'!$I$15)+400.13*(1.9311-'Metric ME - Current'!$I$15)^2,906.5)</f>
        <v>906.5</v>
      </c>
      <c r="AZ307" s="1">
        <f t="shared" si="86"/>
        <v>280808.38000000047</v>
      </c>
      <c r="BA307" s="92">
        <f>IF('Metric ME - Current'!$I$15&lt;2.23,300.45-26.8531*(2.23-'Metric ME - Current'!$I$15),300.45)</f>
        <v>300.45</v>
      </c>
      <c r="BB307" s="1">
        <f t="shared" si="93"/>
        <v>133123.24999999991</v>
      </c>
    </row>
    <row r="308" spans="1:54" x14ac:dyDescent="0.25">
      <c r="A308" s="92">
        <v>330</v>
      </c>
      <c r="B308" s="93">
        <f>IF('Metric ME - Current'!$B$15&lt;1.9311,906.5-265.11*(1.9311-'Metric ME - Current'!$B$15)+400.13*(1.9311-'Metric ME - Current'!$B$15)^2,906.5)</f>
        <v>906.5</v>
      </c>
      <c r="C308" s="1">
        <f t="shared" si="79"/>
        <v>281714.88000000047</v>
      </c>
      <c r="D308" s="92">
        <f>IF('Metric ME - Current'!$B$15&lt;2.23,300.45-26.8531*(2.23-'Metric ME - Current'!$B$15),300.45)</f>
        <v>300.45</v>
      </c>
      <c r="E308" s="1">
        <f t="shared" si="78"/>
        <v>133423.69999999992</v>
      </c>
      <c r="H308" s="92">
        <v>330</v>
      </c>
      <c r="I308" s="93">
        <f>IF('Metric ME - Current'!$C$15&lt;1.9311,906.5-265.11*(1.9311-'Metric ME - Current'!$C$15)+400.13*(1.9311-'Metric ME - Current'!$C$15)^2,906.5)</f>
        <v>906.5</v>
      </c>
      <c r="J308" s="1">
        <f t="shared" si="80"/>
        <v>281714.88000000047</v>
      </c>
      <c r="K308" s="92">
        <f>IF('Metric ME - Current'!$C$15&lt;2.23,300.45-26.8531*(2.23-'Metric ME - Current'!$C$15),300.45)</f>
        <v>300.45</v>
      </c>
      <c r="L308" s="1">
        <f t="shared" si="87"/>
        <v>133423.69999999992</v>
      </c>
      <c r="O308" s="92">
        <v>330</v>
      </c>
      <c r="P308" s="93">
        <f>IF('Metric ME - Current'!$D$15&lt;1.9311,906.5-265.11*(1.9311-'Metric ME - Current'!$D$15)+400.13*(1.9311-'Metric ME - Current'!$D$15)^2,906.5)</f>
        <v>906.5</v>
      </c>
      <c r="Q308" s="1">
        <f t="shared" si="81"/>
        <v>281714.88000000047</v>
      </c>
      <c r="R308" s="92">
        <f>IF('Metric ME - Current'!$D$15&lt;2.23,300.45-26.8531*(2.23-'Metric ME - Current'!$D$15),300.45)</f>
        <v>300.45</v>
      </c>
      <c r="S308" s="1">
        <f t="shared" si="88"/>
        <v>133423.69999999992</v>
      </c>
      <c r="V308" s="92">
        <v>330</v>
      </c>
      <c r="W308" s="93">
        <f>IF('Metric ME - Current'!$E$15&lt;1.9311,906.5-265.11*(1.9311-'Metric ME - Current'!$E$15)+400.13*(1.9311-'Metric ME - Current'!$E$15)^2,906.5)</f>
        <v>906.5</v>
      </c>
      <c r="X308" s="1">
        <f t="shared" si="82"/>
        <v>281714.88000000047</v>
      </c>
      <c r="Y308" s="92">
        <f>IF('Metric ME - Current'!$E$15&lt;2.23,300.45-26.8531*(2.23-'Metric ME - Current'!$E$15),300.45)</f>
        <v>300.45</v>
      </c>
      <c r="Z308" s="1">
        <f t="shared" si="89"/>
        <v>133423.69999999992</v>
      </c>
      <c r="AC308" s="92">
        <v>330</v>
      </c>
      <c r="AD308" s="93">
        <f>IF('Metric ME - Current'!$F$15&lt;1.9311,906.5-265.11*(1.9311-'Metric ME - Current'!$F$15)+400.13*(1.9311-'Metric ME - Current'!$F$15)^2,906.5)</f>
        <v>906.5</v>
      </c>
      <c r="AE308" s="1">
        <f t="shared" si="83"/>
        <v>281714.88000000047</v>
      </c>
      <c r="AF308" s="92">
        <f>IF('Metric ME - Current'!$F$15&lt;2.23,300.45-26.8531*(2.23-'Metric ME - Current'!$F$15),300.45)</f>
        <v>300.45</v>
      </c>
      <c r="AG308" s="1">
        <f t="shared" si="90"/>
        <v>133423.69999999992</v>
      </c>
      <c r="AJ308" s="92">
        <v>330</v>
      </c>
      <c r="AK308" s="93">
        <f>IF('Metric ME - Current'!$G$15&lt;1.9311,906.5-265.11*(1.9311-'Metric ME - Current'!$G$15)+400.13*(1.9311-'Metric ME - Current'!$G$15)^2,906.5)</f>
        <v>906.5</v>
      </c>
      <c r="AL308" s="1">
        <f t="shared" si="84"/>
        <v>281714.88000000047</v>
      </c>
      <c r="AM308" s="92">
        <f>IF('Metric ME - Current'!$G$15&lt;2.23,300.45-26.8531*(2.23-'Metric ME - Current'!$G$15),300.45)</f>
        <v>300.45</v>
      </c>
      <c r="AN308" s="1">
        <f t="shared" si="91"/>
        <v>133423.69999999992</v>
      </c>
      <c r="AQ308" s="92">
        <v>330</v>
      </c>
      <c r="AR308" s="93">
        <f>IF('Metric ME - Current'!$H$15&lt;1.9311,906.5-265.11*(1.9311-'Metric ME - Current'!$H$15)+400.13*(1.9311-'Metric ME - Current'!$H$15)^2,906.5)</f>
        <v>906.5</v>
      </c>
      <c r="AS308" s="1">
        <f t="shared" si="85"/>
        <v>281714.88000000047</v>
      </c>
      <c r="AT308" s="92">
        <f>IF('Metric ME - Current'!$H$15&lt;2.23,300.45-26.8531*(2.23-'Metric ME - Current'!$H$15),300.45)</f>
        <v>300.45</v>
      </c>
      <c r="AU308" s="1">
        <f>AT308+AU307</f>
        <v>133423.69999999992</v>
      </c>
      <c r="AX308" s="92">
        <v>330</v>
      </c>
      <c r="AY308" s="93">
        <f>IF('Metric ME - Current'!$I$15&lt;1.9311,906.5-265.11*(1.9311-'Metric ME - Current'!$I$15)+400.13*(1.9311-'Metric ME - Current'!$I$15)^2,906.5)</f>
        <v>906.5</v>
      </c>
      <c r="AZ308" s="1">
        <f t="shared" si="86"/>
        <v>281714.88000000047</v>
      </c>
      <c r="BA308" s="92">
        <f>IF('Metric ME - Current'!$I$15&lt;2.23,300.45-26.8531*(2.23-'Metric ME - Current'!$I$15),300.45)</f>
        <v>300.45</v>
      </c>
      <c r="BB308" s="1">
        <f t="shared" si="93"/>
        <v>133423.69999999992</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9CE3-DBDE-4D8C-AC09-DBC079E53E5D}">
  <dimension ref="A1:BB308"/>
  <sheetViews>
    <sheetView topLeftCell="A250" workbookViewId="0">
      <selection activeCell="AY259" sqref="AY259:AY308"/>
    </sheetView>
  </sheetViews>
  <sheetFormatPr defaultColWidth="8.85546875" defaultRowHeight="15" x14ac:dyDescent="0.25"/>
  <cols>
    <col min="1" max="1" width="8.85546875" style="92"/>
    <col min="2" max="2" width="8.85546875" style="1"/>
    <col min="3" max="3" width="15.140625" style="1" bestFit="1" customWidth="1"/>
    <col min="4" max="4" width="12" style="1" bestFit="1" customWidth="1"/>
    <col min="5" max="5" width="13.5703125" style="1" bestFit="1" customWidth="1"/>
    <col min="6" max="7" width="8.85546875" style="1"/>
    <col min="8" max="8" width="8.85546875" style="92"/>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92"/>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92"/>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92"/>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92"/>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92"/>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92"/>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196" t="s">
        <v>93</v>
      </c>
      <c r="B1" s="196"/>
      <c r="C1" s="196"/>
      <c r="D1" s="196"/>
      <c r="E1" s="196"/>
      <c r="H1" s="196" t="s">
        <v>94</v>
      </c>
      <c r="I1" s="196"/>
      <c r="J1" s="196"/>
      <c r="K1" s="196"/>
      <c r="L1" s="196"/>
      <c r="O1" s="196" t="s">
        <v>95</v>
      </c>
      <c r="P1" s="196"/>
      <c r="Q1" s="196"/>
      <c r="R1" s="196"/>
      <c r="S1" s="196"/>
      <c r="V1" s="196" t="s">
        <v>96</v>
      </c>
      <c r="W1" s="196"/>
      <c r="X1" s="196"/>
      <c r="Y1" s="196"/>
      <c r="Z1" s="196"/>
      <c r="AC1" s="196" t="s">
        <v>97</v>
      </c>
      <c r="AD1" s="196"/>
      <c r="AE1" s="196"/>
      <c r="AF1" s="196"/>
      <c r="AG1" s="196"/>
      <c r="AJ1" s="196" t="s">
        <v>98</v>
      </c>
      <c r="AK1" s="196"/>
      <c r="AL1" s="196"/>
      <c r="AM1" s="196"/>
      <c r="AN1" s="196"/>
      <c r="AQ1" s="196" t="s">
        <v>99</v>
      </c>
      <c r="AR1" s="196"/>
      <c r="AS1" s="196"/>
      <c r="AT1" s="196"/>
      <c r="AU1" s="196"/>
      <c r="AX1" s="196" t="s">
        <v>100</v>
      </c>
      <c r="AY1" s="196"/>
      <c r="AZ1" s="196"/>
      <c r="BA1" s="196"/>
      <c r="BB1" s="196"/>
    </row>
    <row r="2" spans="1:54" x14ac:dyDescent="0.25">
      <c r="A2" s="92" t="s">
        <v>88</v>
      </c>
      <c r="B2" s="1" t="s">
        <v>0</v>
      </c>
      <c r="C2" s="1" t="s">
        <v>90</v>
      </c>
      <c r="D2" s="1" t="s">
        <v>91</v>
      </c>
      <c r="E2" s="1" t="s">
        <v>92</v>
      </c>
      <c r="H2" s="92" t="s">
        <v>88</v>
      </c>
      <c r="I2" s="1" t="s">
        <v>0</v>
      </c>
      <c r="J2" s="1" t="s">
        <v>90</v>
      </c>
      <c r="K2" s="1" t="s">
        <v>91</v>
      </c>
      <c r="L2" s="1" t="s">
        <v>92</v>
      </c>
      <c r="O2" s="92" t="s">
        <v>88</v>
      </c>
      <c r="P2" s="1" t="s">
        <v>0</v>
      </c>
      <c r="Q2" s="1" t="s">
        <v>90</v>
      </c>
      <c r="R2" s="1" t="s">
        <v>91</v>
      </c>
      <c r="S2" s="1" t="s">
        <v>92</v>
      </c>
      <c r="V2" s="92" t="s">
        <v>88</v>
      </c>
      <c r="W2" s="1" t="s">
        <v>0</v>
      </c>
      <c r="X2" s="1" t="s">
        <v>90</v>
      </c>
      <c r="Y2" s="1" t="s">
        <v>91</v>
      </c>
      <c r="Z2" s="1" t="s">
        <v>92</v>
      </c>
      <c r="AC2" s="92" t="s">
        <v>88</v>
      </c>
      <c r="AD2" s="1" t="s">
        <v>0</v>
      </c>
      <c r="AE2" s="1" t="s">
        <v>90</v>
      </c>
      <c r="AF2" s="1" t="s">
        <v>91</v>
      </c>
      <c r="AG2" s="1" t="s">
        <v>92</v>
      </c>
      <c r="AJ2" s="92" t="s">
        <v>88</v>
      </c>
      <c r="AK2" s="1" t="s">
        <v>0</v>
      </c>
      <c r="AL2" s="1" t="s">
        <v>90</v>
      </c>
      <c r="AM2" s="1" t="s">
        <v>91</v>
      </c>
      <c r="AN2" s="1" t="s">
        <v>92</v>
      </c>
      <c r="AQ2" s="92" t="s">
        <v>88</v>
      </c>
      <c r="AR2" s="1" t="s">
        <v>0</v>
      </c>
      <c r="AS2" s="1" t="s">
        <v>90</v>
      </c>
      <c r="AT2" s="1" t="s">
        <v>91</v>
      </c>
      <c r="AU2" s="1" t="s">
        <v>92</v>
      </c>
      <c r="AX2" s="92" t="s">
        <v>88</v>
      </c>
      <c r="AY2" s="1" t="s">
        <v>0</v>
      </c>
      <c r="AZ2" s="1" t="s">
        <v>90</v>
      </c>
      <c r="BA2" s="1" t="s">
        <v>91</v>
      </c>
      <c r="BB2" s="1" t="s">
        <v>92</v>
      </c>
    </row>
    <row r="3" spans="1:54" x14ac:dyDescent="0.25">
      <c r="A3" s="92">
        <v>25</v>
      </c>
      <c r="B3" s="92">
        <f>IF('Metric ME - Current'!$B$16&lt;3.5237,593.73-53.279*(3.5237-'Metric ME - Current'!$B$16),593.73)</f>
        <v>593.73</v>
      </c>
      <c r="D3" s="92">
        <f>IF('Metric ME - Current'!$B$16&lt;4.1,696.15-33.2478*(4.1-'Metric ME - Current'!$B$16),696.15)</f>
        <v>696.15</v>
      </c>
      <c r="H3" s="92">
        <v>25</v>
      </c>
      <c r="I3" s="92">
        <f>IF('Metric ME - Current'!$C$16&lt;3.5237,593.73-53.279*(3.5237-'Metric ME - Current'!$C$16),593.73)</f>
        <v>593.73</v>
      </c>
      <c r="K3" s="92">
        <f>IF('Metric ME - Current'!$C$16&lt;4.1,696.15-33.2478*(4.1-'Metric ME - Current'!$C$16),696.15)</f>
        <v>696.15</v>
      </c>
      <c r="O3" s="92">
        <v>25</v>
      </c>
      <c r="P3" s="92">
        <f>IF('Metric ME - Current'!$D$16&lt;3.5237,593.73-53.279*(3.5237-'Metric ME - Current'!$D$16),593.73)</f>
        <v>593.73</v>
      </c>
      <c r="R3" s="92">
        <f>IF('Metric ME - Current'!$D$16&lt;4.1,696.15-33.2478*(4.1-'Metric ME - Current'!$D$16),696.15)</f>
        <v>696.15</v>
      </c>
      <c r="V3" s="92">
        <v>25</v>
      </c>
      <c r="W3" s="92">
        <f>IF('Metric ME - Current'!$E$16&lt;3.5237,593.73-53.279*(3.5237-'Metric ME - Current'!$E$16),593.73)</f>
        <v>593.73</v>
      </c>
      <c r="Y3" s="92">
        <f>IF('Metric ME - Current'!$E$16&lt;4.1,696.15-33.2478*(4.1-'Metric ME - Current'!$E$16),696.15)</f>
        <v>696.15</v>
      </c>
      <c r="AC3" s="92">
        <v>25</v>
      </c>
      <c r="AD3" s="92">
        <f>IF('Metric ME - Current'!$F$16&lt;3.5237,593.73-53.279*(3.5237-'Metric ME - Current'!$F$16),593.73)</f>
        <v>593.73</v>
      </c>
      <c r="AF3" s="92">
        <f>IF('Metric ME - Current'!$F$16&lt;4.1,696.15-33.2478*(4.1-'Metric ME - Current'!$F$16),696.15)</f>
        <v>696.15</v>
      </c>
      <c r="AJ3" s="92">
        <v>25</v>
      </c>
      <c r="AK3" s="92">
        <f>IF('Metric ME - Current'!$G$16&lt;3.5237,593.73-53.279*(3.5237-'Metric ME - Current'!$G$16),593.73)</f>
        <v>593.73</v>
      </c>
      <c r="AM3" s="92">
        <f>IF('Metric ME - Current'!$G$16&lt;4.1,696.15-33.2478*(4.1-'Metric ME - Current'!$G$16),696.15)</f>
        <v>696.15</v>
      </c>
      <c r="AQ3" s="92">
        <v>25</v>
      </c>
      <c r="AR3" s="92">
        <f>IF('Metric ME - Current'!$H$16&lt;3.5237,593.73-53.279*(3.5237-'Metric ME - Current'!$H$16),593.73)</f>
        <v>593.73</v>
      </c>
      <c r="AT3" s="92">
        <f>IF('Metric ME - Current'!$H$16&lt;4.1,696.15-33.2478*(4.1-'Metric ME - Current'!$H$16),696.15)</f>
        <v>696.15</v>
      </c>
      <c r="AX3" s="92">
        <v>25</v>
      </c>
      <c r="AY3" s="92">
        <f>IF('Metric ME - Current'!$I$16&lt;3.5237,593.73-53.279*(3.5237-'Metric ME - Current'!$I$16),593.73)</f>
        <v>593.73</v>
      </c>
      <c r="BA3" s="92">
        <f>IF('Metric ME - Current'!$I$16&lt;4.1,696.15-33.2478*(4.1-'Metric ME - Current'!$I$16),696.15)</f>
        <v>696.15</v>
      </c>
    </row>
    <row r="4" spans="1:54" x14ac:dyDescent="0.25">
      <c r="A4" s="92">
        <v>26</v>
      </c>
      <c r="B4" s="92">
        <f>IF('Metric ME - Current'!$B$16&lt;3.5237,593.73-53.279*(3.5237-'Metric ME - Current'!$B$16),593.73)</f>
        <v>593.73</v>
      </c>
      <c r="C4" s="1">
        <f>B3+B4</f>
        <v>1187.46</v>
      </c>
      <c r="D4" s="92">
        <f>IF('Metric ME - Current'!$B$16&lt;4.1,696.15-33.2478*(4.1-'Metric ME - Current'!$B$16),696.15)</f>
        <v>696.15</v>
      </c>
      <c r="E4" s="1">
        <f>D4+D3</f>
        <v>1392.3</v>
      </c>
      <c r="H4" s="92">
        <v>26</v>
      </c>
      <c r="I4" s="92">
        <f>IF('Metric ME - Current'!$C$16&lt;3.5237,593.73-53.279*(3.5237-'Metric ME - Current'!$C$16),593.73)</f>
        <v>593.73</v>
      </c>
      <c r="J4" s="1">
        <f>I3+I4</f>
        <v>1187.46</v>
      </c>
      <c r="K4" s="92">
        <f>IF('Metric ME - Current'!$C$16&lt;4.1,696.15-33.2478*(4.1-'Metric ME - Current'!$C$16),696.15)</f>
        <v>696.15</v>
      </c>
      <c r="L4" s="1">
        <f>K4+K3</f>
        <v>1392.3</v>
      </c>
      <c r="O4" s="92">
        <v>26</v>
      </c>
      <c r="P4" s="92">
        <f>IF('Metric ME - Current'!$D$16&lt;3.5237,593.73-53.279*(3.5237-'Metric ME - Current'!$D$16),593.73)</f>
        <v>593.73</v>
      </c>
      <c r="Q4" s="1">
        <f>P3+P4</f>
        <v>1187.46</v>
      </c>
      <c r="R4" s="92">
        <f>IF('Metric ME - Current'!$D$16&lt;4.1,696.15-33.2478*(4.1-'Metric ME - Current'!$D$16),696.15)</f>
        <v>696.15</v>
      </c>
      <c r="S4" s="1">
        <f>R4+R3</f>
        <v>1392.3</v>
      </c>
      <c r="V4" s="92">
        <v>26</v>
      </c>
      <c r="W4" s="92">
        <f>IF('Metric ME - Current'!$E$16&lt;3.5237,593.73-53.279*(3.5237-'Metric ME - Current'!$E$16),593.73)</f>
        <v>593.73</v>
      </c>
      <c r="X4" s="1">
        <f>W3+W4</f>
        <v>1187.46</v>
      </c>
      <c r="Y4" s="92">
        <f>IF('Metric ME - Current'!$E$16&lt;4.1,696.15-33.2478*(4.1-'Metric ME - Current'!$E$16),696.15)</f>
        <v>696.15</v>
      </c>
      <c r="Z4" s="1">
        <f>Y4+Y3</f>
        <v>1392.3</v>
      </c>
      <c r="AC4" s="92">
        <v>26</v>
      </c>
      <c r="AD4" s="92">
        <f>IF('Metric ME - Current'!$F$16&lt;3.5237,593.73-53.279*(3.5237-'Metric ME - Current'!$F$16),593.73)</f>
        <v>593.73</v>
      </c>
      <c r="AE4" s="1">
        <f>AD3+AD4</f>
        <v>1187.46</v>
      </c>
      <c r="AF4" s="92">
        <f>IF('Metric ME - Current'!$F$16&lt;4.1,696.15-33.2478*(4.1-'Metric ME - Current'!$F$16),696.15)</f>
        <v>696.15</v>
      </c>
      <c r="AG4" s="1">
        <f>AF4+AF3</f>
        <v>1392.3</v>
      </c>
      <c r="AJ4" s="92">
        <v>26</v>
      </c>
      <c r="AK4" s="92">
        <f>IF('Metric ME - Current'!$G$16&lt;3.5237,593.73-53.279*(3.5237-'Metric ME - Current'!$G$16),593.73)</f>
        <v>593.73</v>
      </c>
      <c r="AL4" s="1">
        <f>AK3+AK4</f>
        <v>1187.46</v>
      </c>
      <c r="AM4" s="92">
        <f>IF('Metric ME - Current'!$G$16&lt;4.1,696.15-33.2478*(4.1-'Metric ME - Current'!$G$16),696.15)</f>
        <v>696.15</v>
      </c>
      <c r="AN4" s="1">
        <f>AM4+AM3</f>
        <v>1392.3</v>
      </c>
      <c r="AQ4" s="92">
        <v>26</v>
      </c>
      <c r="AR4" s="92">
        <f>IF('Metric ME - Current'!$H$16&lt;3.5237,593.73-53.279*(3.5237-'Metric ME - Current'!$H$16),593.73)</f>
        <v>593.73</v>
      </c>
      <c r="AS4" s="1">
        <f>AR3+AR4</f>
        <v>1187.46</v>
      </c>
      <c r="AT4" s="92">
        <f>IF('Metric ME - Current'!$H$16&lt;4.1,696.15-33.2478*(4.1-'Metric ME - Current'!$H$16),696.15)</f>
        <v>696.15</v>
      </c>
      <c r="AU4" s="1">
        <f>AT4+AT3</f>
        <v>1392.3</v>
      </c>
      <c r="AX4" s="92">
        <v>26</v>
      </c>
      <c r="AY4" s="92">
        <f>IF('Metric ME - Current'!$I$16&lt;3.5237,593.73-53.279*(3.5237-'Metric ME - Current'!$I$16),593.73)</f>
        <v>593.73</v>
      </c>
      <c r="AZ4" s="1">
        <f>AY3+AY4</f>
        <v>1187.46</v>
      </c>
      <c r="BA4" s="92">
        <f>IF('Metric ME - Current'!$I$16&lt;4.1,696.15-33.2478*(4.1-'Metric ME - Current'!$I$16),696.15)</f>
        <v>696.15</v>
      </c>
      <c r="BB4" s="1">
        <f>BA4+BA3</f>
        <v>1392.3</v>
      </c>
    </row>
    <row r="5" spans="1:54" x14ac:dyDescent="0.25">
      <c r="A5" s="92">
        <v>27</v>
      </c>
      <c r="B5" s="92">
        <f>IF('Metric ME - Current'!$B$16&lt;3.5237,593.73-53.279*(3.5237-'Metric ME - Current'!$B$16),593.73)</f>
        <v>593.73</v>
      </c>
      <c r="C5" s="1">
        <f>B5+C4</f>
        <v>1781.19</v>
      </c>
      <c r="D5" s="92">
        <f>IF('Metric ME - Current'!$B$16&lt;4.1,696.15-33.2478*(4.1-'Metric ME - Current'!$B$16),696.15)</f>
        <v>696.15</v>
      </c>
      <c r="E5" s="1">
        <f>D5+E4</f>
        <v>2088.4499999999998</v>
      </c>
      <c r="H5" s="92">
        <v>27</v>
      </c>
      <c r="I5" s="92">
        <f>IF('Metric ME - Current'!$C$16&lt;3.5237,593.73-53.279*(3.5237-'Metric ME - Current'!$C$16),593.73)</f>
        <v>593.73</v>
      </c>
      <c r="J5" s="1">
        <f>I5+J4</f>
        <v>1781.19</v>
      </c>
      <c r="K5" s="92">
        <f>IF('Metric ME - Current'!$C$16&lt;4.1,696.15-33.2478*(4.1-'Metric ME - Current'!$C$16),696.15)</f>
        <v>696.15</v>
      </c>
      <c r="L5" s="1">
        <f>K5+L4</f>
        <v>2088.4499999999998</v>
      </c>
      <c r="O5" s="92">
        <v>27</v>
      </c>
      <c r="P5" s="92">
        <f>IF('Metric ME - Current'!$D$16&lt;3.5237,593.73-53.279*(3.5237-'Metric ME - Current'!$D$16),593.73)</f>
        <v>593.73</v>
      </c>
      <c r="Q5" s="1">
        <f>P5+Q4</f>
        <v>1781.19</v>
      </c>
      <c r="R5" s="92">
        <f>IF('Metric ME - Current'!$D$16&lt;4.1,696.15-33.2478*(4.1-'Metric ME - Current'!$D$16),696.15)</f>
        <v>696.15</v>
      </c>
      <c r="S5" s="1">
        <f>R5+S4</f>
        <v>2088.4499999999998</v>
      </c>
      <c r="V5" s="92">
        <v>27</v>
      </c>
      <c r="W5" s="92">
        <f>IF('Metric ME - Current'!$E$16&lt;3.5237,593.73-53.279*(3.5237-'Metric ME - Current'!$E$16),593.73)</f>
        <v>593.73</v>
      </c>
      <c r="X5" s="1">
        <f>W5+X4</f>
        <v>1781.19</v>
      </c>
      <c r="Y5" s="92">
        <f>IF('Metric ME - Current'!$E$16&lt;4.1,696.15-33.2478*(4.1-'Metric ME - Current'!$E$16),696.15)</f>
        <v>696.15</v>
      </c>
      <c r="Z5" s="1">
        <f>Y5+Z4</f>
        <v>2088.4499999999998</v>
      </c>
      <c r="AC5" s="92">
        <v>27</v>
      </c>
      <c r="AD5" s="92">
        <f>IF('Metric ME - Current'!$F$16&lt;3.5237,593.73-53.279*(3.5237-'Metric ME - Current'!$F$16),593.73)</f>
        <v>593.73</v>
      </c>
      <c r="AE5" s="1">
        <f>AD5+AE4</f>
        <v>1781.19</v>
      </c>
      <c r="AF5" s="92">
        <f>IF('Metric ME - Current'!$F$16&lt;4.1,696.15-33.2478*(4.1-'Metric ME - Current'!$F$16),696.15)</f>
        <v>696.15</v>
      </c>
      <c r="AG5" s="1">
        <f>AF5+AG4</f>
        <v>2088.4499999999998</v>
      </c>
      <c r="AJ5" s="92">
        <v>27</v>
      </c>
      <c r="AK5" s="92">
        <f>IF('Metric ME - Current'!$G$16&lt;3.5237,593.73-53.279*(3.5237-'Metric ME - Current'!$G$16),593.73)</f>
        <v>593.73</v>
      </c>
      <c r="AL5" s="1">
        <f>AK5+AL4</f>
        <v>1781.19</v>
      </c>
      <c r="AM5" s="92">
        <f>IF('Metric ME - Current'!$G$16&lt;4.1,696.15-33.2478*(4.1-'Metric ME - Current'!$G$16),696.15)</f>
        <v>696.15</v>
      </c>
      <c r="AN5" s="1">
        <f>AM5+AN4</f>
        <v>2088.4499999999998</v>
      </c>
      <c r="AQ5" s="92">
        <v>27</v>
      </c>
      <c r="AR5" s="92">
        <f>IF('Metric ME - Current'!$H$16&lt;3.5237,593.73-53.279*(3.5237-'Metric ME - Current'!$H$16),593.73)</f>
        <v>593.73</v>
      </c>
      <c r="AS5" s="1">
        <f>AR5+AS4</f>
        <v>1781.19</v>
      </c>
      <c r="AT5" s="92">
        <f>IF('Metric ME - Current'!$H$16&lt;4.1,696.15-33.2478*(4.1-'Metric ME - Current'!$H$16),696.15)</f>
        <v>696.15</v>
      </c>
      <c r="AU5" s="1">
        <f>AT5+AU4</f>
        <v>2088.4499999999998</v>
      </c>
      <c r="AX5" s="92">
        <v>27</v>
      </c>
      <c r="AY5" s="92">
        <f>IF('Metric ME - Current'!$I$16&lt;3.5237,593.73-53.279*(3.5237-'Metric ME - Current'!$I$16),593.73)</f>
        <v>593.73</v>
      </c>
      <c r="AZ5" s="1">
        <f>AY5+AZ4</f>
        <v>1781.19</v>
      </c>
      <c r="BA5" s="92">
        <f>IF('Metric ME - Current'!$I$16&lt;4.1,696.15-33.2478*(4.1-'Metric ME - Current'!$I$16),696.15)</f>
        <v>696.15</v>
      </c>
      <c r="BB5" s="1">
        <f>BA5+BB4</f>
        <v>2088.4499999999998</v>
      </c>
    </row>
    <row r="6" spans="1:54" x14ac:dyDescent="0.25">
      <c r="A6" s="92">
        <v>28</v>
      </c>
      <c r="B6" s="92">
        <f>IF('Metric ME - Current'!$B$16&lt;3.5237,593.73-53.279*(3.5237-'Metric ME - Current'!$B$16),593.73)</f>
        <v>593.73</v>
      </c>
      <c r="C6" s="1">
        <f>B6+C5</f>
        <v>2374.92</v>
      </c>
      <c r="D6" s="92">
        <f>IF('Metric ME - Current'!$B$16&lt;4.1,696.15-33.2478*(4.1-'Metric ME - Current'!$B$16),696.15)</f>
        <v>696.15</v>
      </c>
      <c r="E6" s="1">
        <f>D6+E5</f>
        <v>2784.6</v>
      </c>
      <c r="H6" s="92">
        <v>28</v>
      </c>
      <c r="I6" s="92">
        <f>IF('Metric ME - Current'!$C$16&lt;3.5237,593.73-53.279*(3.5237-'Metric ME - Current'!$C$16),593.73)</f>
        <v>593.73</v>
      </c>
      <c r="J6" s="1">
        <f>I6+J5</f>
        <v>2374.92</v>
      </c>
      <c r="K6" s="92">
        <f>IF('Metric ME - Current'!$C$16&lt;4.1,696.15-33.2478*(4.1-'Metric ME - Current'!$C$16),696.15)</f>
        <v>696.15</v>
      </c>
      <c r="L6" s="1">
        <f>K6+L5</f>
        <v>2784.6</v>
      </c>
      <c r="O6" s="92">
        <v>28</v>
      </c>
      <c r="P6" s="92">
        <f>IF('Metric ME - Current'!$D$16&lt;3.5237,593.73-53.279*(3.5237-'Metric ME - Current'!$D$16),593.73)</f>
        <v>593.73</v>
      </c>
      <c r="Q6" s="1">
        <f>P6+Q5</f>
        <v>2374.92</v>
      </c>
      <c r="R6" s="92">
        <f>IF('Metric ME - Current'!$D$16&lt;4.1,696.15-33.2478*(4.1-'Metric ME - Current'!$D$16),696.15)</f>
        <v>696.15</v>
      </c>
      <c r="S6" s="1">
        <f>R6+S5</f>
        <v>2784.6</v>
      </c>
      <c r="V6" s="92">
        <v>28</v>
      </c>
      <c r="W6" s="92">
        <f>IF('Metric ME - Current'!$E$16&lt;3.5237,593.73-53.279*(3.5237-'Metric ME - Current'!$E$16),593.73)</f>
        <v>593.73</v>
      </c>
      <c r="X6" s="1">
        <f>W6+X5</f>
        <v>2374.92</v>
      </c>
      <c r="Y6" s="92">
        <f>IF('Metric ME - Current'!$E$16&lt;4.1,696.15-33.2478*(4.1-'Metric ME - Current'!$E$16),696.15)</f>
        <v>696.15</v>
      </c>
      <c r="Z6" s="1">
        <f>Y6+Z5</f>
        <v>2784.6</v>
      </c>
      <c r="AC6" s="92">
        <v>28</v>
      </c>
      <c r="AD6" s="92">
        <f>IF('Metric ME - Current'!$F$16&lt;3.5237,593.73-53.279*(3.5237-'Metric ME - Current'!$F$16),593.73)</f>
        <v>593.73</v>
      </c>
      <c r="AE6" s="1">
        <f>AD6+AE5</f>
        <v>2374.92</v>
      </c>
      <c r="AF6" s="92">
        <f>IF('Metric ME - Current'!$F$16&lt;4.1,696.15-33.2478*(4.1-'Metric ME - Current'!$F$16),696.15)</f>
        <v>696.15</v>
      </c>
      <c r="AG6" s="1">
        <f>AF6+AG5</f>
        <v>2784.6</v>
      </c>
      <c r="AJ6" s="92">
        <v>28</v>
      </c>
      <c r="AK6" s="92">
        <f>IF('Metric ME - Current'!$G$16&lt;3.5237,593.73-53.279*(3.5237-'Metric ME - Current'!$G$16),593.73)</f>
        <v>593.73</v>
      </c>
      <c r="AL6" s="1">
        <f>AK6+AL5</f>
        <v>2374.92</v>
      </c>
      <c r="AM6" s="92">
        <f>IF('Metric ME - Current'!$G$16&lt;4.1,696.15-33.2478*(4.1-'Metric ME - Current'!$G$16),696.15)</f>
        <v>696.15</v>
      </c>
      <c r="AN6" s="1">
        <f>AM6+AN5</f>
        <v>2784.6</v>
      </c>
      <c r="AQ6" s="92">
        <v>28</v>
      </c>
      <c r="AR6" s="92">
        <f>IF('Metric ME - Current'!$H$16&lt;3.5237,593.73-53.279*(3.5237-'Metric ME - Current'!$H$16),593.73)</f>
        <v>593.73</v>
      </c>
      <c r="AS6" s="1">
        <f>AR6+AS5</f>
        <v>2374.92</v>
      </c>
      <c r="AT6" s="92">
        <f>IF('Metric ME - Current'!$H$16&lt;4.1,696.15-33.2478*(4.1-'Metric ME - Current'!$H$16),696.15)</f>
        <v>696.15</v>
      </c>
      <c r="AU6" s="1">
        <f>AT6+AU5</f>
        <v>2784.6</v>
      </c>
      <c r="AX6" s="92">
        <v>28</v>
      </c>
      <c r="AY6" s="92">
        <f>IF('Metric ME - Current'!$I$16&lt;3.5237,593.73-53.279*(3.5237-'Metric ME - Current'!$I$16),593.73)</f>
        <v>593.73</v>
      </c>
      <c r="AZ6" s="1">
        <f>AY6+AZ5</f>
        <v>2374.92</v>
      </c>
      <c r="BA6" s="92">
        <f>IF('Metric ME - Current'!$I$16&lt;4.1,696.15-33.2478*(4.1-'Metric ME - Current'!$I$16),696.15)</f>
        <v>696.15</v>
      </c>
      <c r="BB6" s="1">
        <f>BA6+BB5</f>
        <v>2784.6</v>
      </c>
    </row>
    <row r="7" spans="1:54" x14ac:dyDescent="0.25">
      <c r="A7" s="92">
        <v>29</v>
      </c>
      <c r="B7" s="92">
        <f>IF('Metric ME - Current'!$B$16&lt;3.5237,593.73-53.279*(3.5237-'Metric ME - Current'!$B$16),593.73)</f>
        <v>593.73</v>
      </c>
      <c r="C7" s="1">
        <f>B7+C6</f>
        <v>2968.65</v>
      </c>
      <c r="D7" s="92">
        <f>IF('Metric ME - Current'!$B$16&lt;4.1,696.15-33.2478*(4.1-'Metric ME - Current'!$B$16),696.15)</f>
        <v>696.15</v>
      </c>
      <c r="E7" s="1">
        <f t="shared" ref="E7:E70" si="0">D7+E6</f>
        <v>3480.75</v>
      </c>
      <c r="H7" s="92">
        <v>29</v>
      </c>
      <c r="I7" s="92">
        <f>IF('Metric ME - Current'!$C$16&lt;3.5237,593.73-53.279*(3.5237-'Metric ME - Current'!$C$16),593.73)</f>
        <v>593.73</v>
      </c>
      <c r="J7" s="1">
        <f>I7+J6</f>
        <v>2968.65</v>
      </c>
      <c r="K7" s="92">
        <f>IF('Metric ME - Current'!$C$16&lt;4.1,696.15-33.2478*(4.1-'Metric ME - Current'!$C$16),696.15)</f>
        <v>696.15</v>
      </c>
      <c r="L7" s="1">
        <f t="shared" ref="L7" si="1">K7+L6</f>
        <v>3480.75</v>
      </c>
      <c r="O7" s="92">
        <v>29</v>
      </c>
      <c r="P7" s="92">
        <f>IF('Metric ME - Current'!$D$16&lt;3.5237,593.73-53.279*(3.5237-'Metric ME - Current'!$D$16),593.73)</f>
        <v>593.73</v>
      </c>
      <c r="Q7" s="1">
        <f>P7+Q6</f>
        <v>2968.65</v>
      </c>
      <c r="R7" s="92">
        <f>IF('Metric ME - Current'!$D$16&lt;4.1,696.15-33.2478*(4.1-'Metric ME - Current'!$D$16),696.15)</f>
        <v>696.15</v>
      </c>
      <c r="S7" s="1">
        <f t="shared" ref="S7" si="2">R7+S6</f>
        <v>3480.75</v>
      </c>
      <c r="V7" s="92">
        <v>29</v>
      </c>
      <c r="W7" s="92">
        <f>IF('Metric ME - Current'!$E$16&lt;3.5237,593.73-53.279*(3.5237-'Metric ME - Current'!$E$16),593.73)</f>
        <v>593.73</v>
      </c>
      <c r="X7" s="1">
        <f>W7+X6</f>
        <v>2968.65</v>
      </c>
      <c r="Y7" s="92">
        <f>IF('Metric ME - Current'!$E$16&lt;4.1,696.15-33.2478*(4.1-'Metric ME - Current'!$E$16),696.15)</f>
        <v>696.15</v>
      </c>
      <c r="Z7" s="1">
        <f t="shared" ref="Z7" si="3">Y7+Z6</f>
        <v>3480.75</v>
      </c>
      <c r="AC7" s="92">
        <v>29</v>
      </c>
      <c r="AD7" s="92">
        <f>IF('Metric ME - Current'!$F$16&lt;3.5237,593.73-53.279*(3.5237-'Metric ME - Current'!$F$16),593.73)</f>
        <v>593.73</v>
      </c>
      <c r="AE7" s="1">
        <f>AD7+AE6</f>
        <v>2968.65</v>
      </c>
      <c r="AF7" s="92">
        <f>IF('Metric ME - Current'!$F$16&lt;4.1,696.15-33.2478*(4.1-'Metric ME - Current'!$F$16),696.15)</f>
        <v>696.15</v>
      </c>
      <c r="AG7" s="1">
        <f t="shared" ref="AG7" si="4">AF7+AG6</f>
        <v>3480.75</v>
      </c>
      <c r="AJ7" s="92">
        <v>29</v>
      </c>
      <c r="AK7" s="92">
        <f>IF('Metric ME - Current'!$G$16&lt;3.5237,593.73-53.279*(3.5237-'Metric ME - Current'!$G$16),593.73)</f>
        <v>593.73</v>
      </c>
      <c r="AL7" s="1">
        <f>AK7+AL6</f>
        <v>2968.65</v>
      </c>
      <c r="AM7" s="92">
        <f>IF('Metric ME - Current'!$G$16&lt;4.1,696.15-33.2478*(4.1-'Metric ME - Current'!$G$16),696.15)</f>
        <v>696.15</v>
      </c>
      <c r="AN7" s="1">
        <f t="shared" ref="AN7" si="5">AM7+AN6</f>
        <v>3480.75</v>
      </c>
      <c r="AQ7" s="92">
        <v>29</v>
      </c>
      <c r="AR7" s="92">
        <f>IF('Metric ME - Current'!$H$16&lt;3.5237,593.73-53.279*(3.5237-'Metric ME - Current'!$H$16),593.73)</f>
        <v>593.73</v>
      </c>
      <c r="AS7" s="1">
        <f>AR7+AS6</f>
        <v>2968.65</v>
      </c>
      <c r="AT7" s="92">
        <f>IF('Metric ME - Current'!$H$16&lt;4.1,696.15-33.2478*(4.1-'Metric ME - Current'!$H$16),696.15)</f>
        <v>696.15</v>
      </c>
      <c r="AU7" s="1">
        <f t="shared" ref="AU7" si="6">AT7+AU6</f>
        <v>3480.75</v>
      </c>
      <c r="AX7" s="92">
        <v>29</v>
      </c>
      <c r="AY7" s="92">
        <f>IF('Metric ME - Current'!$I$16&lt;3.5237,593.73-53.279*(3.5237-'Metric ME - Current'!$I$16),593.73)</f>
        <v>593.73</v>
      </c>
      <c r="AZ7" s="1">
        <f>AY7+AZ6</f>
        <v>2968.65</v>
      </c>
      <c r="BA7" s="92">
        <f>IF('Metric ME - Current'!$I$16&lt;4.1,696.15-33.2478*(4.1-'Metric ME - Current'!$I$16),696.15)</f>
        <v>696.15</v>
      </c>
      <c r="BB7" s="1">
        <f t="shared" ref="BB7" si="7">BA7+BB6</f>
        <v>3480.75</v>
      </c>
    </row>
    <row r="8" spans="1:54" x14ac:dyDescent="0.25">
      <c r="A8" s="92">
        <v>30</v>
      </c>
      <c r="B8" s="92">
        <f>IF('Metric ME - Current'!$B$16&lt;3.5237,593.73-53.279*(3.5237-'Metric ME - Current'!$B$16),593.73)</f>
        <v>593.73</v>
      </c>
      <c r="C8" s="1">
        <f t="shared" ref="C8:C71" si="8">B8+C7</f>
        <v>3562.38</v>
      </c>
      <c r="D8" s="92">
        <f>IF('Metric ME - Current'!$B$16&lt;4.1,696.15-33.2478*(4.1-'Metric ME - Current'!$B$16),696.15)</f>
        <v>696.15</v>
      </c>
      <c r="E8" s="1">
        <f>D8+E7</f>
        <v>4176.8999999999996</v>
      </c>
      <c r="H8" s="92">
        <v>30</v>
      </c>
      <c r="I8" s="92">
        <f>IF('Metric ME - Current'!$C$16&lt;3.5237,593.73-53.279*(3.5237-'Metric ME - Current'!$C$16),593.73)</f>
        <v>593.73</v>
      </c>
      <c r="J8" s="1">
        <f t="shared" ref="J8:J71" si="9">I8+J7</f>
        <v>3562.38</v>
      </c>
      <c r="K8" s="92">
        <f>IF('Metric ME - Current'!$C$16&lt;4.1,696.15-33.2478*(4.1-'Metric ME - Current'!$C$16),696.15)</f>
        <v>696.15</v>
      </c>
      <c r="L8" s="1">
        <f>K8+L7</f>
        <v>4176.8999999999996</v>
      </c>
      <c r="O8" s="92">
        <v>30</v>
      </c>
      <c r="P8" s="92">
        <f>IF('Metric ME - Current'!$D$16&lt;3.5237,593.73-53.279*(3.5237-'Metric ME - Current'!$D$16),593.73)</f>
        <v>593.73</v>
      </c>
      <c r="Q8" s="1">
        <f t="shared" ref="Q8:Q71" si="10">P8+Q7</f>
        <v>3562.38</v>
      </c>
      <c r="R8" s="92">
        <f>IF('Metric ME - Current'!$D$16&lt;4.1,696.15-33.2478*(4.1-'Metric ME - Current'!$D$16),696.15)</f>
        <v>696.15</v>
      </c>
      <c r="S8" s="1">
        <f>R8+S7</f>
        <v>4176.8999999999996</v>
      </c>
      <c r="V8" s="92">
        <v>30</v>
      </c>
      <c r="W8" s="92">
        <f>IF('Metric ME - Current'!$E$16&lt;3.5237,593.73-53.279*(3.5237-'Metric ME - Current'!$E$16),593.73)</f>
        <v>593.73</v>
      </c>
      <c r="X8" s="1">
        <f t="shared" ref="X8:X71" si="11">W8+X7</f>
        <v>3562.38</v>
      </c>
      <c r="Y8" s="92">
        <f>IF('Metric ME - Current'!$E$16&lt;4.1,696.15-33.2478*(4.1-'Metric ME - Current'!$E$16),696.15)</f>
        <v>696.15</v>
      </c>
      <c r="Z8" s="1">
        <f>Y8+Z7</f>
        <v>4176.8999999999996</v>
      </c>
      <c r="AC8" s="92">
        <v>30</v>
      </c>
      <c r="AD8" s="92">
        <f>IF('Metric ME - Current'!$F$16&lt;3.5237,593.73-53.279*(3.5237-'Metric ME - Current'!$F$16),593.73)</f>
        <v>593.73</v>
      </c>
      <c r="AE8" s="1">
        <f t="shared" ref="AE8:AE71" si="12">AD8+AE7</f>
        <v>3562.38</v>
      </c>
      <c r="AF8" s="92">
        <f>IF('Metric ME - Current'!$F$16&lt;4.1,696.15-33.2478*(4.1-'Metric ME - Current'!$F$16),696.15)</f>
        <v>696.15</v>
      </c>
      <c r="AG8" s="1">
        <f>AF8+AG7</f>
        <v>4176.8999999999996</v>
      </c>
      <c r="AJ8" s="92">
        <v>30</v>
      </c>
      <c r="AK8" s="92">
        <f>IF('Metric ME - Current'!$G$16&lt;3.5237,593.73-53.279*(3.5237-'Metric ME - Current'!$G$16),593.73)</f>
        <v>593.73</v>
      </c>
      <c r="AL8" s="1">
        <f t="shared" ref="AL8:AL71" si="13">AK8+AL7</f>
        <v>3562.38</v>
      </c>
      <c r="AM8" s="92">
        <f>IF('Metric ME - Current'!$G$16&lt;4.1,696.15-33.2478*(4.1-'Metric ME - Current'!$G$16),696.15)</f>
        <v>696.15</v>
      </c>
      <c r="AN8" s="1">
        <f>AM8+AN7</f>
        <v>4176.8999999999996</v>
      </c>
      <c r="AQ8" s="92">
        <v>30</v>
      </c>
      <c r="AR8" s="92">
        <f>IF('Metric ME - Current'!$H$16&lt;3.5237,593.73-53.279*(3.5237-'Metric ME - Current'!$H$16),593.73)</f>
        <v>593.73</v>
      </c>
      <c r="AS8" s="1">
        <f t="shared" ref="AS8:AS71" si="14">AR8+AS7</f>
        <v>3562.38</v>
      </c>
      <c r="AT8" s="92">
        <f>IF('Metric ME - Current'!$H$16&lt;4.1,696.15-33.2478*(4.1-'Metric ME - Current'!$H$16),696.15)</f>
        <v>696.15</v>
      </c>
      <c r="AU8" s="1">
        <f>AT8+AU7</f>
        <v>4176.8999999999996</v>
      </c>
      <c r="AX8" s="92">
        <v>30</v>
      </c>
      <c r="AY8" s="92">
        <f>IF('Metric ME - Current'!$I$16&lt;3.5237,593.73-53.279*(3.5237-'Metric ME - Current'!$I$16),593.73)</f>
        <v>593.73</v>
      </c>
      <c r="AZ8" s="1">
        <f t="shared" ref="AZ8:AZ71" si="15">AY8+AZ7</f>
        <v>3562.38</v>
      </c>
      <c r="BA8" s="92">
        <f>IF('Metric ME - Current'!$I$16&lt;4.1,696.15-33.2478*(4.1-'Metric ME - Current'!$I$16),696.15)</f>
        <v>696.15</v>
      </c>
      <c r="BB8" s="1">
        <f>BA8+BB7</f>
        <v>4176.8999999999996</v>
      </c>
    </row>
    <row r="9" spans="1:54" x14ac:dyDescent="0.25">
      <c r="A9" s="92">
        <v>31</v>
      </c>
      <c r="B9" s="92">
        <f>IF('Metric ME - Current'!$B$16&lt;3.5237,593.73-53.279*(3.5237-'Metric ME - Current'!$B$16),593.73)</f>
        <v>593.73</v>
      </c>
      <c r="C9" s="1">
        <f t="shared" si="8"/>
        <v>4156.1100000000006</v>
      </c>
      <c r="D9" s="92">
        <f>IF('Metric ME - Current'!$B$16&lt;4.1,696.15-33.2478*(4.1-'Metric ME - Current'!$B$16),696.15)</f>
        <v>696.15</v>
      </c>
      <c r="E9" s="1">
        <f t="shared" si="0"/>
        <v>4873.0499999999993</v>
      </c>
      <c r="H9" s="92">
        <v>31</v>
      </c>
      <c r="I9" s="92">
        <f>IF('Metric ME - Current'!$C$16&lt;3.5237,593.73-53.279*(3.5237-'Metric ME - Current'!$C$16),593.73)</f>
        <v>593.73</v>
      </c>
      <c r="J9" s="1">
        <f t="shared" si="9"/>
        <v>4156.1100000000006</v>
      </c>
      <c r="K9" s="92">
        <f>IF('Metric ME - Current'!$C$16&lt;4.1,696.15-33.2478*(4.1-'Metric ME - Current'!$C$16),696.15)</f>
        <v>696.15</v>
      </c>
      <c r="L9" s="1">
        <f t="shared" ref="L9:L11" si="16">K9+L8</f>
        <v>4873.0499999999993</v>
      </c>
      <c r="O9" s="92">
        <v>31</v>
      </c>
      <c r="P9" s="92">
        <f>IF('Metric ME - Current'!$D$16&lt;3.5237,593.73-53.279*(3.5237-'Metric ME - Current'!$D$16),593.73)</f>
        <v>593.73</v>
      </c>
      <c r="Q9" s="1">
        <f t="shared" si="10"/>
        <v>4156.1100000000006</v>
      </c>
      <c r="R9" s="92">
        <f>IF('Metric ME - Current'!$D$16&lt;4.1,696.15-33.2478*(4.1-'Metric ME - Current'!$D$16),696.15)</f>
        <v>696.15</v>
      </c>
      <c r="S9" s="1">
        <f t="shared" ref="S9:S11" si="17">R9+S8</f>
        <v>4873.0499999999993</v>
      </c>
      <c r="V9" s="92">
        <v>31</v>
      </c>
      <c r="W9" s="92">
        <f>IF('Metric ME - Current'!$E$16&lt;3.5237,593.73-53.279*(3.5237-'Metric ME - Current'!$E$16),593.73)</f>
        <v>593.73</v>
      </c>
      <c r="X9" s="1">
        <f t="shared" si="11"/>
        <v>4156.1100000000006</v>
      </c>
      <c r="Y9" s="92">
        <f>IF('Metric ME - Current'!$E$16&lt;4.1,696.15-33.2478*(4.1-'Metric ME - Current'!$E$16),696.15)</f>
        <v>696.15</v>
      </c>
      <c r="Z9" s="1">
        <f t="shared" ref="Z9:Z11" si="18">Y9+Z8</f>
        <v>4873.0499999999993</v>
      </c>
      <c r="AC9" s="92">
        <v>31</v>
      </c>
      <c r="AD9" s="92">
        <f>IF('Metric ME - Current'!$F$16&lt;3.5237,593.73-53.279*(3.5237-'Metric ME - Current'!$F$16),593.73)</f>
        <v>593.73</v>
      </c>
      <c r="AE9" s="1">
        <f t="shared" si="12"/>
        <v>4156.1100000000006</v>
      </c>
      <c r="AF9" s="92">
        <f>IF('Metric ME - Current'!$F$16&lt;4.1,696.15-33.2478*(4.1-'Metric ME - Current'!$F$16),696.15)</f>
        <v>696.15</v>
      </c>
      <c r="AG9" s="1">
        <f t="shared" ref="AG9:AG11" si="19">AF9+AG8</f>
        <v>4873.0499999999993</v>
      </c>
      <c r="AJ9" s="92">
        <v>31</v>
      </c>
      <c r="AK9" s="92">
        <f>IF('Metric ME - Current'!$G$16&lt;3.5237,593.73-53.279*(3.5237-'Metric ME - Current'!$G$16),593.73)</f>
        <v>593.73</v>
      </c>
      <c r="AL9" s="1">
        <f t="shared" si="13"/>
        <v>4156.1100000000006</v>
      </c>
      <c r="AM9" s="92">
        <f>IF('Metric ME - Current'!$G$16&lt;4.1,696.15-33.2478*(4.1-'Metric ME - Current'!$G$16),696.15)</f>
        <v>696.15</v>
      </c>
      <c r="AN9" s="1">
        <f t="shared" ref="AN9:AN11" si="20">AM9+AN8</f>
        <v>4873.0499999999993</v>
      </c>
      <c r="AQ9" s="92">
        <v>31</v>
      </c>
      <c r="AR9" s="92">
        <f>IF('Metric ME - Current'!$H$16&lt;3.5237,593.73-53.279*(3.5237-'Metric ME - Current'!$H$16),593.73)</f>
        <v>593.73</v>
      </c>
      <c r="AS9" s="1">
        <f t="shared" si="14"/>
        <v>4156.1100000000006</v>
      </c>
      <c r="AT9" s="92">
        <f>IF('Metric ME - Current'!$H$16&lt;4.1,696.15-33.2478*(4.1-'Metric ME - Current'!$H$16),696.15)</f>
        <v>696.15</v>
      </c>
      <c r="AU9" s="1">
        <f t="shared" ref="AU9:AU11" si="21">AT9+AU8</f>
        <v>4873.0499999999993</v>
      </c>
      <c r="AX9" s="92">
        <v>31</v>
      </c>
      <c r="AY9" s="92">
        <f>IF('Metric ME - Current'!$I$16&lt;3.5237,593.73-53.279*(3.5237-'Metric ME - Current'!$I$16),593.73)</f>
        <v>593.73</v>
      </c>
      <c r="AZ9" s="1">
        <f t="shared" si="15"/>
        <v>4156.1100000000006</v>
      </c>
      <c r="BA9" s="92">
        <f>IF('Metric ME - Current'!$I$16&lt;4.1,696.15-33.2478*(4.1-'Metric ME - Current'!$I$16),696.15)</f>
        <v>696.15</v>
      </c>
      <c r="BB9" s="1">
        <f t="shared" ref="BB9:BB11" si="22">BA9+BB8</f>
        <v>4873.0499999999993</v>
      </c>
    </row>
    <row r="10" spans="1:54" x14ac:dyDescent="0.25">
      <c r="A10" s="92">
        <v>32</v>
      </c>
      <c r="B10" s="92">
        <f>IF('Metric ME - Current'!$B$16&lt;3.5237,593.73-53.279*(3.5237-'Metric ME - Current'!$B$16),593.73)</f>
        <v>593.73</v>
      </c>
      <c r="C10" s="1">
        <f t="shared" si="8"/>
        <v>4749.84</v>
      </c>
      <c r="D10" s="92">
        <f>IF('Metric ME - Current'!$B$16&lt;4.1,696.15-33.2478*(4.1-'Metric ME - Current'!$B$16),696.15)</f>
        <v>696.15</v>
      </c>
      <c r="E10" s="1">
        <f t="shared" si="0"/>
        <v>5569.1999999999989</v>
      </c>
      <c r="H10" s="92">
        <v>32</v>
      </c>
      <c r="I10" s="92">
        <f>IF('Metric ME - Current'!$C$16&lt;3.5237,593.73-53.279*(3.5237-'Metric ME - Current'!$C$16),593.73)</f>
        <v>593.73</v>
      </c>
      <c r="J10" s="1">
        <f t="shared" si="9"/>
        <v>4749.84</v>
      </c>
      <c r="K10" s="92">
        <f>IF('Metric ME - Current'!$C$16&lt;4.1,696.15-33.2478*(4.1-'Metric ME - Current'!$C$16),696.15)</f>
        <v>696.15</v>
      </c>
      <c r="L10" s="1">
        <f t="shared" si="16"/>
        <v>5569.1999999999989</v>
      </c>
      <c r="O10" s="92">
        <v>32</v>
      </c>
      <c r="P10" s="92">
        <f>IF('Metric ME - Current'!$D$16&lt;3.5237,593.73-53.279*(3.5237-'Metric ME - Current'!$D$16),593.73)</f>
        <v>593.73</v>
      </c>
      <c r="Q10" s="1">
        <f t="shared" si="10"/>
        <v>4749.84</v>
      </c>
      <c r="R10" s="92">
        <f>IF('Metric ME - Current'!$D$16&lt;4.1,696.15-33.2478*(4.1-'Metric ME - Current'!$D$16),696.15)</f>
        <v>696.15</v>
      </c>
      <c r="S10" s="1">
        <f t="shared" si="17"/>
        <v>5569.1999999999989</v>
      </c>
      <c r="V10" s="92">
        <v>32</v>
      </c>
      <c r="W10" s="92">
        <f>IF('Metric ME - Current'!$E$16&lt;3.5237,593.73-53.279*(3.5237-'Metric ME - Current'!$E$16),593.73)</f>
        <v>593.73</v>
      </c>
      <c r="X10" s="1">
        <f t="shared" si="11"/>
        <v>4749.84</v>
      </c>
      <c r="Y10" s="92">
        <f>IF('Metric ME - Current'!$E$16&lt;4.1,696.15-33.2478*(4.1-'Metric ME - Current'!$E$16),696.15)</f>
        <v>696.15</v>
      </c>
      <c r="Z10" s="1">
        <f t="shared" si="18"/>
        <v>5569.1999999999989</v>
      </c>
      <c r="AC10" s="92">
        <v>32</v>
      </c>
      <c r="AD10" s="92">
        <f>IF('Metric ME - Current'!$F$16&lt;3.5237,593.73-53.279*(3.5237-'Metric ME - Current'!$F$16),593.73)</f>
        <v>593.73</v>
      </c>
      <c r="AE10" s="1">
        <f t="shared" si="12"/>
        <v>4749.84</v>
      </c>
      <c r="AF10" s="92">
        <f>IF('Metric ME - Current'!$F$16&lt;4.1,696.15-33.2478*(4.1-'Metric ME - Current'!$F$16),696.15)</f>
        <v>696.15</v>
      </c>
      <c r="AG10" s="1">
        <f t="shared" si="19"/>
        <v>5569.1999999999989</v>
      </c>
      <c r="AJ10" s="92">
        <v>32</v>
      </c>
      <c r="AK10" s="92">
        <f>IF('Metric ME - Current'!$G$16&lt;3.5237,593.73-53.279*(3.5237-'Metric ME - Current'!$G$16),593.73)</f>
        <v>593.73</v>
      </c>
      <c r="AL10" s="1">
        <f t="shared" si="13"/>
        <v>4749.84</v>
      </c>
      <c r="AM10" s="92">
        <f>IF('Metric ME - Current'!$G$16&lt;4.1,696.15-33.2478*(4.1-'Metric ME - Current'!$G$16),696.15)</f>
        <v>696.15</v>
      </c>
      <c r="AN10" s="1">
        <f t="shared" si="20"/>
        <v>5569.1999999999989</v>
      </c>
      <c r="AQ10" s="92">
        <v>32</v>
      </c>
      <c r="AR10" s="92">
        <f>IF('Metric ME - Current'!$H$16&lt;3.5237,593.73-53.279*(3.5237-'Metric ME - Current'!$H$16),593.73)</f>
        <v>593.73</v>
      </c>
      <c r="AS10" s="1">
        <f t="shared" si="14"/>
        <v>4749.84</v>
      </c>
      <c r="AT10" s="92">
        <f>IF('Metric ME - Current'!$H$16&lt;4.1,696.15-33.2478*(4.1-'Metric ME - Current'!$H$16),696.15)</f>
        <v>696.15</v>
      </c>
      <c r="AU10" s="1">
        <f t="shared" si="21"/>
        <v>5569.1999999999989</v>
      </c>
      <c r="AX10" s="92">
        <v>32</v>
      </c>
      <c r="AY10" s="92">
        <f>IF('Metric ME - Current'!$I$16&lt;3.5237,593.73-53.279*(3.5237-'Metric ME - Current'!$I$16),593.73)</f>
        <v>593.73</v>
      </c>
      <c r="AZ10" s="1">
        <f t="shared" si="15"/>
        <v>4749.84</v>
      </c>
      <c r="BA10" s="92">
        <f>IF('Metric ME - Current'!$I$16&lt;4.1,696.15-33.2478*(4.1-'Metric ME - Current'!$I$16),696.15)</f>
        <v>696.15</v>
      </c>
      <c r="BB10" s="1">
        <f t="shared" si="22"/>
        <v>5569.1999999999989</v>
      </c>
    </row>
    <row r="11" spans="1:54" x14ac:dyDescent="0.25">
      <c r="A11" s="92">
        <v>33</v>
      </c>
      <c r="B11" s="92">
        <f>IF('Metric ME - Current'!$B$16&lt;3.5237,593.73-53.279*(3.5237-'Metric ME - Current'!$B$16),593.73)</f>
        <v>593.73</v>
      </c>
      <c r="C11" s="1">
        <f t="shared" si="8"/>
        <v>5343.57</v>
      </c>
      <c r="D11" s="92">
        <f>IF('Metric ME - Current'!$B$16&lt;4.1,696.15-33.2478*(4.1-'Metric ME - Current'!$B$16),696.15)</f>
        <v>696.15</v>
      </c>
      <c r="E11" s="1">
        <f t="shared" si="0"/>
        <v>6265.3499999999985</v>
      </c>
      <c r="H11" s="92">
        <v>33</v>
      </c>
      <c r="I11" s="92">
        <f>IF('Metric ME - Current'!$C$16&lt;3.5237,593.73-53.279*(3.5237-'Metric ME - Current'!$C$16),593.73)</f>
        <v>593.73</v>
      </c>
      <c r="J11" s="1">
        <f t="shared" si="9"/>
        <v>5343.57</v>
      </c>
      <c r="K11" s="92">
        <f>IF('Metric ME - Current'!$C$16&lt;4.1,696.15-33.2478*(4.1-'Metric ME - Current'!$C$16),696.15)</f>
        <v>696.15</v>
      </c>
      <c r="L11" s="1">
        <f t="shared" si="16"/>
        <v>6265.3499999999985</v>
      </c>
      <c r="O11" s="92">
        <v>33</v>
      </c>
      <c r="P11" s="92">
        <f>IF('Metric ME - Current'!$D$16&lt;3.5237,593.73-53.279*(3.5237-'Metric ME - Current'!$D$16),593.73)</f>
        <v>593.73</v>
      </c>
      <c r="Q11" s="1">
        <f t="shared" si="10"/>
        <v>5343.57</v>
      </c>
      <c r="R11" s="92">
        <f>IF('Metric ME - Current'!$D$16&lt;4.1,696.15-33.2478*(4.1-'Metric ME - Current'!$D$16),696.15)</f>
        <v>696.15</v>
      </c>
      <c r="S11" s="1">
        <f t="shared" si="17"/>
        <v>6265.3499999999985</v>
      </c>
      <c r="V11" s="92">
        <v>33</v>
      </c>
      <c r="W11" s="92">
        <f>IF('Metric ME - Current'!$E$16&lt;3.5237,593.73-53.279*(3.5237-'Metric ME - Current'!$E$16),593.73)</f>
        <v>593.73</v>
      </c>
      <c r="X11" s="1">
        <f t="shared" si="11"/>
        <v>5343.57</v>
      </c>
      <c r="Y11" s="92">
        <f>IF('Metric ME - Current'!$E$16&lt;4.1,696.15-33.2478*(4.1-'Metric ME - Current'!$E$16),696.15)</f>
        <v>696.15</v>
      </c>
      <c r="Z11" s="1">
        <f t="shared" si="18"/>
        <v>6265.3499999999985</v>
      </c>
      <c r="AC11" s="92">
        <v>33</v>
      </c>
      <c r="AD11" s="92">
        <f>IF('Metric ME - Current'!$F$16&lt;3.5237,593.73-53.279*(3.5237-'Metric ME - Current'!$F$16),593.73)</f>
        <v>593.73</v>
      </c>
      <c r="AE11" s="1">
        <f t="shared" si="12"/>
        <v>5343.57</v>
      </c>
      <c r="AF11" s="92">
        <f>IF('Metric ME - Current'!$F$16&lt;4.1,696.15-33.2478*(4.1-'Metric ME - Current'!$F$16),696.15)</f>
        <v>696.15</v>
      </c>
      <c r="AG11" s="1">
        <f t="shared" si="19"/>
        <v>6265.3499999999985</v>
      </c>
      <c r="AJ11" s="92">
        <v>33</v>
      </c>
      <c r="AK11" s="92">
        <f>IF('Metric ME - Current'!$G$16&lt;3.5237,593.73-53.279*(3.5237-'Metric ME - Current'!$G$16),593.73)</f>
        <v>593.73</v>
      </c>
      <c r="AL11" s="1">
        <f t="shared" si="13"/>
        <v>5343.57</v>
      </c>
      <c r="AM11" s="92">
        <f>IF('Metric ME - Current'!$G$16&lt;4.1,696.15-33.2478*(4.1-'Metric ME - Current'!$G$16),696.15)</f>
        <v>696.15</v>
      </c>
      <c r="AN11" s="1">
        <f t="shared" si="20"/>
        <v>6265.3499999999985</v>
      </c>
      <c r="AQ11" s="92">
        <v>33</v>
      </c>
      <c r="AR11" s="92">
        <f>IF('Metric ME - Current'!$H$16&lt;3.5237,593.73-53.279*(3.5237-'Metric ME - Current'!$H$16),593.73)</f>
        <v>593.73</v>
      </c>
      <c r="AS11" s="1">
        <f t="shared" si="14"/>
        <v>5343.57</v>
      </c>
      <c r="AT11" s="92">
        <f>IF('Metric ME - Current'!$H$16&lt;4.1,696.15-33.2478*(4.1-'Metric ME - Current'!$H$16),696.15)</f>
        <v>696.15</v>
      </c>
      <c r="AU11" s="1">
        <f t="shared" si="21"/>
        <v>6265.3499999999985</v>
      </c>
      <c r="AX11" s="92">
        <v>33</v>
      </c>
      <c r="AY11" s="92">
        <f>IF('Metric ME - Current'!$I$16&lt;3.5237,593.73-53.279*(3.5237-'Metric ME - Current'!$I$16),593.73)</f>
        <v>593.73</v>
      </c>
      <c r="AZ11" s="1">
        <f t="shared" si="15"/>
        <v>5343.57</v>
      </c>
      <c r="BA11" s="92">
        <f>IF('Metric ME - Current'!$I$16&lt;4.1,696.15-33.2478*(4.1-'Metric ME - Current'!$I$16),696.15)</f>
        <v>696.15</v>
      </c>
      <c r="BB11" s="1">
        <f t="shared" si="22"/>
        <v>6265.3499999999985</v>
      </c>
    </row>
    <row r="12" spans="1:54" x14ac:dyDescent="0.25">
      <c r="A12" s="92">
        <v>34</v>
      </c>
      <c r="B12" s="92">
        <f>IF('Metric ME - Current'!$B$16&lt;3.5237,593.73-53.279*(3.5237-'Metric ME - Current'!$B$16),593.73)</f>
        <v>593.73</v>
      </c>
      <c r="C12" s="1">
        <f t="shared" si="8"/>
        <v>5937.2999999999993</v>
      </c>
      <c r="D12" s="92">
        <f>IF('Metric ME - Current'!$B$16&lt;4.1,696.15-33.2478*(4.1-'Metric ME - Current'!$B$16),696.15)</f>
        <v>696.15</v>
      </c>
      <c r="E12" s="1">
        <f>D12+E11</f>
        <v>6961.4999999999982</v>
      </c>
      <c r="H12" s="92">
        <v>34</v>
      </c>
      <c r="I12" s="92">
        <f>IF('Metric ME - Current'!$C$16&lt;3.5237,593.73-53.279*(3.5237-'Metric ME - Current'!$C$16),593.73)</f>
        <v>593.73</v>
      </c>
      <c r="J12" s="1">
        <f t="shared" si="9"/>
        <v>5937.2999999999993</v>
      </c>
      <c r="K12" s="92">
        <f>IF('Metric ME - Current'!$C$16&lt;4.1,696.15-33.2478*(4.1-'Metric ME - Current'!$C$16),696.15)</f>
        <v>696.15</v>
      </c>
      <c r="L12" s="1">
        <f>K12+L11</f>
        <v>6961.4999999999982</v>
      </c>
      <c r="O12" s="92">
        <v>34</v>
      </c>
      <c r="P12" s="92">
        <f>IF('Metric ME - Current'!$D$16&lt;3.5237,593.73-53.279*(3.5237-'Metric ME - Current'!$D$16),593.73)</f>
        <v>593.73</v>
      </c>
      <c r="Q12" s="1">
        <f t="shared" si="10"/>
        <v>5937.2999999999993</v>
      </c>
      <c r="R12" s="92">
        <f>IF('Metric ME - Current'!$D$16&lt;4.1,696.15-33.2478*(4.1-'Metric ME - Current'!$D$16),696.15)</f>
        <v>696.15</v>
      </c>
      <c r="S12" s="1">
        <f>R12+S11</f>
        <v>6961.4999999999982</v>
      </c>
      <c r="V12" s="92">
        <v>34</v>
      </c>
      <c r="W12" s="92">
        <f>IF('Metric ME - Current'!$E$16&lt;3.5237,593.73-53.279*(3.5237-'Metric ME - Current'!$E$16),593.73)</f>
        <v>593.73</v>
      </c>
      <c r="X12" s="1">
        <f t="shared" si="11"/>
        <v>5937.2999999999993</v>
      </c>
      <c r="Y12" s="92">
        <f>IF('Metric ME - Current'!$E$16&lt;4.1,696.15-33.2478*(4.1-'Metric ME - Current'!$E$16),696.15)</f>
        <v>696.15</v>
      </c>
      <c r="Z12" s="1">
        <f>Y12+Z11</f>
        <v>6961.4999999999982</v>
      </c>
      <c r="AC12" s="92">
        <v>34</v>
      </c>
      <c r="AD12" s="92">
        <f>IF('Metric ME - Current'!$F$16&lt;3.5237,593.73-53.279*(3.5237-'Metric ME - Current'!$F$16),593.73)</f>
        <v>593.73</v>
      </c>
      <c r="AE12" s="1">
        <f t="shared" si="12"/>
        <v>5937.2999999999993</v>
      </c>
      <c r="AF12" s="92">
        <f>IF('Metric ME - Current'!$F$16&lt;4.1,696.15-33.2478*(4.1-'Metric ME - Current'!$F$16),696.15)</f>
        <v>696.15</v>
      </c>
      <c r="AG12" s="1">
        <f>AF12+AG11</f>
        <v>6961.4999999999982</v>
      </c>
      <c r="AJ12" s="92">
        <v>34</v>
      </c>
      <c r="AK12" s="92">
        <f>IF('Metric ME - Current'!$G$16&lt;3.5237,593.73-53.279*(3.5237-'Metric ME - Current'!$G$16),593.73)</f>
        <v>593.73</v>
      </c>
      <c r="AL12" s="1">
        <f t="shared" si="13"/>
        <v>5937.2999999999993</v>
      </c>
      <c r="AM12" s="92">
        <f>IF('Metric ME - Current'!$G$16&lt;4.1,696.15-33.2478*(4.1-'Metric ME - Current'!$G$16),696.15)</f>
        <v>696.15</v>
      </c>
      <c r="AN12" s="1">
        <f>AM12+AN11</f>
        <v>6961.4999999999982</v>
      </c>
      <c r="AQ12" s="92">
        <v>34</v>
      </c>
      <c r="AR12" s="92">
        <f>IF('Metric ME - Current'!$H$16&lt;3.5237,593.73-53.279*(3.5237-'Metric ME - Current'!$H$16),593.73)</f>
        <v>593.73</v>
      </c>
      <c r="AS12" s="1">
        <f t="shared" si="14"/>
        <v>5937.2999999999993</v>
      </c>
      <c r="AT12" s="92">
        <f>IF('Metric ME - Current'!$H$16&lt;4.1,696.15-33.2478*(4.1-'Metric ME - Current'!$H$16),696.15)</f>
        <v>696.15</v>
      </c>
      <c r="AU12" s="1">
        <f>AT12+AU11</f>
        <v>6961.4999999999982</v>
      </c>
      <c r="AX12" s="92">
        <v>34</v>
      </c>
      <c r="AY12" s="92">
        <f>IF('Metric ME - Current'!$I$16&lt;3.5237,593.73-53.279*(3.5237-'Metric ME - Current'!$I$16),593.73)</f>
        <v>593.73</v>
      </c>
      <c r="AZ12" s="1">
        <f t="shared" si="15"/>
        <v>5937.2999999999993</v>
      </c>
      <c r="BA12" s="92">
        <f>IF('Metric ME - Current'!$I$16&lt;4.1,696.15-33.2478*(4.1-'Metric ME - Current'!$I$16),696.15)</f>
        <v>696.15</v>
      </c>
      <c r="BB12" s="1">
        <f>BA12+BB11</f>
        <v>6961.4999999999982</v>
      </c>
    </row>
    <row r="13" spans="1:54" x14ac:dyDescent="0.25">
      <c r="A13" s="92">
        <v>35</v>
      </c>
      <c r="B13" s="92">
        <f>IF('Metric ME - Current'!$B$16&lt;3.5237,593.73-53.279*(3.5237-'Metric ME - Current'!$B$16),593.73)</f>
        <v>593.73</v>
      </c>
      <c r="C13" s="1">
        <f t="shared" si="8"/>
        <v>6531.0299999999988</v>
      </c>
      <c r="D13" s="92">
        <f>IF('Metric ME - Current'!$B$16&lt;4.1,696.15-33.2478*(4.1-'Metric ME - Current'!$B$16),696.15)</f>
        <v>696.15</v>
      </c>
      <c r="E13" s="1">
        <f t="shared" si="0"/>
        <v>7657.6499999999978</v>
      </c>
      <c r="H13" s="92">
        <v>35</v>
      </c>
      <c r="I13" s="92">
        <f>IF('Metric ME - Current'!$C$16&lt;3.5237,593.73-53.279*(3.5237-'Metric ME - Current'!$C$16),593.73)</f>
        <v>593.73</v>
      </c>
      <c r="J13" s="1">
        <f t="shared" si="9"/>
        <v>6531.0299999999988</v>
      </c>
      <c r="K13" s="92">
        <f>IF('Metric ME - Current'!$C$16&lt;4.1,696.15-33.2478*(4.1-'Metric ME - Current'!$C$16),696.15)</f>
        <v>696.15</v>
      </c>
      <c r="L13" s="1">
        <f t="shared" ref="L13:L76" si="23">K13+L12</f>
        <v>7657.6499999999978</v>
      </c>
      <c r="O13" s="92">
        <v>35</v>
      </c>
      <c r="P13" s="92">
        <f>IF('Metric ME - Current'!$D$16&lt;3.5237,593.73-53.279*(3.5237-'Metric ME - Current'!$D$16),593.73)</f>
        <v>593.73</v>
      </c>
      <c r="Q13" s="1">
        <f t="shared" si="10"/>
        <v>6531.0299999999988</v>
      </c>
      <c r="R13" s="92">
        <f>IF('Metric ME - Current'!$D$16&lt;4.1,696.15-33.2478*(4.1-'Metric ME - Current'!$D$16),696.15)</f>
        <v>696.15</v>
      </c>
      <c r="S13" s="1">
        <f t="shared" ref="S13:S76" si="24">R13+S12</f>
        <v>7657.6499999999978</v>
      </c>
      <c r="V13" s="92">
        <v>35</v>
      </c>
      <c r="W13" s="92">
        <f>IF('Metric ME - Current'!$E$16&lt;3.5237,593.73-53.279*(3.5237-'Metric ME - Current'!$E$16),593.73)</f>
        <v>593.73</v>
      </c>
      <c r="X13" s="1">
        <f t="shared" si="11"/>
        <v>6531.0299999999988</v>
      </c>
      <c r="Y13" s="92">
        <f>IF('Metric ME - Current'!$E$16&lt;4.1,696.15-33.2478*(4.1-'Metric ME - Current'!$E$16),696.15)</f>
        <v>696.15</v>
      </c>
      <c r="Z13" s="1">
        <f t="shared" ref="Z13:Z76" si="25">Y13+Z12</f>
        <v>7657.6499999999978</v>
      </c>
      <c r="AC13" s="92">
        <v>35</v>
      </c>
      <c r="AD13" s="92">
        <f>IF('Metric ME - Current'!$F$16&lt;3.5237,593.73-53.279*(3.5237-'Metric ME - Current'!$F$16),593.73)</f>
        <v>593.73</v>
      </c>
      <c r="AE13" s="1">
        <f t="shared" si="12"/>
        <v>6531.0299999999988</v>
      </c>
      <c r="AF13" s="92">
        <f>IF('Metric ME - Current'!$F$16&lt;4.1,696.15-33.2478*(4.1-'Metric ME - Current'!$F$16),696.15)</f>
        <v>696.15</v>
      </c>
      <c r="AG13" s="1">
        <f t="shared" ref="AG13:AG76" si="26">AF13+AG12</f>
        <v>7657.6499999999978</v>
      </c>
      <c r="AJ13" s="92">
        <v>35</v>
      </c>
      <c r="AK13" s="92">
        <f>IF('Metric ME - Current'!$G$16&lt;3.5237,593.73-53.279*(3.5237-'Metric ME - Current'!$G$16),593.73)</f>
        <v>593.73</v>
      </c>
      <c r="AL13" s="1">
        <f t="shared" si="13"/>
        <v>6531.0299999999988</v>
      </c>
      <c r="AM13" s="92">
        <f>IF('Metric ME - Current'!$G$16&lt;4.1,696.15-33.2478*(4.1-'Metric ME - Current'!$G$16),696.15)</f>
        <v>696.15</v>
      </c>
      <c r="AN13" s="1">
        <f t="shared" ref="AN13:AN76" si="27">AM13+AN12</f>
        <v>7657.6499999999978</v>
      </c>
      <c r="AQ13" s="92">
        <v>35</v>
      </c>
      <c r="AR13" s="92">
        <f>IF('Metric ME - Current'!$H$16&lt;3.5237,593.73-53.279*(3.5237-'Metric ME - Current'!$H$16),593.73)</f>
        <v>593.73</v>
      </c>
      <c r="AS13" s="1">
        <f t="shared" si="14"/>
        <v>6531.0299999999988</v>
      </c>
      <c r="AT13" s="92">
        <f>IF('Metric ME - Current'!$H$16&lt;4.1,696.15-33.2478*(4.1-'Metric ME - Current'!$H$16),696.15)</f>
        <v>696.15</v>
      </c>
      <c r="AU13" s="1">
        <f t="shared" ref="AU13:AU76" si="28">AT13+AU12</f>
        <v>7657.6499999999978</v>
      </c>
      <c r="AX13" s="92">
        <v>35</v>
      </c>
      <c r="AY13" s="92">
        <f>IF('Metric ME - Current'!$I$16&lt;3.5237,593.73-53.279*(3.5237-'Metric ME - Current'!$I$16),593.73)</f>
        <v>593.73</v>
      </c>
      <c r="AZ13" s="1">
        <f t="shared" si="15"/>
        <v>6531.0299999999988</v>
      </c>
      <c r="BA13" s="92">
        <f>IF('Metric ME - Current'!$I$16&lt;4.1,696.15-33.2478*(4.1-'Metric ME - Current'!$I$16),696.15)</f>
        <v>696.15</v>
      </c>
      <c r="BB13" s="1">
        <f t="shared" ref="BB13:BB76" si="29">BA13+BB12</f>
        <v>7657.6499999999978</v>
      </c>
    </row>
    <row r="14" spans="1:54" x14ac:dyDescent="0.25">
      <c r="A14" s="92">
        <v>36</v>
      </c>
      <c r="B14" s="92">
        <f>IF('Metric ME - Current'!$B$16&lt;3.5237,593.73-53.279*(3.5237-'Metric ME - Current'!$B$16),593.73)</f>
        <v>593.73</v>
      </c>
      <c r="C14" s="1">
        <f t="shared" si="8"/>
        <v>7124.7599999999984</v>
      </c>
      <c r="D14" s="92">
        <f>IF('Metric ME - Current'!$B$16&lt;4.1,696.15-33.2478*(4.1-'Metric ME - Current'!$B$16),696.15)</f>
        <v>696.15</v>
      </c>
      <c r="E14" s="1">
        <f t="shared" si="0"/>
        <v>8353.7999999999975</v>
      </c>
      <c r="H14" s="92">
        <v>36</v>
      </c>
      <c r="I14" s="92">
        <f>IF('Metric ME - Current'!$C$16&lt;3.5237,593.73-53.279*(3.5237-'Metric ME - Current'!$C$16),593.73)</f>
        <v>593.73</v>
      </c>
      <c r="J14" s="1">
        <f t="shared" si="9"/>
        <v>7124.7599999999984</v>
      </c>
      <c r="K14" s="92">
        <f>IF('Metric ME - Current'!$C$16&lt;4.1,696.15-33.2478*(4.1-'Metric ME - Current'!$C$16),696.15)</f>
        <v>696.15</v>
      </c>
      <c r="L14" s="1">
        <f t="shared" si="23"/>
        <v>8353.7999999999975</v>
      </c>
      <c r="O14" s="92">
        <v>36</v>
      </c>
      <c r="P14" s="92">
        <f>IF('Metric ME - Current'!$D$16&lt;3.5237,593.73-53.279*(3.5237-'Metric ME - Current'!$D$16),593.73)</f>
        <v>593.73</v>
      </c>
      <c r="Q14" s="1">
        <f t="shared" si="10"/>
        <v>7124.7599999999984</v>
      </c>
      <c r="R14" s="92">
        <f>IF('Metric ME - Current'!$D$16&lt;4.1,696.15-33.2478*(4.1-'Metric ME - Current'!$D$16),696.15)</f>
        <v>696.15</v>
      </c>
      <c r="S14" s="1">
        <f t="shared" si="24"/>
        <v>8353.7999999999975</v>
      </c>
      <c r="V14" s="92">
        <v>36</v>
      </c>
      <c r="W14" s="92">
        <f>IF('Metric ME - Current'!$E$16&lt;3.5237,593.73-53.279*(3.5237-'Metric ME - Current'!$E$16),593.73)</f>
        <v>593.73</v>
      </c>
      <c r="X14" s="1">
        <f t="shared" si="11"/>
        <v>7124.7599999999984</v>
      </c>
      <c r="Y14" s="92">
        <f>IF('Metric ME - Current'!$E$16&lt;4.1,696.15-33.2478*(4.1-'Metric ME - Current'!$E$16),696.15)</f>
        <v>696.15</v>
      </c>
      <c r="Z14" s="1">
        <f t="shared" si="25"/>
        <v>8353.7999999999975</v>
      </c>
      <c r="AC14" s="92">
        <v>36</v>
      </c>
      <c r="AD14" s="92">
        <f>IF('Metric ME - Current'!$F$16&lt;3.5237,593.73-53.279*(3.5237-'Metric ME - Current'!$F$16),593.73)</f>
        <v>593.73</v>
      </c>
      <c r="AE14" s="1">
        <f t="shared" si="12"/>
        <v>7124.7599999999984</v>
      </c>
      <c r="AF14" s="92">
        <f>IF('Metric ME - Current'!$F$16&lt;4.1,696.15-33.2478*(4.1-'Metric ME - Current'!$F$16),696.15)</f>
        <v>696.15</v>
      </c>
      <c r="AG14" s="1">
        <f t="shared" si="26"/>
        <v>8353.7999999999975</v>
      </c>
      <c r="AJ14" s="92">
        <v>36</v>
      </c>
      <c r="AK14" s="92">
        <f>IF('Metric ME - Current'!$G$16&lt;3.5237,593.73-53.279*(3.5237-'Metric ME - Current'!$G$16),593.73)</f>
        <v>593.73</v>
      </c>
      <c r="AL14" s="1">
        <f t="shared" si="13"/>
        <v>7124.7599999999984</v>
      </c>
      <c r="AM14" s="92">
        <f>IF('Metric ME - Current'!$G$16&lt;4.1,696.15-33.2478*(4.1-'Metric ME - Current'!$G$16),696.15)</f>
        <v>696.15</v>
      </c>
      <c r="AN14" s="1">
        <f t="shared" si="27"/>
        <v>8353.7999999999975</v>
      </c>
      <c r="AQ14" s="92">
        <v>36</v>
      </c>
      <c r="AR14" s="92">
        <f>IF('Metric ME - Current'!$H$16&lt;3.5237,593.73-53.279*(3.5237-'Metric ME - Current'!$H$16),593.73)</f>
        <v>593.73</v>
      </c>
      <c r="AS14" s="1">
        <f t="shared" si="14"/>
        <v>7124.7599999999984</v>
      </c>
      <c r="AT14" s="92">
        <f>IF('Metric ME - Current'!$H$16&lt;4.1,696.15-33.2478*(4.1-'Metric ME - Current'!$H$16),696.15)</f>
        <v>696.15</v>
      </c>
      <c r="AU14" s="1">
        <f t="shared" si="28"/>
        <v>8353.7999999999975</v>
      </c>
      <c r="AX14" s="92">
        <v>36</v>
      </c>
      <c r="AY14" s="92">
        <f>IF('Metric ME - Current'!$I$16&lt;3.5237,593.73-53.279*(3.5237-'Metric ME - Current'!$I$16),593.73)</f>
        <v>593.73</v>
      </c>
      <c r="AZ14" s="1">
        <f t="shared" si="15"/>
        <v>7124.7599999999984</v>
      </c>
      <c r="BA14" s="92">
        <f>IF('Metric ME - Current'!$I$16&lt;4.1,696.15-33.2478*(4.1-'Metric ME - Current'!$I$16),696.15)</f>
        <v>696.15</v>
      </c>
      <c r="BB14" s="1">
        <f t="shared" si="29"/>
        <v>8353.7999999999975</v>
      </c>
    </row>
    <row r="15" spans="1:54" x14ac:dyDescent="0.25">
      <c r="A15" s="92">
        <v>37</v>
      </c>
      <c r="B15" s="92">
        <f>IF('Metric ME - Current'!$B$16&lt;3.5237,593.73-53.279*(3.5237-'Metric ME - Current'!$B$16),593.73)</f>
        <v>593.73</v>
      </c>
      <c r="C15" s="1">
        <f t="shared" si="8"/>
        <v>7718.489999999998</v>
      </c>
      <c r="D15" s="92">
        <f>IF('Metric ME - Current'!$B$16&lt;4.1,696.15-33.2478*(4.1-'Metric ME - Current'!$B$16),696.15)</f>
        <v>696.15</v>
      </c>
      <c r="E15" s="1">
        <f t="shared" si="0"/>
        <v>9049.9499999999971</v>
      </c>
      <c r="H15" s="92">
        <v>37</v>
      </c>
      <c r="I15" s="92">
        <f>IF('Metric ME - Current'!$C$16&lt;3.5237,593.73-53.279*(3.5237-'Metric ME - Current'!$C$16),593.73)</f>
        <v>593.73</v>
      </c>
      <c r="J15" s="1">
        <f t="shared" si="9"/>
        <v>7718.489999999998</v>
      </c>
      <c r="K15" s="92">
        <f>IF('Metric ME - Current'!$C$16&lt;4.1,696.15-33.2478*(4.1-'Metric ME - Current'!$C$16),696.15)</f>
        <v>696.15</v>
      </c>
      <c r="L15" s="1">
        <f t="shared" si="23"/>
        <v>9049.9499999999971</v>
      </c>
      <c r="O15" s="92">
        <v>37</v>
      </c>
      <c r="P15" s="92">
        <f>IF('Metric ME - Current'!$D$16&lt;3.5237,593.73-53.279*(3.5237-'Metric ME - Current'!$D$16),593.73)</f>
        <v>593.73</v>
      </c>
      <c r="Q15" s="1">
        <f t="shared" si="10"/>
        <v>7718.489999999998</v>
      </c>
      <c r="R15" s="92">
        <f>IF('Metric ME - Current'!$D$16&lt;4.1,696.15-33.2478*(4.1-'Metric ME - Current'!$D$16),696.15)</f>
        <v>696.15</v>
      </c>
      <c r="S15" s="1">
        <f t="shared" si="24"/>
        <v>9049.9499999999971</v>
      </c>
      <c r="V15" s="92">
        <v>37</v>
      </c>
      <c r="W15" s="92">
        <f>IF('Metric ME - Current'!$E$16&lt;3.5237,593.73-53.279*(3.5237-'Metric ME - Current'!$E$16),593.73)</f>
        <v>593.73</v>
      </c>
      <c r="X15" s="1">
        <f t="shared" si="11"/>
        <v>7718.489999999998</v>
      </c>
      <c r="Y15" s="92">
        <f>IF('Metric ME - Current'!$E$16&lt;4.1,696.15-33.2478*(4.1-'Metric ME - Current'!$E$16),696.15)</f>
        <v>696.15</v>
      </c>
      <c r="Z15" s="1">
        <f t="shared" si="25"/>
        <v>9049.9499999999971</v>
      </c>
      <c r="AC15" s="92">
        <v>37</v>
      </c>
      <c r="AD15" s="92">
        <f>IF('Metric ME - Current'!$F$16&lt;3.5237,593.73-53.279*(3.5237-'Metric ME - Current'!$F$16),593.73)</f>
        <v>593.73</v>
      </c>
      <c r="AE15" s="1">
        <f t="shared" si="12"/>
        <v>7718.489999999998</v>
      </c>
      <c r="AF15" s="92">
        <f>IF('Metric ME - Current'!$F$16&lt;4.1,696.15-33.2478*(4.1-'Metric ME - Current'!$F$16),696.15)</f>
        <v>696.15</v>
      </c>
      <c r="AG15" s="1">
        <f t="shared" si="26"/>
        <v>9049.9499999999971</v>
      </c>
      <c r="AJ15" s="92">
        <v>37</v>
      </c>
      <c r="AK15" s="92">
        <f>IF('Metric ME - Current'!$G$16&lt;3.5237,593.73-53.279*(3.5237-'Metric ME - Current'!$G$16),593.73)</f>
        <v>593.73</v>
      </c>
      <c r="AL15" s="1">
        <f t="shared" si="13"/>
        <v>7718.489999999998</v>
      </c>
      <c r="AM15" s="92">
        <f>IF('Metric ME - Current'!$G$16&lt;4.1,696.15-33.2478*(4.1-'Metric ME - Current'!$G$16),696.15)</f>
        <v>696.15</v>
      </c>
      <c r="AN15" s="1">
        <f t="shared" si="27"/>
        <v>9049.9499999999971</v>
      </c>
      <c r="AQ15" s="92">
        <v>37</v>
      </c>
      <c r="AR15" s="92">
        <f>IF('Metric ME - Current'!$H$16&lt;3.5237,593.73-53.279*(3.5237-'Metric ME - Current'!$H$16),593.73)</f>
        <v>593.73</v>
      </c>
      <c r="AS15" s="1">
        <f t="shared" si="14"/>
        <v>7718.489999999998</v>
      </c>
      <c r="AT15" s="92">
        <f>IF('Metric ME - Current'!$H$16&lt;4.1,696.15-33.2478*(4.1-'Metric ME - Current'!$H$16),696.15)</f>
        <v>696.15</v>
      </c>
      <c r="AU15" s="1">
        <f t="shared" si="28"/>
        <v>9049.9499999999971</v>
      </c>
      <c r="AX15" s="92">
        <v>37</v>
      </c>
      <c r="AY15" s="92">
        <f>IF('Metric ME - Current'!$I$16&lt;3.5237,593.73-53.279*(3.5237-'Metric ME - Current'!$I$16),593.73)</f>
        <v>593.73</v>
      </c>
      <c r="AZ15" s="1">
        <f t="shared" si="15"/>
        <v>7718.489999999998</v>
      </c>
      <c r="BA15" s="92">
        <f>IF('Metric ME - Current'!$I$16&lt;4.1,696.15-33.2478*(4.1-'Metric ME - Current'!$I$16),696.15)</f>
        <v>696.15</v>
      </c>
      <c r="BB15" s="1">
        <f t="shared" si="29"/>
        <v>9049.9499999999971</v>
      </c>
    </row>
    <row r="16" spans="1:54" x14ac:dyDescent="0.25">
      <c r="A16" s="92">
        <v>38</v>
      </c>
      <c r="B16" s="92">
        <f>IF('Metric ME - Current'!$B$16&lt;3.5237,593.73-53.279*(3.5237-'Metric ME - Current'!$B$16),593.73)</f>
        <v>593.73</v>
      </c>
      <c r="C16" s="1">
        <f t="shared" si="8"/>
        <v>8312.2199999999975</v>
      </c>
      <c r="D16" s="92">
        <f>IF('Metric ME - Current'!$B$16&lt;4.1,696.15-33.2478*(4.1-'Metric ME - Current'!$B$16),696.15)</f>
        <v>696.15</v>
      </c>
      <c r="E16" s="1">
        <f t="shared" si="0"/>
        <v>9746.0999999999967</v>
      </c>
      <c r="H16" s="92">
        <v>38</v>
      </c>
      <c r="I16" s="92">
        <f>IF('Metric ME - Current'!$C$16&lt;3.5237,593.73-53.279*(3.5237-'Metric ME - Current'!$C$16),593.73)</f>
        <v>593.73</v>
      </c>
      <c r="J16" s="1">
        <f t="shared" si="9"/>
        <v>8312.2199999999975</v>
      </c>
      <c r="K16" s="92">
        <f>IF('Metric ME - Current'!$C$16&lt;4.1,696.15-33.2478*(4.1-'Metric ME - Current'!$C$16),696.15)</f>
        <v>696.15</v>
      </c>
      <c r="L16" s="1">
        <f t="shared" si="23"/>
        <v>9746.0999999999967</v>
      </c>
      <c r="O16" s="92">
        <v>38</v>
      </c>
      <c r="P16" s="92">
        <f>IF('Metric ME - Current'!$D$16&lt;3.5237,593.73-53.279*(3.5237-'Metric ME - Current'!$D$16),593.73)</f>
        <v>593.73</v>
      </c>
      <c r="Q16" s="1">
        <f t="shared" si="10"/>
        <v>8312.2199999999975</v>
      </c>
      <c r="R16" s="92">
        <f>IF('Metric ME - Current'!$D$16&lt;4.1,696.15-33.2478*(4.1-'Metric ME - Current'!$D$16),696.15)</f>
        <v>696.15</v>
      </c>
      <c r="S16" s="1">
        <f t="shared" si="24"/>
        <v>9746.0999999999967</v>
      </c>
      <c r="V16" s="92">
        <v>38</v>
      </c>
      <c r="W16" s="92">
        <f>IF('Metric ME - Current'!$E$16&lt;3.5237,593.73-53.279*(3.5237-'Metric ME - Current'!$E$16),593.73)</f>
        <v>593.73</v>
      </c>
      <c r="X16" s="1">
        <f t="shared" si="11"/>
        <v>8312.2199999999975</v>
      </c>
      <c r="Y16" s="92">
        <f>IF('Metric ME - Current'!$E$16&lt;4.1,696.15-33.2478*(4.1-'Metric ME - Current'!$E$16),696.15)</f>
        <v>696.15</v>
      </c>
      <c r="Z16" s="1">
        <f t="shared" si="25"/>
        <v>9746.0999999999967</v>
      </c>
      <c r="AC16" s="92">
        <v>38</v>
      </c>
      <c r="AD16" s="92">
        <f>IF('Metric ME - Current'!$F$16&lt;3.5237,593.73-53.279*(3.5237-'Metric ME - Current'!$F$16),593.73)</f>
        <v>593.73</v>
      </c>
      <c r="AE16" s="1">
        <f t="shared" si="12"/>
        <v>8312.2199999999975</v>
      </c>
      <c r="AF16" s="92">
        <f>IF('Metric ME - Current'!$F$16&lt;4.1,696.15-33.2478*(4.1-'Metric ME - Current'!$F$16),696.15)</f>
        <v>696.15</v>
      </c>
      <c r="AG16" s="1">
        <f t="shared" si="26"/>
        <v>9746.0999999999967</v>
      </c>
      <c r="AJ16" s="92">
        <v>38</v>
      </c>
      <c r="AK16" s="92">
        <f>IF('Metric ME - Current'!$G$16&lt;3.5237,593.73-53.279*(3.5237-'Metric ME - Current'!$G$16),593.73)</f>
        <v>593.73</v>
      </c>
      <c r="AL16" s="1">
        <f t="shared" si="13"/>
        <v>8312.2199999999975</v>
      </c>
      <c r="AM16" s="92">
        <f>IF('Metric ME - Current'!$G$16&lt;4.1,696.15-33.2478*(4.1-'Metric ME - Current'!$G$16),696.15)</f>
        <v>696.15</v>
      </c>
      <c r="AN16" s="1">
        <f t="shared" si="27"/>
        <v>9746.0999999999967</v>
      </c>
      <c r="AQ16" s="92">
        <v>38</v>
      </c>
      <c r="AR16" s="92">
        <f>IF('Metric ME - Current'!$H$16&lt;3.5237,593.73-53.279*(3.5237-'Metric ME - Current'!$H$16),593.73)</f>
        <v>593.73</v>
      </c>
      <c r="AS16" s="1">
        <f t="shared" si="14"/>
        <v>8312.2199999999975</v>
      </c>
      <c r="AT16" s="92">
        <f>IF('Metric ME - Current'!$H$16&lt;4.1,696.15-33.2478*(4.1-'Metric ME - Current'!$H$16),696.15)</f>
        <v>696.15</v>
      </c>
      <c r="AU16" s="1">
        <f t="shared" si="28"/>
        <v>9746.0999999999967</v>
      </c>
      <c r="AX16" s="92">
        <v>38</v>
      </c>
      <c r="AY16" s="92">
        <f>IF('Metric ME - Current'!$I$16&lt;3.5237,593.73-53.279*(3.5237-'Metric ME - Current'!$I$16),593.73)</f>
        <v>593.73</v>
      </c>
      <c r="AZ16" s="1">
        <f t="shared" si="15"/>
        <v>8312.2199999999975</v>
      </c>
      <c r="BA16" s="92">
        <f>IF('Metric ME - Current'!$I$16&lt;4.1,696.15-33.2478*(4.1-'Metric ME - Current'!$I$16),696.15)</f>
        <v>696.15</v>
      </c>
      <c r="BB16" s="1">
        <f t="shared" si="29"/>
        <v>9746.0999999999967</v>
      </c>
    </row>
    <row r="17" spans="1:54" x14ac:dyDescent="0.25">
      <c r="A17" s="92">
        <v>39</v>
      </c>
      <c r="B17" s="92">
        <f>IF('Metric ME - Current'!$B$16&lt;3.5237,593.73-53.279*(3.5237-'Metric ME - Current'!$B$16),593.73)</f>
        <v>593.73</v>
      </c>
      <c r="C17" s="1">
        <f t="shared" si="8"/>
        <v>8905.9499999999971</v>
      </c>
      <c r="D17" s="92">
        <f>IF('Metric ME - Current'!$B$16&lt;4.1,696.15-33.2478*(4.1-'Metric ME - Current'!$B$16),696.15)</f>
        <v>696.15</v>
      </c>
      <c r="E17" s="1">
        <f t="shared" si="0"/>
        <v>10442.249999999996</v>
      </c>
      <c r="H17" s="92">
        <v>39</v>
      </c>
      <c r="I17" s="92">
        <f>IF('Metric ME - Current'!$C$16&lt;3.5237,593.73-53.279*(3.5237-'Metric ME - Current'!$C$16),593.73)</f>
        <v>593.73</v>
      </c>
      <c r="J17" s="1">
        <f t="shared" si="9"/>
        <v>8905.9499999999971</v>
      </c>
      <c r="K17" s="92">
        <f>IF('Metric ME - Current'!$C$16&lt;4.1,696.15-33.2478*(4.1-'Metric ME - Current'!$C$16),696.15)</f>
        <v>696.15</v>
      </c>
      <c r="L17" s="1">
        <f t="shared" si="23"/>
        <v>10442.249999999996</v>
      </c>
      <c r="O17" s="92">
        <v>39</v>
      </c>
      <c r="P17" s="92">
        <f>IF('Metric ME - Current'!$D$16&lt;3.5237,593.73-53.279*(3.5237-'Metric ME - Current'!$D$16),593.73)</f>
        <v>593.73</v>
      </c>
      <c r="Q17" s="1">
        <f t="shared" si="10"/>
        <v>8905.9499999999971</v>
      </c>
      <c r="R17" s="92">
        <f>IF('Metric ME - Current'!$D$16&lt;4.1,696.15-33.2478*(4.1-'Metric ME - Current'!$D$16),696.15)</f>
        <v>696.15</v>
      </c>
      <c r="S17" s="1">
        <f t="shared" si="24"/>
        <v>10442.249999999996</v>
      </c>
      <c r="V17" s="92">
        <v>39</v>
      </c>
      <c r="W17" s="92">
        <f>IF('Metric ME - Current'!$E$16&lt;3.5237,593.73-53.279*(3.5237-'Metric ME - Current'!$E$16),593.73)</f>
        <v>593.73</v>
      </c>
      <c r="X17" s="1">
        <f t="shared" si="11"/>
        <v>8905.9499999999971</v>
      </c>
      <c r="Y17" s="92">
        <f>IF('Metric ME - Current'!$E$16&lt;4.1,696.15-33.2478*(4.1-'Metric ME - Current'!$E$16),696.15)</f>
        <v>696.15</v>
      </c>
      <c r="Z17" s="1">
        <f t="shared" si="25"/>
        <v>10442.249999999996</v>
      </c>
      <c r="AC17" s="92">
        <v>39</v>
      </c>
      <c r="AD17" s="92">
        <f>IF('Metric ME - Current'!$F$16&lt;3.5237,593.73-53.279*(3.5237-'Metric ME - Current'!$F$16),593.73)</f>
        <v>593.73</v>
      </c>
      <c r="AE17" s="1">
        <f t="shared" si="12"/>
        <v>8905.9499999999971</v>
      </c>
      <c r="AF17" s="92">
        <f>IF('Metric ME - Current'!$F$16&lt;4.1,696.15-33.2478*(4.1-'Metric ME - Current'!$F$16),696.15)</f>
        <v>696.15</v>
      </c>
      <c r="AG17" s="1">
        <f t="shared" si="26"/>
        <v>10442.249999999996</v>
      </c>
      <c r="AJ17" s="92">
        <v>39</v>
      </c>
      <c r="AK17" s="92">
        <f>IF('Metric ME - Current'!$G$16&lt;3.5237,593.73-53.279*(3.5237-'Metric ME - Current'!$G$16),593.73)</f>
        <v>593.73</v>
      </c>
      <c r="AL17" s="1">
        <f t="shared" si="13"/>
        <v>8905.9499999999971</v>
      </c>
      <c r="AM17" s="92">
        <f>IF('Metric ME - Current'!$G$16&lt;4.1,696.15-33.2478*(4.1-'Metric ME - Current'!$G$16),696.15)</f>
        <v>696.15</v>
      </c>
      <c r="AN17" s="1">
        <f t="shared" si="27"/>
        <v>10442.249999999996</v>
      </c>
      <c r="AQ17" s="92">
        <v>39</v>
      </c>
      <c r="AR17" s="92">
        <f>IF('Metric ME - Current'!$H$16&lt;3.5237,593.73-53.279*(3.5237-'Metric ME - Current'!$H$16),593.73)</f>
        <v>593.73</v>
      </c>
      <c r="AS17" s="1">
        <f t="shared" si="14"/>
        <v>8905.9499999999971</v>
      </c>
      <c r="AT17" s="92">
        <f>IF('Metric ME - Current'!$H$16&lt;4.1,696.15-33.2478*(4.1-'Metric ME - Current'!$H$16),696.15)</f>
        <v>696.15</v>
      </c>
      <c r="AU17" s="1">
        <f t="shared" si="28"/>
        <v>10442.249999999996</v>
      </c>
      <c r="AX17" s="92">
        <v>39</v>
      </c>
      <c r="AY17" s="92">
        <f>IF('Metric ME - Current'!$I$16&lt;3.5237,593.73-53.279*(3.5237-'Metric ME - Current'!$I$16),593.73)</f>
        <v>593.73</v>
      </c>
      <c r="AZ17" s="1">
        <f t="shared" si="15"/>
        <v>8905.9499999999971</v>
      </c>
      <c r="BA17" s="92">
        <f>IF('Metric ME - Current'!$I$16&lt;4.1,696.15-33.2478*(4.1-'Metric ME - Current'!$I$16),696.15)</f>
        <v>696.15</v>
      </c>
      <c r="BB17" s="1">
        <f t="shared" si="29"/>
        <v>10442.249999999996</v>
      </c>
    </row>
    <row r="18" spans="1:54" x14ac:dyDescent="0.25">
      <c r="A18" s="92">
        <v>40</v>
      </c>
      <c r="B18" s="92">
        <f>IF('Metric ME - Current'!$B$16&lt;3.5237,593.73-53.279*(3.5237-'Metric ME - Current'!$B$16),593.73)</f>
        <v>593.73</v>
      </c>
      <c r="C18" s="1">
        <f t="shared" si="8"/>
        <v>9499.6799999999967</v>
      </c>
      <c r="D18" s="92">
        <f>IF('Metric ME - Current'!$B$16&lt;4.1,696.15-33.2478*(4.1-'Metric ME - Current'!$B$16),696.15)</f>
        <v>696.15</v>
      </c>
      <c r="E18" s="1">
        <f t="shared" si="0"/>
        <v>11138.399999999996</v>
      </c>
      <c r="H18" s="92">
        <v>40</v>
      </c>
      <c r="I18" s="92">
        <f>IF('Metric ME - Current'!$C$16&lt;3.5237,593.73-53.279*(3.5237-'Metric ME - Current'!$C$16),593.73)</f>
        <v>593.73</v>
      </c>
      <c r="J18" s="1">
        <f t="shared" si="9"/>
        <v>9499.6799999999967</v>
      </c>
      <c r="K18" s="92">
        <f>IF('Metric ME - Current'!$C$16&lt;4.1,696.15-33.2478*(4.1-'Metric ME - Current'!$C$16),696.15)</f>
        <v>696.15</v>
      </c>
      <c r="L18" s="1">
        <f t="shared" si="23"/>
        <v>11138.399999999996</v>
      </c>
      <c r="O18" s="92">
        <v>40</v>
      </c>
      <c r="P18" s="92">
        <f>IF('Metric ME - Current'!$D$16&lt;3.5237,593.73-53.279*(3.5237-'Metric ME - Current'!$D$16),593.73)</f>
        <v>593.73</v>
      </c>
      <c r="Q18" s="1">
        <f t="shared" si="10"/>
        <v>9499.6799999999967</v>
      </c>
      <c r="R18" s="92">
        <f>IF('Metric ME - Current'!$D$16&lt;4.1,696.15-33.2478*(4.1-'Metric ME - Current'!$D$16),696.15)</f>
        <v>696.15</v>
      </c>
      <c r="S18" s="1">
        <f t="shared" si="24"/>
        <v>11138.399999999996</v>
      </c>
      <c r="V18" s="92">
        <v>40</v>
      </c>
      <c r="W18" s="92">
        <f>IF('Metric ME - Current'!$E$16&lt;3.5237,593.73-53.279*(3.5237-'Metric ME - Current'!$E$16),593.73)</f>
        <v>593.73</v>
      </c>
      <c r="X18" s="1">
        <f t="shared" si="11"/>
        <v>9499.6799999999967</v>
      </c>
      <c r="Y18" s="92">
        <f>IF('Metric ME - Current'!$E$16&lt;4.1,696.15-33.2478*(4.1-'Metric ME - Current'!$E$16),696.15)</f>
        <v>696.15</v>
      </c>
      <c r="Z18" s="1">
        <f t="shared" si="25"/>
        <v>11138.399999999996</v>
      </c>
      <c r="AC18" s="92">
        <v>40</v>
      </c>
      <c r="AD18" s="92">
        <f>IF('Metric ME - Current'!$F$16&lt;3.5237,593.73-53.279*(3.5237-'Metric ME - Current'!$F$16),593.73)</f>
        <v>593.73</v>
      </c>
      <c r="AE18" s="1">
        <f t="shared" si="12"/>
        <v>9499.6799999999967</v>
      </c>
      <c r="AF18" s="92">
        <f>IF('Metric ME - Current'!$F$16&lt;4.1,696.15-33.2478*(4.1-'Metric ME - Current'!$F$16),696.15)</f>
        <v>696.15</v>
      </c>
      <c r="AG18" s="1">
        <f t="shared" si="26"/>
        <v>11138.399999999996</v>
      </c>
      <c r="AJ18" s="92">
        <v>40</v>
      </c>
      <c r="AK18" s="92">
        <f>IF('Metric ME - Current'!$G$16&lt;3.5237,593.73-53.279*(3.5237-'Metric ME - Current'!$G$16),593.73)</f>
        <v>593.73</v>
      </c>
      <c r="AL18" s="1">
        <f t="shared" si="13"/>
        <v>9499.6799999999967</v>
      </c>
      <c r="AM18" s="92">
        <f>IF('Metric ME - Current'!$G$16&lt;4.1,696.15-33.2478*(4.1-'Metric ME - Current'!$G$16),696.15)</f>
        <v>696.15</v>
      </c>
      <c r="AN18" s="1">
        <f t="shared" si="27"/>
        <v>11138.399999999996</v>
      </c>
      <c r="AQ18" s="92">
        <v>40</v>
      </c>
      <c r="AR18" s="92">
        <f>IF('Metric ME - Current'!$H$16&lt;3.5237,593.73-53.279*(3.5237-'Metric ME - Current'!$H$16),593.73)</f>
        <v>593.73</v>
      </c>
      <c r="AS18" s="1">
        <f t="shared" si="14"/>
        <v>9499.6799999999967</v>
      </c>
      <c r="AT18" s="92">
        <f>IF('Metric ME - Current'!$H$16&lt;4.1,696.15-33.2478*(4.1-'Metric ME - Current'!$H$16),696.15)</f>
        <v>696.15</v>
      </c>
      <c r="AU18" s="1">
        <f t="shared" si="28"/>
        <v>11138.399999999996</v>
      </c>
      <c r="AX18" s="92">
        <v>40</v>
      </c>
      <c r="AY18" s="92">
        <f>IF('Metric ME - Current'!$I$16&lt;3.5237,593.73-53.279*(3.5237-'Metric ME - Current'!$I$16),593.73)</f>
        <v>593.73</v>
      </c>
      <c r="AZ18" s="1">
        <f t="shared" si="15"/>
        <v>9499.6799999999967</v>
      </c>
      <c r="BA18" s="92">
        <f>IF('Metric ME - Current'!$I$16&lt;4.1,696.15-33.2478*(4.1-'Metric ME - Current'!$I$16),696.15)</f>
        <v>696.15</v>
      </c>
      <c r="BB18" s="1">
        <f t="shared" si="29"/>
        <v>11138.399999999996</v>
      </c>
    </row>
    <row r="19" spans="1:54" x14ac:dyDescent="0.25">
      <c r="A19" s="92">
        <v>41</v>
      </c>
      <c r="B19" s="92">
        <f>IF('Metric ME - Current'!$B$16&lt;3.5237,593.73-53.279*(3.5237-'Metric ME - Current'!$B$16),593.73)</f>
        <v>593.73</v>
      </c>
      <c r="C19" s="1">
        <f t="shared" si="8"/>
        <v>10093.409999999996</v>
      </c>
      <c r="D19" s="92">
        <f>IF('Metric ME - Current'!$B$16&lt;4.1,696.15-33.2478*(4.1-'Metric ME - Current'!$B$16),696.15)</f>
        <v>696.15</v>
      </c>
      <c r="E19" s="1">
        <f t="shared" si="0"/>
        <v>11834.549999999996</v>
      </c>
      <c r="H19" s="92">
        <v>41</v>
      </c>
      <c r="I19" s="92">
        <f>IF('Metric ME - Current'!$C$16&lt;3.5237,593.73-53.279*(3.5237-'Metric ME - Current'!$C$16),593.73)</f>
        <v>593.73</v>
      </c>
      <c r="J19" s="1">
        <f t="shared" si="9"/>
        <v>10093.409999999996</v>
      </c>
      <c r="K19" s="92">
        <f>IF('Metric ME - Current'!$C$16&lt;4.1,696.15-33.2478*(4.1-'Metric ME - Current'!$C$16),696.15)</f>
        <v>696.15</v>
      </c>
      <c r="L19" s="1">
        <f t="shared" si="23"/>
        <v>11834.549999999996</v>
      </c>
      <c r="O19" s="92">
        <v>41</v>
      </c>
      <c r="P19" s="92">
        <f>IF('Metric ME - Current'!$D$16&lt;3.5237,593.73-53.279*(3.5237-'Metric ME - Current'!$D$16),593.73)</f>
        <v>593.73</v>
      </c>
      <c r="Q19" s="1">
        <f t="shared" si="10"/>
        <v>10093.409999999996</v>
      </c>
      <c r="R19" s="92">
        <f>IF('Metric ME - Current'!$D$16&lt;4.1,696.15-33.2478*(4.1-'Metric ME - Current'!$D$16),696.15)</f>
        <v>696.15</v>
      </c>
      <c r="S19" s="1">
        <f t="shared" si="24"/>
        <v>11834.549999999996</v>
      </c>
      <c r="V19" s="92">
        <v>41</v>
      </c>
      <c r="W19" s="92">
        <f>IF('Metric ME - Current'!$E$16&lt;3.5237,593.73-53.279*(3.5237-'Metric ME - Current'!$E$16),593.73)</f>
        <v>593.73</v>
      </c>
      <c r="X19" s="1">
        <f t="shared" si="11"/>
        <v>10093.409999999996</v>
      </c>
      <c r="Y19" s="92">
        <f>IF('Metric ME - Current'!$E$16&lt;4.1,696.15-33.2478*(4.1-'Metric ME - Current'!$E$16),696.15)</f>
        <v>696.15</v>
      </c>
      <c r="Z19" s="1">
        <f t="shared" si="25"/>
        <v>11834.549999999996</v>
      </c>
      <c r="AC19" s="92">
        <v>41</v>
      </c>
      <c r="AD19" s="92">
        <f>IF('Metric ME - Current'!$F$16&lt;3.5237,593.73-53.279*(3.5237-'Metric ME - Current'!$F$16),593.73)</f>
        <v>593.73</v>
      </c>
      <c r="AE19" s="1">
        <f t="shared" si="12"/>
        <v>10093.409999999996</v>
      </c>
      <c r="AF19" s="92">
        <f>IF('Metric ME - Current'!$F$16&lt;4.1,696.15-33.2478*(4.1-'Metric ME - Current'!$F$16),696.15)</f>
        <v>696.15</v>
      </c>
      <c r="AG19" s="1">
        <f t="shared" si="26"/>
        <v>11834.549999999996</v>
      </c>
      <c r="AJ19" s="92">
        <v>41</v>
      </c>
      <c r="AK19" s="92">
        <f>IF('Metric ME - Current'!$G$16&lt;3.5237,593.73-53.279*(3.5237-'Metric ME - Current'!$G$16),593.73)</f>
        <v>593.73</v>
      </c>
      <c r="AL19" s="1">
        <f t="shared" si="13"/>
        <v>10093.409999999996</v>
      </c>
      <c r="AM19" s="92">
        <f>IF('Metric ME - Current'!$G$16&lt;4.1,696.15-33.2478*(4.1-'Metric ME - Current'!$G$16),696.15)</f>
        <v>696.15</v>
      </c>
      <c r="AN19" s="1">
        <f t="shared" si="27"/>
        <v>11834.549999999996</v>
      </c>
      <c r="AQ19" s="92">
        <v>41</v>
      </c>
      <c r="AR19" s="92">
        <f>IF('Metric ME - Current'!$H$16&lt;3.5237,593.73-53.279*(3.5237-'Metric ME - Current'!$H$16),593.73)</f>
        <v>593.73</v>
      </c>
      <c r="AS19" s="1">
        <f t="shared" si="14"/>
        <v>10093.409999999996</v>
      </c>
      <c r="AT19" s="92">
        <f>IF('Metric ME - Current'!$H$16&lt;4.1,696.15-33.2478*(4.1-'Metric ME - Current'!$H$16),696.15)</f>
        <v>696.15</v>
      </c>
      <c r="AU19" s="1">
        <f t="shared" si="28"/>
        <v>11834.549999999996</v>
      </c>
      <c r="AX19" s="92">
        <v>41</v>
      </c>
      <c r="AY19" s="92">
        <f>IF('Metric ME - Current'!$I$16&lt;3.5237,593.73-53.279*(3.5237-'Metric ME - Current'!$I$16),593.73)</f>
        <v>593.73</v>
      </c>
      <c r="AZ19" s="1">
        <f t="shared" si="15"/>
        <v>10093.409999999996</v>
      </c>
      <c r="BA19" s="92">
        <f>IF('Metric ME - Current'!$I$16&lt;4.1,696.15-33.2478*(4.1-'Metric ME - Current'!$I$16),696.15)</f>
        <v>696.15</v>
      </c>
      <c r="BB19" s="1">
        <f t="shared" si="29"/>
        <v>11834.549999999996</v>
      </c>
    </row>
    <row r="20" spans="1:54" x14ac:dyDescent="0.25">
      <c r="A20" s="92">
        <v>42</v>
      </c>
      <c r="B20" s="92">
        <f>IF('Metric ME - Current'!$B$16&lt;3.5237,593.73-53.279*(3.5237-'Metric ME - Current'!$B$16),593.73)</f>
        <v>593.73</v>
      </c>
      <c r="C20" s="1">
        <f t="shared" si="8"/>
        <v>10687.139999999996</v>
      </c>
      <c r="D20" s="92">
        <f>IF('Metric ME - Current'!$B$16&lt;4.1,696.15-33.2478*(4.1-'Metric ME - Current'!$B$16),696.15)</f>
        <v>696.15</v>
      </c>
      <c r="E20" s="1">
        <f t="shared" si="0"/>
        <v>12530.699999999995</v>
      </c>
      <c r="H20" s="92">
        <v>42</v>
      </c>
      <c r="I20" s="92">
        <f>IF('Metric ME - Current'!$C$16&lt;3.5237,593.73-53.279*(3.5237-'Metric ME - Current'!$C$16),593.73)</f>
        <v>593.73</v>
      </c>
      <c r="J20" s="1">
        <f t="shared" si="9"/>
        <v>10687.139999999996</v>
      </c>
      <c r="K20" s="92">
        <f>IF('Metric ME - Current'!$C$16&lt;4.1,696.15-33.2478*(4.1-'Metric ME - Current'!$C$16),696.15)</f>
        <v>696.15</v>
      </c>
      <c r="L20" s="1">
        <f t="shared" si="23"/>
        <v>12530.699999999995</v>
      </c>
      <c r="O20" s="92">
        <v>42</v>
      </c>
      <c r="P20" s="92">
        <f>IF('Metric ME - Current'!$D$16&lt;3.5237,593.73-53.279*(3.5237-'Metric ME - Current'!$D$16),593.73)</f>
        <v>593.73</v>
      </c>
      <c r="Q20" s="1">
        <f t="shared" si="10"/>
        <v>10687.139999999996</v>
      </c>
      <c r="R20" s="92">
        <f>IF('Metric ME - Current'!$D$16&lt;4.1,696.15-33.2478*(4.1-'Metric ME - Current'!$D$16),696.15)</f>
        <v>696.15</v>
      </c>
      <c r="S20" s="1">
        <f t="shared" si="24"/>
        <v>12530.699999999995</v>
      </c>
      <c r="V20" s="92">
        <v>42</v>
      </c>
      <c r="W20" s="92">
        <f>IF('Metric ME - Current'!$E$16&lt;3.5237,593.73-53.279*(3.5237-'Metric ME - Current'!$E$16),593.73)</f>
        <v>593.73</v>
      </c>
      <c r="X20" s="1">
        <f t="shared" si="11"/>
        <v>10687.139999999996</v>
      </c>
      <c r="Y20" s="92">
        <f>IF('Metric ME - Current'!$E$16&lt;4.1,696.15-33.2478*(4.1-'Metric ME - Current'!$E$16),696.15)</f>
        <v>696.15</v>
      </c>
      <c r="Z20" s="1">
        <f t="shared" si="25"/>
        <v>12530.699999999995</v>
      </c>
      <c r="AC20" s="92">
        <v>42</v>
      </c>
      <c r="AD20" s="92">
        <f>IF('Metric ME - Current'!$F$16&lt;3.5237,593.73-53.279*(3.5237-'Metric ME - Current'!$F$16),593.73)</f>
        <v>593.73</v>
      </c>
      <c r="AE20" s="1">
        <f t="shared" si="12"/>
        <v>10687.139999999996</v>
      </c>
      <c r="AF20" s="92">
        <f>IF('Metric ME - Current'!$F$16&lt;4.1,696.15-33.2478*(4.1-'Metric ME - Current'!$F$16),696.15)</f>
        <v>696.15</v>
      </c>
      <c r="AG20" s="1">
        <f t="shared" si="26"/>
        <v>12530.699999999995</v>
      </c>
      <c r="AJ20" s="92">
        <v>42</v>
      </c>
      <c r="AK20" s="92">
        <f>IF('Metric ME - Current'!$G$16&lt;3.5237,593.73-53.279*(3.5237-'Metric ME - Current'!$G$16),593.73)</f>
        <v>593.73</v>
      </c>
      <c r="AL20" s="1">
        <f t="shared" si="13"/>
        <v>10687.139999999996</v>
      </c>
      <c r="AM20" s="92">
        <f>IF('Metric ME - Current'!$G$16&lt;4.1,696.15-33.2478*(4.1-'Metric ME - Current'!$G$16),696.15)</f>
        <v>696.15</v>
      </c>
      <c r="AN20" s="1">
        <f t="shared" si="27"/>
        <v>12530.699999999995</v>
      </c>
      <c r="AQ20" s="92">
        <v>42</v>
      </c>
      <c r="AR20" s="92">
        <f>IF('Metric ME - Current'!$H$16&lt;3.5237,593.73-53.279*(3.5237-'Metric ME - Current'!$H$16),593.73)</f>
        <v>593.73</v>
      </c>
      <c r="AS20" s="1">
        <f t="shared" si="14"/>
        <v>10687.139999999996</v>
      </c>
      <c r="AT20" s="92">
        <f>IF('Metric ME - Current'!$H$16&lt;4.1,696.15-33.2478*(4.1-'Metric ME - Current'!$H$16),696.15)</f>
        <v>696.15</v>
      </c>
      <c r="AU20" s="1">
        <f t="shared" si="28"/>
        <v>12530.699999999995</v>
      </c>
      <c r="AX20" s="92">
        <v>42</v>
      </c>
      <c r="AY20" s="92">
        <f>IF('Metric ME - Current'!$I$16&lt;3.5237,593.73-53.279*(3.5237-'Metric ME - Current'!$I$16),593.73)</f>
        <v>593.73</v>
      </c>
      <c r="AZ20" s="1">
        <f t="shared" si="15"/>
        <v>10687.139999999996</v>
      </c>
      <c r="BA20" s="92">
        <f>IF('Metric ME - Current'!$I$16&lt;4.1,696.15-33.2478*(4.1-'Metric ME - Current'!$I$16),696.15)</f>
        <v>696.15</v>
      </c>
      <c r="BB20" s="1">
        <f t="shared" si="29"/>
        <v>12530.699999999995</v>
      </c>
    </row>
    <row r="21" spans="1:54" x14ac:dyDescent="0.25">
      <c r="A21" s="92">
        <v>43</v>
      </c>
      <c r="B21" s="92">
        <f>IF('Metric ME - Current'!$B$16&lt;3.5237,593.73-53.279*(3.5237-'Metric ME - Current'!$B$16),593.73)</f>
        <v>593.73</v>
      </c>
      <c r="C21" s="1">
        <f t="shared" si="8"/>
        <v>11280.869999999995</v>
      </c>
      <c r="D21" s="92">
        <f>IF('Metric ME - Current'!$B$16&lt;4.1,696.15-33.2478*(4.1-'Metric ME - Current'!$B$16),696.15)</f>
        <v>696.15</v>
      </c>
      <c r="E21" s="1">
        <f t="shared" si="0"/>
        <v>13226.849999999995</v>
      </c>
      <c r="H21" s="92">
        <v>43</v>
      </c>
      <c r="I21" s="92">
        <f>IF('Metric ME - Current'!$C$16&lt;3.5237,593.73-53.279*(3.5237-'Metric ME - Current'!$C$16),593.73)</f>
        <v>593.73</v>
      </c>
      <c r="J21" s="1">
        <f t="shared" si="9"/>
        <v>11280.869999999995</v>
      </c>
      <c r="K21" s="92">
        <f>IF('Metric ME - Current'!$C$16&lt;4.1,696.15-33.2478*(4.1-'Metric ME - Current'!$C$16),696.15)</f>
        <v>696.15</v>
      </c>
      <c r="L21" s="1">
        <f t="shared" si="23"/>
        <v>13226.849999999995</v>
      </c>
      <c r="O21" s="92">
        <v>43</v>
      </c>
      <c r="P21" s="92">
        <f>IF('Metric ME - Current'!$D$16&lt;3.5237,593.73-53.279*(3.5237-'Metric ME - Current'!$D$16),593.73)</f>
        <v>593.73</v>
      </c>
      <c r="Q21" s="1">
        <f t="shared" si="10"/>
        <v>11280.869999999995</v>
      </c>
      <c r="R21" s="92">
        <f>IF('Metric ME - Current'!$D$16&lt;4.1,696.15-33.2478*(4.1-'Metric ME - Current'!$D$16),696.15)</f>
        <v>696.15</v>
      </c>
      <c r="S21" s="1">
        <f t="shared" si="24"/>
        <v>13226.849999999995</v>
      </c>
      <c r="V21" s="92">
        <v>43</v>
      </c>
      <c r="W21" s="92">
        <f>IF('Metric ME - Current'!$E$16&lt;3.5237,593.73-53.279*(3.5237-'Metric ME - Current'!$E$16),593.73)</f>
        <v>593.73</v>
      </c>
      <c r="X21" s="1">
        <f t="shared" si="11"/>
        <v>11280.869999999995</v>
      </c>
      <c r="Y21" s="92">
        <f>IF('Metric ME - Current'!$E$16&lt;4.1,696.15-33.2478*(4.1-'Metric ME - Current'!$E$16),696.15)</f>
        <v>696.15</v>
      </c>
      <c r="Z21" s="1">
        <f t="shared" si="25"/>
        <v>13226.849999999995</v>
      </c>
      <c r="AC21" s="92">
        <v>43</v>
      </c>
      <c r="AD21" s="92">
        <f>IF('Metric ME - Current'!$F$16&lt;3.5237,593.73-53.279*(3.5237-'Metric ME - Current'!$F$16),593.73)</f>
        <v>593.73</v>
      </c>
      <c r="AE21" s="1">
        <f t="shared" si="12"/>
        <v>11280.869999999995</v>
      </c>
      <c r="AF21" s="92">
        <f>IF('Metric ME - Current'!$F$16&lt;4.1,696.15-33.2478*(4.1-'Metric ME - Current'!$F$16),696.15)</f>
        <v>696.15</v>
      </c>
      <c r="AG21" s="1">
        <f t="shared" si="26"/>
        <v>13226.849999999995</v>
      </c>
      <c r="AJ21" s="92">
        <v>43</v>
      </c>
      <c r="AK21" s="92">
        <f>IF('Metric ME - Current'!$G$16&lt;3.5237,593.73-53.279*(3.5237-'Metric ME - Current'!$G$16),593.73)</f>
        <v>593.73</v>
      </c>
      <c r="AL21" s="1">
        <f t="shared" si="13"/>
        <v>11280.869999999995</v>
      </c>
      <c r="AM21" s="92">
        <f>IF('Metric ME - Current'!$G$16&lt;4.1,696.15-33.2478*(4.1-'Metric ME - Current'!$G$16),696.15)</f>
        <v>696.15</v>
      </c>
      <c r="AN21" s="1">
        <f t="shared" si="27"/>
        <v>13226.849999999995</v>
      </c>
      <c r="AQ21" s="92">
        <v>43</v>
      </c>
      <c r="AR21" s="92">
        <f>IF('Metric ME - Current'!$H$16&lt;3.5237,593.73-53.279*(3.5237-'Metric ME - Current'!$H$16),593.73)</f>
        <v>593.73</v>
      </c>
      <c r="AS21" s="1">
        <f t="shared" si="14"/>
        <v>11280.869999999995</v>
      </c>
      <c r="AT21" s="92">
        <f>IF('Metric ME - Current'!$H$16&lt;4.1,696.15-33.2478*(4.1-'Metric ME - Current'!$H$16),696.15)</f>
        <v>696.15</v>
      </c>
      <c r="AU21" s="1">
        <f t="shared" si="28"/>
        <v>13226.849999999995</v>
      </c>
      <c r="AX21" s="92">
        <v>43</v>
      </c>
      <c r="AY21" s="92">
        <f>IF('Metric ME - Current'!$I$16&lt;3.5237,593.73-53.279*(3.5237-'Metric ME - Current'!$I$16),593.73)</f>
        <v>593.73</v>
      </c>
      <c r="AZ21" s="1">
        <f t="shared" si="15"/>
        <v>11280.869999999995</v>
      </c>
      <c r="BA21" s="92">
        <f>IF('Metric ME - Current'!$I$16&lt;4.1,696.15-33.2478*(4.1-'Metric ME - Current'!$I$16),696.15)</f>
        <v>696.15</v>
      </c>
      <c r="BB21" s="1">
        <f t="shared" si="29"/>
        <v>13226.849999999995</v>
      </c>
    </row>
    <row r="22" spans="1:54" x14ac:dyDescent="0.25">
      <c r="A22" s="92">
        <v>44</v>
      </c>
      <c r="B22" s="92">
        <f>IF('Metric ME - Current'!$B$16&lt;3.5237,593.73-53.279*(3.5237-'Metric ME - Current'!$B$16),593.73)</f>
        <v>593.73</v>
      </c>
      <c r="C22" s="1">
        <f t="shared" si="8"/>
        <v>11874.599999999995</v>
      </c>
      <c r="D22" s="92">
        <f>IF('Metric ME - Current'!$B$16&lt;4.1,696.15-33.2478*(4.1-'Metric ME - Current'!$B$16),696.15)</f>
        <v>696.15</v>
      </c>
      <c r="E22" s="1">
        <f t="shared" si="0"/>
        <v>13922.999999999995</v>
      </c>
      <c r="H22" s="92">
        <v>44</v>
      </c>
      <c r="I22" s="92">
        <f>IF('Metric ME - Current'!$C$16&lt;3.5237,593.73-53.279*(3.5237-'Metric ME - Current'!$C$16),593.73)</f>
        <v>593.73</v>
      </c>
      <c r="J22" s="1">
        <f t="shared" si="9"/>
        <v>11874.599999999995</v>
      </c>
      <c r="K22" s="92">
        <f>IF('Metric ME - Current'!$C$16&lt;4.1,696.15-33.2478*(4.1-'Metric ME - Current'!$C$16),696.15)</f>
        <v>696.15</v>
      </c>
      <c r="L22" s="1">
        <f t="shared" si="23"/>
        <v>13922.999999999995</v>
      </c>
      <c r="O22" s="92">
        <v>44</v>
      </c>
      <c r="P22" s="92">
        <f>IF('Metric ME - Current'!$D$16&lt;3.5237,593.73-53.279*(3.5237-'Metric ME - Current'!$D$16),593.73)</f>
        <v>593.73</v>
      </c>
      <c r="Q22" s="1">
        <f t="shared" si="10"/>
        <v>11874.599999999995</v>
      </c>
      <c r="R22" s="92">
        <f>IF('Metric ME - Current'!$D$16&lt;4.1,696.15-33.2478*(4.1-'Metric ME - Current'!$D$16),696.15)</f>
        <v>696.15</v>
      </c>
      <c r="S22" s="1">
        <f t="shared" si="24"/>
        <v>13922.999999999995</v>
      </c>
      <c r="V22" s="92">
        <v>44</v>
      </c>
      <c r="W22" s="92">
        <f>IF('Metric ME - Current'!$E$16&lt;3.5237,593.73-53.279*(3.5237-'Metric ME - Current'!$E$16),593.73)</f>
        <v>593.73</v>
      </c>
      <c r="X22" s="1">
        <f t="shared" si="11"/>
        <v>11874.599999999995</v>
      </c>
      <c r="Y22" s="92">
        <f>IF('Metric ME - Current'!$E$16&lt;4.1,696.15-33.2478*(4.1-'Metric ME - Current'!$E$16),696.15)</f>
        <v>696.15</v>
      </c>
      <c r="Z22" s="1">
        <f t="shared" si="25"/>
        <v>13922.999999999995</v>
      </c>
      <c r="AC22" s="92">
        <v>44</v>
      </c>
      <c r="AD22" s="92">
        <f>IF('Metric ME - Current'!$F$16&lt;3.5237,593.73-53.279*(3.5237-'Metric ME - Current'!$F$16),593.73)</f>
        <v>593.73</v>
      </c>
      <c r="AE22" s="1">
        <f t="shared" si="12"/>
        <v>11874.599999999995</v>
      </c>
      <c r="AF22" s="92">
        <f>IF('Metric ME - Current'!$F$16&lt;4.1,696.15-33.2478*(4.1-'Metric ME - Current'!$F$16),696.15)</f>
        <v>696.15</v>
      </c>
      <c r="AG22" s="1">
        <f t="shared" si="26"/>
        <v>13922.999999999995</v>
      </c>
      <c r="AJ22" s="92">
        <v>44</v>
      </c>
      <c r="AK22" s="92">
        <f>IF('Metric ME - Current'!$G$16&lt;3.5237,593.73-53.279*(3.5237-'Metric ME - Current'!$G$16),593.73)</f>
        <v>593.73</v>
      </c>
      <c r="AL22" s="1">
        <f t="shared" si="13"/>
        <v>11874.599999999995</v>
      </c>
      <c r="AM22" s="92">
        <f>IF('Metric ME - Current'!$G$16&lt;4.1,696.15-33.2478*(4.1-'Metric ME - Current'!$G$16),696.15)</f>
        <v>696.15</v>
      </c>
      <c r="AN22" s="1">
        <f t="shared" si="27"/>
        <v>13922.999999999995</v>
      </c>
      <c r="AQ22" s="92">
        <v>44</v>
      </c>
      <c r="AR22" s="92">
        <f>IF('Metric ME - Current'!$H$16&lt;3.5237,593.73-53.279*(3.5237-'Metric ME - Current'!$H$16),593.73)</f>
        <v>593.73</v>
      </c>
      <c r="AS22" s="1">
        <f t="shared" si="14"/>
        <v>11874.599999999995</v>
      </c>
      <c r="AT22" s="92">
        <f>IF('Metric ME - Current'!$H$16&lt;4.1,696.15-33.2478*(4.1-'Metric ME - Current'!$H$16),696.15)</f>
        <v>696.15</v>
      </c>
      <c r="AU22" s="1">
        <f t="shared" si="28"/>
        <v>13922.999999999995</v>
      </c>
      <c r="AX22" s="92">
        <v>44</v>
      </c>
      <c r="AY22" s="92">
        <f>IF('Metric ME - Current'!$I$16&lt;3.5237,593.73-53.279*(3.5237-'Metric ME - Current'!$I$16),593.73)</f>
        <v>593.73</v>
      </c>
      <c r="AZ22" s="1">
        <f t="shared" si="15"/>
        <v>11874.599999999995</v>
      </c>
      <c r="BA22" s="92">
        <f>IF('Metric ME - Current'!$I$16&lt;4.1,696.15-33.2478*(4.1-'Metric ME - Current'!$I$16),696.15)</f>
        <v>696.15</v>
      </c>
      <c r="BB22" s="1">
        <f t="shared" si="29"/>
        <v>13922.999999999995</v>
      </c>
    </row>
    <row r="23" spans="1:54" x14ac:dyDescent="0.25">
      <c r="A23" s="92">
        <v>45</v>
      </c>
      <c r="B23" s="92">
        <f>IF('Metric ME - Current'!$B$16&lt;3.5237,593.73-53.279*(3.5237-'Metric ME - Current'!$B$16),593.73)</f>
        <v>593.73</v>
      </c>
      <c r="C23" s="1">
        <f t="shared" si="8"/>
        <v>12468.329999999994</v>
      </c>
      <c r="D23" s="92">
        <f>IF('Metric ME - Current'!$B$16&lt;4.1,696.15-33.2478*(4.1-'Metric ME - Current'!$B$16),696.15)</f>
        <v>696.15</v>
      </c>
      <c r="E23" s="1">
        <f t="shared" si="0"/>
        <v>14619.149999999994</v>
      </c>
      <c r="H23" s="92">
        <v>45</v>
      </c>
      <c r="I23" s="92">
        <f>IF('Metric ME - Current'!$C$16&lt;3.5237,593.73-53.279*(3.5237-'Metric ME - Current'!$C$16),593.73)</f>
        <v>593.73</v>
      </c>
      <c r="J23" s="1">
        <f t="shared" si="9"/>
        <v>12468.329999999994</v>
      </c>
      <c r="K23" s="92">
        <f>IF('Metric ME - Current'!$C$16&lt;4.1,696.15-33.2478*(4.1-'Metric ME - Current'!$C$16),696.15)</f>
        <v>696.15</v>
      </c>
      <c r="L23" s="1">
        <f t="shared" si="23"/>
        <v>14619.149999999994</v>
      </c>
      <c r="O23" s="92">
        <v>45</v>
      </c>
      <c r="P23" s="92">
        <f>IF('Metric ME - Current'!$D$16&lt;3.5237,593.73-53.279*(3.5237-'Metric ME - Current'!$D$16),593.73)</f>
        <v>593.73</v>
      </c>
      <c r="Q23" s="1">
        <f t="shared" si="10"/>
        <v>12468.329999999994</v>
      </c>
      <c r="R23" s="92">
        <f>IF('Metric ME - Current'!$D$16&lt;4.1,696.15-33.2478*(4.1-'Metric ME - Current'!$D$16),696.15)</f>
        <v>696.15</v>
      </c>
      <c r="S23" s="1">
        <f t="shared" si="24"/>
        <v>14619.149999999994</v>
      </c>
      <c r="V23" s="92">
        <v>45</v>
      </c>
      <c r="W23" s="92">
        <f>IF('Metric ME - Current'!$E$16&lt;3.5237,593.73-53.279*(3.5237-'Metric ME - Current'!$E$16),593.73)</f>
        <v>593.73</v>
      </c>
      <c r="X23" s="1">
        <f t="shared" si="11"/>
        <v>12468.329999999994</v>
      </c>
      <c r="Y23" s="92">
        <f>IF('Metric ME - Current'!$E$16&lt;4.1,696.15-33.2478*(4.1-'Metric ME - Current'!$E$16),696.15)</f>
        <v>696.15</v>
      </c>
      <c r="Z23" s="1">
        <f t="shared" si="25"/>
        <v>14619.149999999994</v>
      </c>
      <c r="AC23" s="92">
        <v>45</v>
      </c>
      <c r="AD23" s="92">
        <f>IF('Metric ME - Current'!$F$16&lt;3.5237,593.73-53.279*(3.5237-'Metric ME - Current'!$F$16),593.73)</f>
        <v>593.73</v>
      </c>
      <c r="AE23" s="1">
        <f t="shared" si="12"/>
        <v>12468.329999999994</v>
      </c>
      <c r="AF23" s="92">
        <f>IF('Metric ME - Current'!$F$16&lt;4.1,696.15-33.2478*(4.1-'Metric ME - Current'!$F$16),696.15)</f>
        <v>696.15</v>
      </c>
      <c r="AG23" s="1">
        <f t="shared" si="26"/>
        <v>14619.149999999994</v>
      </c>
      <c r="AJ23" s="92">
        <v>45</v>
      </c>
      <c r="AK23" s="92">
        <f>IF('Metric ME - Current'!$G$16&lt;3.5237,593.73-53.279*(3.5237-'Metric ME - Current'!$G$16),593.73)</f>
        <v>593.73</v>
      </c>
      <c r="AL23" s="1">
        <f t="shared" si="13"/>
        <v>12468.329999999994</v>
      </c>
      <c r="AM23" s="92">
        <f>IF('Metric ME - Current'!$G$16&lt;4.1,696.15-33.2478*(4.1-'Metric ME - Current'!$G$16),696.15)</f>
        <v>696.15</v>
      </c>
      <c r="AN23" s="1">
        <f t="shared" si="27"/>
        <v>14619.149999999994</v>
      </c>
      <c r="AQ23" s="92">
        <v>45</v>
      </c>
      <c r="AR23" s="92">
        <f>IF('Metric ME - Current'!$H$16&lt;3.5237,593.73-53.279*(3.5237-'Metric ME - Current'!$H$16),593.73)</f>
        <v>593.73</v>
      </c>
      <c r="AS23" s="1">
        <f t="shared" si="14"/>
        <v>12468.329999999994</v>
      </c>
      <c r="AT23" s="92">
        <f>IF('Metric ME - Current'!$H$16&lt;4.1,696.15-33.2478*(4.1-'Metric ME - Current'!$H$16),696.15)</f>
        <v>696.15</v>
      </c>
      <c r="AU23" s="1">
        <f t="shared" si="28"/>
        <v>14619.149999999994</v>
      </c>
      <c r="AX23" s="92">
        <v>45</v>
      </c>
      <c r="AY23" s="92">
        <f>IF('Metric ME - Current'!$I$16&lt;3.5237,593.73-53.279*(3.5237-'Metric ME - Current'!$I$16),593.73)</f>
        <v>593.73</v>
      </c>
      <c r="AZ23" s="1">
        <f t="shared" si="15"/>
        <v>12468.329999999994</v>
      </c>
      <c r="BA23" s="92">
        <f>IF('Metric ME - Current'!$I$16&lt;4.1,696.15-33.2478*(4.1-'Metric ME - Current'!$I$16),696.15)</f>
        <v>696.15</v>
      </c>
      <c r="BB23" s="1">
        <f t="shared" si="29"/>
        <v>14619.149999999994</v>
      </c>
    </row>
    <row r="24" spans="1:54" x14ac:dyDescent="0.25">
      <c r="A24" s="92">
        <v>46</v>
      </c>
      <c r="B24" s="92">
        <f>IF('Metric ME - Current'!$B$16&lt;3.5237,593.73-53.279*(3.5237-'Metric ME - Current'!$B$16),593.73)</f>
        <v>593.73</v>
      </c>
      <c r="C24" s="1">
        <f t="shared" si="8"/>
        <v>13062.059999999994</v>
      </c>
      <c r="D24" s="92">
        <f>IF('Metric ME - Current'!$B$16&lt;4.1,696.15-33.2478*(4.1-'Metric ME - Current'!$B$16),696.15)</f>
        <v>696.15</v>
      </c>
      <c r="E24" s="1">
        <f t="shared" si="0"/>
        <v>15315.299999999994</v>
      </c>
      <c r="H24" s="92">
        <v>46</v>
      </c>
      <c r="I24" s="92">
        <f>IF('Metric ME - Current'!$C$16&lt;3.5237,593.73-53.279*(3.5237-'Metric ME - Current'!$C$16),593.73)</f>
        <v>593.73</v>
      </c>
      <c r="J24" s="1">
        <f t="shared" si="9"/>
        <v>13062.059999999994</v>
      </c>
      <c r="K24" s="92">
        <f>IF('Metric ME - Current'!$C$16&lt;4.1,696.15-33.2478*(4.1-'Metric ME - Current'!$C$16),696.15)</f>
        <v>696.15</v>
      </c>
      <c r="L24" s="1">
        <f t="shared" si="23"/>
        <v>15315.299999999994</v>
      </c>
      <c r="O24" s="92">
        <v>46</v>
      </c>
      <c r="P24" s="92">
        <f>IF('Metric ME - Current'!$D$16&lt;3.5237,593.73-53.279*(3.5237-'Metric ME - Current'!$D$16),593.73)</f>
        <v>593.73</v>
      </c>
      <c r="Q24" s="1">
        <f t="shared" si="10"/>
        <v>13062.059999999994</v>
      </c>
      <c r="R24" s="92">
        <f>IF('Metric ME - Current'!$D$16&lt;4.1,696.15-33.2478*(4.1-'Metric ME - Current'!$D$16),696.15)</f>
        <v>696.15</v>
      </c>
      <c r="S24" s="1">
        <f t="shared" si="24"/>
        <v>15315.299999999994</v>
      </c>
      <c r="V24" s="92">
        <v>46</v>
      </c>
      <c r="W24" s="92">
        <f>IF('Metric ME - Current'!$E$16&lt;3.5237,593.73-53.279*(3.5237-'Metric ME - Current'!$E$16),593.73)</f>
        <v>593.73</v>
      </c>
      <c r="X24" s="1">
        <f t="shared" si="11"/>
        <v>13062.059999999994</v>
      </c>
      <c r="Y24" s="92">
        <f>IF('Metric ME - Current'!$E$16&lt;4.1,696.15-33.2478*(4.1-'Metric ME - Current'!$E$16),696.15)</f>
        <v>696.15</v>
      </c>
      <c r="Z24" s="1">
        <f t="shared" si="25"/>
        <v>15315.299999999994</v>
      </c>
      <c r="AC24" s="92">
        <v>46</v>
      </c>
      <c r="AD24" s="92">
        <f>IF('Metric ME - Current'!$F$16&lt;3.5237,593.73-53.279*(3.5237-'Metric ME - Current'!$F$16),593.73)</f>
        <v>593.73</v>
      </c>
      <c r="AE24" s="1">
        <f t="shared" si="12"/>
        <v>13062.059999999994</v>
      </c>
      <c r="AF24" s="92">
        <f>IF('Metric ME - Current'!$F$16&lt;4.1,696.15-33.2478*(4.1-'Metric ME - Current'!$F$16),696.15)</f>
        <v>696.15</v>
      </c>
      <c r="AG24" s="1">
        <f t="shared" si="26"/>
        <v>15315.299999999994</v>
      </c>
      <c r="AJ24" s="92">
        <v>46</v>
      </c>
      <c r="AK24" s="92">
        <f>IF('Metric ME - Current'!$G$16&lt;3.5237,593.73-53.279*(3.5237-'Metric ME - Current'!$G$16),593.73)</f>
        <v>593.73</v>
      </c>
      <c r="AL24" s="1">
        <f t="shared" si="13"/>
        <v>13062.059999999994</v>
      </c>
      <c r="AM24" s="92">
        <f>IF('Metric ME - Current'!$G$16&lt;4.1,696.15-33.2478*(4.1-'Metric ME - Current'!$G$16),696.15)</f>
        <v>696.15</v>
      </c>
      <c r="AN24" s="1">
        <f t="shared" si="27"/>
        <v>15315.299999999994</v>
      </c>
      <c r="AQ24" s="92">
        <v>46</v>
      </c>
      <c r="AR24" s="92">
        <f>IF('Metric ME - Current'!$H$16&lt;3.5237,593.73-53.279*(3.5237-'Metric ME - Current'!$H$16),593.73)</f>
        <v>593.73</v>
      </c>
      <c r="AS24" s="1">
        <f t="shared" si="14"/>
        <v>13062.059999999994</v>
      </c>
      <c r="AT24" s="92">
        <f>IF('Metric ME - Current'!$H$16&lt;4.1,696.15-33.2478*(4.1-'Metric ME - Current'!$H$16),696.15)</f>
        <v>696.15</v>
      </c>
      <c r="AU24" s="1">
        <f t="shared" si="28"/>
        <v>15315.299999999994</v>
      </c>
      <c r="AX24" s="92">
        <v>46</v>
      </c>
      <c r="AY24" s="92">
        <f>IF('Metric ME - Current'!$I$16&lt;3.5237,593.73-53.279*(3.5237-'Metric ME - Current'!$I$16),593.73)</f>
        <v>593.73</v>
      </c>
      <c r="AZ24" s="1">
        <f t="shared" si="15"/>
        <v>13062.059999999994</v>
      </c>
      <c r="BA24" s="92">
        <f>IF('Metric ME - Current'!$I$16&lt;4.1,696.15-33.2478*(4.1-'Metric ME - Current'!$I$16),696.15)</f>
        <v>696.15</v>
      </c>
      <c r="BB24" s="1">
        <f t="shared" si="29"/>
        <v>15315.299999999994</v>
      </c>
    </row>
    <row r="25" spans="1:54" x14ac:dyDescent="0.25">
      <c r="A25" s="92">
        <v>47</v>
      </c>
      <c r="B25" s="92">
        <f>IF('Metric ME - Current'!$B$16&lt;3.5237,593.73-53.279*(3.5237-'Metric ME - Current'!$B$16),593.73)</f>
        <v>593.73</v>
      </c>
      <c r="C25" s="1">
        <f t="shared" si="8"/>
        <v>13655.789999999994</v>
      </c>
      <c r="D25" s="92">
        <f>IF('Metric ME - Current'!$B$16&lt;4.1,696.15-33.2478*(4.1-'Metric ME - Current'!$B$16),696.15)</f>
        <v>696.15</v>
      </c>
      <c r="E25" s="1">
        <f t="shared" si="0"/>
        <v>16011.449999999993</v>
      </c>
      <c r="H25" s="92">
        <v>47</v>
      </c>
      <c r="I25" s="92">
        <f>IF('Metric ME - Current'!$C$16&lt;3.5237,593.73-53.279*(3.5237-'Metric ME - Current'!$C$16),593.73)</f>
        <v>593.73</v>
      </c>
      <c r="J25" s="1">
        <f t="shared" si="9"/>
        <v>13655.789999999994</v>
      </c>
      <c r="K25" s="92">
        <f>IF('Metric ME - Current'!$C$16&lt;4.1,696.15-33.2478*(4.1-'Metric ME - Current'!$C$16),696.15)</f>
        <v>696.15</v>
      </c>
      <c r="L25" s="1">
        <f t="shared" si="23"/>
        <v>16011.449999999993</v>
      </c>
      <c r="O25" s="92">
        <v>47</v>
      </c>
      <c r="P25" s="92">
        <f>IF('Metric ME - Current'!$D$16&lt;3.5237,593.73-53.279*(3.5237-'Metric ME - Current'!$D$16),593.73)</f>
        <v>593.73</v>
      </c>
      <c r="Q25" s="1">
        <f t="shared" si="10"/>
        <v>13655.789999999994</v>
      </c>
      <c r="R25" s="92">
        <f>IF('Metric ME - Current'!$D$16&lt;4.1,696.15-33.2478*(4.1-'Metric ME - Current'!$D$16),696.15)</f>
        <v>696.15</v>
      </c>
      <c r="S25" s="1">
        <f t="shared" si="24"/>
        <v>16011.449999999993</v>
      </c>
      <c r="V25" s="92">
        <v>47</v>
      </c>
      <c r="W25" s="92">
        <f>IF('Metric ME - Current'!$E$16&lt;3.5237,593.73-53.279*(3.5237-'Metric ME - Current'!$E$16),593.73)</f>
        <v>593.73</v>
      </c>
      <c r="X25" s="1">
        <f t="shared" si="11"/>
        <v>13655.789999999994</v>
      </c>
      <c r="Y25" s="92">
        <f>IF('Metric ME - Current'!$E$16&lt;4.1,696.15-33.2478*(4.1-'Metric ME - Current'!$E$16),696.15)</f>
        <v>696.15</v>
      </c>
      <c r="Z25" s="1">
        <f t="shared" si="25"/>
        <v>16011.449999999993</v>
      </c>
      <c r="AC25" s="92">
        <v>47</v>
      </c>
      <c r="AD25" s="92">
        <f>IF('Metric ME - Current'!$F$16&lt;3.5237,593.73-53.279*(3.5237-'Metric ME - Current'!$F$16),593.73)</f>
        <v>593.73</v>
      </c>
      <c r="AE25" s="1">
        <f t="shared" si="12"/>
        <v>13655.789999999994</v>
      </c>
      <c r="AF25" s="92">
        <f>IF('Metric ME - Current'!$F$16&lt;4.1,696.15-33.2478*(4.1-'Metric ME - Current'!$F$16),696.15)</f>
        <v>696.15</v>
      </c>
      <c r="AG25" s="1">
        <f t="shared" si="26"/>
        <v>16011.449999999993</v>
      </c>
      <c r="AJ25" s="92">
        <v>47</v>
      </c>
      <c r="AK25" s="92">
        <f>IF('Metric ME - Current'!$G$16&lt;3.5237,593.73-53.279*(3.5237-'Metric ME - Current'!$G$16),593.73)</f>
        <v>593.73</v>
      </c>
      <c r="AL25" s="1">
        <f t="shared" si="13"/>
        <v>13655.789999999994</v>
      </c>
      <c r="AM25" s="92">
        <f>IF('Metric ME - Current'!$G$16&lt;4.1,696.15-33.2478*(4.1-'Metric ME - Current'!$G$16),696.15)</f>
        <v>696.15</v>
      </c>
      <c r="AN25" s="1">
        <f t="shared" si="27"/>
        <v>16011.449999999993</v>
      </c>
      <c r="AQ25" s="92">
        <v>47</v>
      </c>
      <c r="AR25" s="92">
        <f>IF('Metric ME - Current'!$H$16&lt;3.5237,593.73-53.279*(3.5237-'Metric ME - Current'!$H$16),593.73)</f>
        <v>593.73</v>
      </c>
      <c r="AS25" s="1">
        <f t="shared" si="14"/>
        <v>13655.789999999994</v>
      </c>
      <c r="AT25" s="92">
        <f>IF('Metric ME - Current'!$H$16&lt;4.1,696.15-33.2478*(4.1-'Metric ME - Current'!$H$16),696.15)</f>
        <v>696.15</v>
      </c>
      <c r="AU25" s="1">
        <f t="shared" si="28"/>
        <v>16011.449999999993</v>
      </c>
      <c r="AX25" s="92">
        <v>47</v>
      </c>
      <c r="AY25" s="92">
        <f>IF('Metric ME - Current'!$I$16&lt;3.5237,593.73-53.279*(3.5237-'Metric ME - Current'!$I$16),593.73)</f>
        <v>593.73</v>
      </c>
      <c r="AZ25" s="1">
        <f t="shared" si="15"/>
        <v>13655.789999999994</v>
      </c>
      <c r="BA25" s="92">
        <f>IF('Metric ME - Current'!$I$16&lt;4.1,696.15-33.2478*(4.1-'Metric ME - Current'!$I$16),696.15)</f>
        <v>696.15</v>
      </c>
      <c r="BB25" s="1">
        <f t="shared" si="29"/>
        <v>16011.449999999993</v>
      </c>
    </row>
    <row r="26" spans="1:54" x14ac:dyDescent="0.25">
      <c r="A26" s="92">
        <v>48</v>
      </c>
      <c r="B26" s="92">
        <f>IF('Metric ME - Current'!$B$16&lt;3.5237,593.73-53.279*(3.5237-'Metric ME - Current'!$B$16),593.73)</f>
        <v>593.73</v>
      </c>
      <c r="C26" s="1">
        <f t="shared" si="8"/>
        <v>14249.519999999993</v>
      </c>
      <c r="D26" s="92">
        <f>IF('Metric ME - Current'!$B$16&lt;4.1,696.15-33.2478*(4.1-'Metric ME - Current'!$B$16),696.15)</f>
        <v>696.15</v>
      </c>
      <c r="E26" s="1">
        <f t="shared" si="0"/>
        <v>16707.599999999995</v>
      </c>
      <c r="H26" s="92">
        <v>48</v>
      </c>
      <c r="I26" s="92">
        <f>IF('Metric ME - Current'!$C$16&lt;3.5237,593.73-53.279*(3.5237-'Metric ME - Current'!$C$16),593.73)</f>
        <v>593.73</v>
      </c>
      <c r="J26" s="1">
        <f t="shared" si="9"/>
        <v>14249.519999999993</v>
      </c>
      <c r="K26" s="92">
        <f>IF('Metric ME - Current'!$C$16&lt;4.1,696.15-33.2478*(4.1-'Metric ME - Current'!$C$16),696.15)</f>
        <v>696.15</v>
      </c>
      <c r="L26" s="1">
        <f t="shared" si="23"/>
        <v>16707.599999999995</v>
      </c>
      <c r="O26" s="92">
        <v>48</v>
      </c>
      <c r="P26" s="92">
        <f>IF('Metric ME - Current'!$D$16&lt;3.5237,593.73-53.279*(3.5237-'Metric ME - Current'!$D$16),593.73)</f>
        <v>593.73</v>
      </c>
      <c r="Q26" s="1">
        <f t="shared" si="10"/>
        <v>14249.519999999993</v>
      </c>
      <c r="R26" s="92">
        <f>IF('Metric ME - Current'!$D$16&lt;4.1,696.15-33.2478*(4.1-'Metric ME - Current'!$D$16),696.15)</f>
        <v>696.15</v>
      </c>
      <c r="S26" s="1">
        <f t="shared" si="24"/>
        <v>16707.599999999995</v>
      </c>
      <c r="V26" s="92">
        <v>48</v>
      </c>
      <c r="W26" s="92">
        <f>IF('Metric ME - Current'!$E$16&lt;3.5237,593.73-53.279*(3.5237-'Metric ME - Current'!$E$16),593.73)</f>
        <v>593.73</v>
      </c>
      <c r="X26" s="1">
        <f t="shared" si="11"/>
        <v>14249.519999999993</v>
      </c>
      <c r="Y26" s="92">
        <f>IF('Metric ME - Current'!$E$16&lt;4.1,696.15-33.2478*(4.1-'Metric ME - Current'!$E$16),696.15)</f>
        <v>696.15</v>
      </c>
      <c r="Z26" s="1">
        <f t="shared" si="25"/>
        <v>16707.599999999995</v>
      </c>
      <c r="AC26" s="92">
        <v>48</v>
      </c>
      <c r="AD26" s="92">
        <f>IF('Metric ME - Current'!$F$16&lt;3.5237,593.73-53.279*(3.5237-'Metric ME - Current'!$F$16),593.73)</f>
        <v>593.73</v>
      </c>
      <c r="AE26" s="1">
        <f t="shared" si="12"/>
        <v>14249.519999999993</v>
      </c>
      <c r="AF26" s="92">
        <f>IF('Metric ME - Current'!$F$16&lt;4.1,696.15-33.2478*(4.1-'Metric ME - Current'!$F$16),696.15)</f>
        <v>696.15</v>
      </c>
      <c r="AG26" s="1">
        <f t="shared" si="26"/>
        <v>16707.599999999995</v>
      </c>
      <c r="AJ26" s="92">
        <v>48</v>
      </c>
      <c r="AK26" s="92">
        <f>IF('Metric ME - Current'!$G$16&lt;3.5237,593.73-53.279*(3.5237-'Metric ME - Current'!$G$16),593.73)</f>
        <v>593.73</v>
      </c>
      <c r="AL26" s="1">
        <f t="shared" si="13"/>
        <v>14249.519999999993</v>
      </c>
      <c r="AM26" s="92">
        <f>IF('Metric ME - Current'!$G$16&lt;4.1,696.15-33.2478*(4.1-'Metric ME - Current'!$G$16),696.15)</f>
        <v>696.15</v>
      </c>
      <c r="AN26" s="1">
        <f t="shared" si="27"/>
        <v>16707.599999999995</v>
      </c>
      <c r="AQ26" s="92">
        <v>48</v>
      </c>
      <c r="AR26" s="92">
        <f>IF('Metric ME - Current'!$H$16&lt;3.5237,593.73-53.279*(3.5237-'Metric ME - Current'!$H$16),593.73)</f>
        <v>593.73</v>
      </c>
      <c r="AS26" s="1">
        <f t="shared" si="14"/>
        <v>14249.519999999993</v>
      </c>
      <c r="AT26" s="92">
        <f>IF('Metric ME - Current'!$H$16&lt;4.1,696.15-33.2478*(4.1-'Metric ME - Current'!$H$16),696.15)</f>
        <v>696.15</v>
      </c>
      <c r="AU26" s="1">
        <f t="shared" si="28"/>
        <v>16707.599999999995</v>
      </c>
      <c r="AX26" s="92">
        <v>48</v>
      </c>
      <c r="AY26" s="92">
        <f>IF('Metric ME - Current'!$I$16&lt;3.5237,593.73-53.279*(3.5237-'Metric ME - Current'!$I$16),593.73)</f>
        <v>593.73</v>
      </c>
      <c r="AZ26" s="1">
        <f t="shared" si="15"/>
        <v>14249.519999999993</v>
      </c>
      <c r="BA26" s="92">
        <f>IF('Metric ME - Current'!$I$16&lt;4.1,696.15-33.2478*(4.1-'Metric ME - Current'!$I$16),696.15)</f>
        <v>696.15</v>
      </c>
      <c r="BB26" s="1">
        <f t="shared" si="29"/>
        <v>16707.599999999995</v>
      </c>
    </row>
    <row r="27" spans="1:54" x14ac:dyDescent="0.25">
      <c r="A27" s="92">
        <v>49</v>
      </c>
      <c r="B27" s="92">
        <f>IF('Metric ME - Current'!$B$16&lt;3.5237,593.73-53.279*(3.5237-'Metric ME - Current'!$B$16),593.73)</f>
        <v>593.73</v>
      </c>
      <c r="C27" s="1">
        <f t="shared" si="8"/>
        <v>14843.249999999993</v>
      </c>
      <c r="D27" s="92">
        <f>IF('Metric ME - Current'!$B$16&lt;4.1,696.15-33.2478*(4.1-'Metric ME - Current'!$B$16),696.15)</f>
        <v>696.15</v>
      </c>
      <c r="E27" s="1">
        <f t="shared" si="0"/>
        <v>17403.749999999996</v>
      </c>
      <c r="H27" s="92">
        <v>49</v>
      </c>
      <c r="I27" s="92">
        <f>IF('Metric ME - Current'!$C$16&lt;3.5237,593.73-53.279*(3.5237-'Metric ME - Current'!$C$16),593.73)</f>
        <v>593.73</v>
      </c>
      <c r="J27" s="1">
        <f t="shared" si="9"/>
        <v>14843.249999999993</v>
      </c>
      <c r="K27" s="92">
        <f>IF('Metric ME - Current'!$C$16&lt;4.1,696.15-33.2478*(4.1-'Metric ME - Current'!$C$16),696.15)</f>
        <v>696.15</v>
      </c>
      <c r="L27" s="1">
        <f t="shared" si="23"/>
        <v>17403.749999999996</v>
      </c>
      <c r="O27" s="92">
        <v>49</v>
      </c>
      <c r="P27" s="92">
        <f>IF('Metric ME - Current'!$D$16&lt;3.5237,593.73-53.279*(3.5237-'Metric ME - Current'!$D$16),593.73)</f>
        <v>593.73</v>
      </c>
      <c r="Q27" s="1">
        <f t="shared" si="10"/>
        <v>14843.249999999993</v>
      </c>
      <c r="R27" s="92">
        <f>IF('Metric ME - Current'!$D$16&lt;4.1,696.15-33.2478*(4.1-'Metric ME - Current'!$D$16),696.15)</f>
        <v>696.15</v>
      </c>
      <c r="S27" s="1">
        <f t="shared" si="24"/>
        <v>17403.749999999996</v>
      </c>
      <c r="V27" s="92">
        <v>49</v>
      </c>
      <c r="W27" s="92">
        <f>IF('Metric ME - Current'!$E$16&lt;3.5237,593.73-53.279*(3.5237-'Metric ME - Current'!$E$16),593.73)</f>
        <v>593.73</v>
      </c>
      <c r="X27" s="1">
        <f t="shared" si="11"/>
        <v>14843.249999999993</v>
      </c>
      <c r="Y27" s="92">
        <f>IF('Metric ME - Current'!$E$16&lt;4.1,696.15-33.2478*(4.1-'Metric ME - Current'!$E$16),696.15)</f>
        <v>696.15</v>
      </c>
      <c r="Z27" s="1">
        <f t="shared" si="25"/>
        <v>17403.749999999996</v>
      </c>
      <c r="AC27" s="92">
        <v>49</v>
      </c>
      <c r="AD27" s="92">
        <f>IF('Metric ME - Current'!$F$16&lt;3.5237,593.73-53.279*(3.5237-'Metric ME - Current'!$F$16),593.73)</f>
        <v>593.73</v>
      </c>
      <c r="AE27" s="1">
        <f t="shared" si="12"/>
        <v>14843.249999999993</v>
      </c>
      <c r="AF27" s="92">
        <f>IF('Metric ME - Current'!$F$16&lt;4.1,696.15-33.2478*(4.1-'Metric ME - Current'!$F$16),696.15)</f>
        <v>696.15</v>
      </c>
      <c r="AG27" s="1">
        <f t="shared" si="26"/>
        <v>17403.749999999996</v>
      </c>
      <c r="AJ27" s="92">
        <v>49</v>
      </c>
      <c r="AK27" s="92">
        <f>IF('Metric ME - Current'!$G$16&lt;3.5237,593.73-53.279*(3.5237-'Metric ME - Current'!$G$16),593.73)</f>
        <v>593.73</v>
      </c>
      <c r="AL27" s="1">
        <f t="shared" si="13"/>
        <v>14843.249999999993</v>
      </c>
      <c r="AM27" s="92">
        <f>IF('Metric ME - Current'!$G$16&lt;4.1,696.15-33.2478*(4.1-'Metric ME - Current'!$G$16),696.15)</f>
        <v>696.15</v>
      </c>
      <c r="AN27" s="1">
        <f t="shared" si="27"/>
        <v>17403.749999999996</v>
      </c>
      <c r="AQ27" s="92">
        <v>49</v>
      </c>
      <c r="AR27" s="92">
        <f>IF('Metric ME - Current'!$H$16&lt;3.5237,593.73-53.279*(3.5237-'Metric ME - Current'!$H$16),593.73)</f>
        <v>593.73</v>
      </c>
      <c r="AS27" s="1">
        <f t="shared" si="14"/>
        <v>14843.249999999993</v>
      </c>
      <c r="AT27" s="92">
        <f>IF('Metric ME - Current'!$H$16&lt;4.1,696.15-33.2478*(4.1-'Metric ME - Current'!$H$16),696.15)</f>
        <v>696.15</v>
      </c>
      <c r="AU27" s="1">
        <f t="shared" si="28"/>
        <v>17403.749999999996</v>
      </c>
      <c r="AX27" s="92">
        <v>49</v>
      </c>
      <c r="AY27" s="92">
        <f>IF('Metric ME - Current'!$I$16&lt;3.5237,593.73-53.279*(3.5237-'Metric ME - Current'!$I$16),593.73)</f>
        <v>593.73</v>
      </c>
      <c r="AZ27" s="1">
        <f t="shared" si="15"/>
        <v>14843.249999999993</v>
      </c>
      <c r="BA27" s="92">
        <f>IF('Metric ME - Current'!$I$16&lt;4.1,696.15-33.2478*(4.1-'Metric ME - Current'!$I$16),696.15)</f>
        <v>696.15</v>
      </c>
      <c r="BB27" s="1">
        <f t="shared" si="29"/>
        <v>17403.749999999996</v>
      </c>
    </row>
    <row r="28" spans="1:54" x14ac:dyDescent="0.25">
      <c r="A28" s="92">
        <v>50</v>
      </c>
      <c r="B28" s="92">
        <f>IF('Metric ME - Current'!$B$16&lt;3.5237,593.73-53.279*(3.5237-'Metric ME - Current'!$B$16),593.73)</f>
        <v>593.73</v>
      </c>
      <c r="C28" s="1">
        <f t="shared" si="8"/>
        <v>15436.979999999992</v>
      </c>
      <c r="D28" s="92">
        <f>IF('Metric ME - Current'!$B$16&lt;4.1,696.15-33.2478*(4.1-'Metric ME - Current'!$B$16),696.15)</f>
        <v>696.15</v>
      </c>
      <c r="E28" s="1">
        <f t="shared" si="0"/>
        <v>18099.899999999998</v>
      </c>
      <c r="H28" s="92">
        <v>50</v>
      </c>
      <c r="I28" s="92">
        <f>IF('Metric ME - Current'!$C$16&lt;3.5237,593.73-53.279*(3.5237-'Metric ME - Current'!$C$16),593.73)</f>
        <v>593.73</v>
      </c>
      <c r="J28" s="1">
        <f t="shared" si="9"/>
        <v>15436.979999999992</v>
      </c>
      <c r="K28" s="92">
        <f>IF('Metric ME - Current'!$C$16&lt;4.1,696.15-33.2478*(4.1-'Metric ME - Current'!$C$16),696.15)</f>
        <v>696.15</v>
      </c>
      <c r="L28" s="1">
        <f t="shared" si="23"/>
        <v>18099.899999999998</v>
      </c>
      <c r="O28" s="92">
        <v>50</v>
      </c>
      <c r="P28" s="92">
        <f>IF('Metric ME - Current'!$D$16&lt;3.5237,593.73-53.279*(3.5237-'Metric ME - Current'!$D$16),593.73)</f>
        <v>593.73</v>
      </c>
      <c r="Q28" s="1">
        <f t="shared" si="10"/>
        <v>15436.979999999992</v>
      </c>
      <c r="R28" s="92">
        <f>IF('Metric ME - Current'!$D$16&lt;4.1,696.15-33.2478*(4.1-'Metric ME - Current'!$D$16),696.15)</f>
        <v>696.15</v>
      </c>
      <c r="S28" s="1">
        <f t="shared" si="24"/>
        <v>18099.899999999998</v>
      </c>
      <c r="V28" s="92">
        <v>50</v>
      </c>
      <c r="W28" s="92">
        <f>IF('Metric ME - Current'!$E$16&lt;3.5237,593.73-53.279*(3.5237-'Metric ME - Current'!$E$16),593.73)</f>
        <v>593.73</v>
      </c>
      <c r="X28" s="1">
        <f t="shared" si="11"/>
        <v>15436.979999999992</v>
      </c>
      <c r="Y28" s="92">
        <f>IF('Metric ME - Current'!$E$16&lt;4.1,696.15-33.2478*(4.1-'Metric ME - Current'!$E$16),696.15)</f>
        <v>696.15</v>
      </c>
      <c r="Z28" s="1">
        <f t="shared" si="25"/>
        <v>18099.899999999998</v>
      </c>
      <c r="AC28" s="92">
        <v>50</v>
      </c>
      <c r="AD28" s="92">
        <f>IF('Metric ME - Current'!$F$16&lt;3.5237,593.73-53.279*(3.5237-'Metric ME - Current'!$F$16),593.73)</f>
        <v>593.73</v>
      </c>
      <c r="AE28" s="1">
        <f t="shared" si="12"/>
        <v>15436.979999999992</v>
      </c>
      <c r="AF28" s="92">
        <f>IF('Metric ME - Current'!$F$16&lt;4.1,696.15-33.2478*(4.1-'Metric ME - Current'!$F$16),696.15)</f>
        <v>696.15</v>
      </c>
      <c r="AG28" s="1">
        <f t="shared" si="26"/>
        <v>18099.899999999998</v>
      </c>
      <c r="AJ28" s="92">
        <v>50</v>
      </c>
      <c r="AK28" s="92">
        <f>IF('Metric ME - Current'!$G$16&lt;3.5237,593.73-53.279*(3.5237-'Metric ME - Current'!$G$16),593.73)</f>
        <v>593.73</v>
      </c>
      <c r="AL28" s="1">
        <f t="shared" si="13"/>
        <v>15436.979999999992</v>
      </c>
      <c r="AM28" s="92">
        <f>IF('Metric ME - Current'!$G$16&lt;4.1,696.15-33.2478*(4.1-'Metric ME - Current'!$G$16),696.15)</f>
        <v>696.15</v>
      </c>
      <c r="AN28" s="1">
        <f t="shared" si="27"/>
        <v>18099.899999999998</v>
      </c>
      <c r="AQ28" s="92">
        <v>50</v>
      </c>
      <c r="AR28" s="92">
        <f>IF('Metric ME - Current'!$H$16&lt;3.5237,593.73-53.279*(3.5237-'Metric ME - Current'!$H$16),593.73)</f>
        <v>593.73</v>
      </c>
      <c r="AS28" s="1">
        <f t="shared" si="14"/>
        <v>15436.979999999992</v>
      </c>
      <c r="AT28" s="92">
        <f>IF('Metric ME - Current'!$H$16&lt;4.1,696.15-33.2478*(4.1-'Metric ME - Current'!$H$16),696.15)</f>
        <v>696.15</v>
      </c>
      <c r="AU28" s="1">
        <f t="shared" si="28"/>
        <v>18099.899999999998</v>
      </c>
      <c r="AX28" s="92">
        <v>50</v>
      </c>
      <c r="AY28" s="92">
        <f>IF('Metric ME - Current'!$I$16&lt;3.5237,593.73-53.279*(3.5237-'Metric ME - Current'!$I$16),593.73)</f>
        <v>593.73</v>
      </c>
      <c r="AZ28" s="1">
        <f t="shared" si="15"/>
        <v>15436.979999999992</v>
      </c>
      <c r="BA28" s="92">
        <f>IF('Metric ME - Current'!$I$16&lt;4.1,696.15-33.2478*(4.1-'Metric ME - Current'!$I$16),696.15)</f>
        <v>696.15</v>
      </c>
      <c r="BB28" s="1">
        <f t="shared" si="29"/>
        <v>18099.899999999998</v>
      </c>
    </row>
    <row r="29" spans="1:54" x14ac:dyDescent="0.25">
      <c r="A29" s="92">
        <v>51</v>
      </c>
      <c r="B29" s="92">
        <f>IF('Metric ME - Current'!$B$16&lt;3.1622,840.33-168.66*(3.1622-'Metric ME - Current'!$B$16),840.33)</f>
        <v>840.33</v>
      </c>
      <c r="C29" s="1">
        <f t="shared" si="8"/>
        <v>16277.309999999992</v>
      </c>
      <c r="D29" s="92">
        <f>IF('Metric ME - Current'!$B$16&lt;4.0581,604.98+0.000000659*(4.0581-'Metric ME - Current'!$B$16)-32.9253*(4.0581-'Metric ME - Current'!$B$16)^2,604.98)</f>
        <v>604.98</v>
      </c>
      <c r="E29" s="1">
        <f t="shared" si="0"/>
        <v>18704.879999999997</v>
      </c>
      <c r="H29" s="92">
        <v>51</v>
      </c>
      <c r="I29" s="92">
        <f>IF('Metric ME - Current'!$C$16&lt;3.1622,840.33-168.66*(3.1622-'Metric ME - Current'!$C$16),840.33)</f>
        <v>840.33</v>
      </c>
      <c r="J29" s="1">
        <f t="shared" si="9"/>
        <v>16277.309999999992</v>
      </c>
      <c r="K29" s="92">
        <f>IF('Metric ME - Current'!$C$16&lt;4.0581,604.98+0.000000659*(4.0581-'Metric ME - Current'!$C$16)-32.9253*(4.0581-'Metric ME - Current'!$C$16)^2,604.98)</f>
        <v>604.98</v>
      </c>
      <c r="L29" s="1">
        <f t="shared" si="23"/>
        <v>18704.879999999997</v>
      </c>
      <c r="O29" s="92">
        <v>51</v>
      </c>
      <c r="P29" s="92">
        <f>IF('Metric ME - Current'!$D$16&lt;3.1622,840.33-168.66*(3.1622-'Metric ME - Current'!$D$16),840.33)</f>
        <v>840.33</v>
      </c>
      <c r="Q29" s="1">
        <f t="shared" si="10"/>
        <v>16277.309999999992</v>
      </c>
      <c r="R29" s="92">
        <f>IF('Metric ME - Current'!$D$16&lt;4.0581,604.98+0.000000659*(4.0581-'Metric ME - Current'!$D$16)-32.9253*(4.0581-'Metric ME - Current'!$B$16)^2,604.98)</f>
        <v>604.98</v>
      </c>
      <c r="S29" s="1">
        <f t="shared" si="24"/>
        <v>18704.879999999997</v>
      </c>
      <c r="V29" s="92">
        <v>51</v>
      </c>
      <c r="W29" s="92">
        <f>IF('Metric ME - Current'!$E$16&lt;3.1622,840.33-168.66*(3.1622-'Metric ME - Current'!$B$16),840.33)</f>
        <v>840.33</v>
      </c>
      <c r="X29" s="1">
        <f t="shared" si="11"/>
        <v>16277.309999999992</v>
      </c>
      <c r="Y29" s="92">
        <f>IF('Metric ME - Current'!$E$16&lt;4.0581,604.98+0.000000659*(4.0581-'Metric ME - Current'!$E$16)-32.9253*(4.0581-'Metric ME - Current'!$E$16)^2,604.98)</f>
        <v>604.98</v>
      </c>
      <c r="Z29" s="1">
        <f t="shared" si="25"/>
        <v>18704.879999999997</v>
      </c>
      <c r="AC29" s="92">
        <v>51</v>
      </c>
      <c r="AD29" s="92">
        <f>IF('Metric ME - Current'!$F$16&lt;3.1622,840.33-168.66*(3.1622-'Metric ME - Current'!$F$16),840.33)</f>
        <v>840.33</v>
      </c>
      <c r="AE29" s="1">
        <f t="shared" si="12"/>
        <v>16277.309999999992</v>
      </c>
      <c r="AF29" s="92">
        <f>IF('Metric ME - Current'!$F$16&lt;4.0581,604.98+0.000000659*(4.0581-'Metric ME - Current'!$F$16)-32.9253*(4.0581-'Metric ME - Current'!$F$16)^2,604.98)</f>
        <v>604.98</v>
      </c>
      <c r="AG29" s="1">
        <f t="shared" si="26"/>
        <v>18704.879999999997</v>
      </c>
      <c r="AJ29" s="92">
        <v>51</v>
      </c>
      <c r="AK29" s="92">
        <f>IF('Metric ME - Current'!$G$16&lt;3.1622,840.33-168.66*(3.1622-'Metric ME - Current'!$G$16),840.33)</f>
        <v>840.33</v>
      </c>
      <c r="AL29" s="1">
        <f t="shared" si="13"/>
        <v>16277.309999999992</v>
      </c>
      <c r="AM29" s="92">
        <f>IF('Metric ME - Current'!$G$16&lt;4.0581,604.98+0.000000659*(4.0581-'Metric ME - Current'!$G$16)-32.9253*(4.0581-'Metric ME - Current'!$G$16)^2,604.98)</f>
        <v>604.98</v>
      </c>
      <c r="AN29" s="1">
        <f t="shared" si="27"/>
        <v>18704.879999999997</v>
      </c>
      <c r="AQ29" s="92">
        <v>51</v>
      </c>
      <c r="AR29" s="92">
        <f>IF('Metric ME - Current'!$H$16&lt;3.1622,840.33-168.66*(3.1622-'Metric ME - Current'!$H$16),840.33)</f>
        <v>840.33</v>
      </c>
      <c r="AS29" s="1">
        <f t="shared" si="14"/>
        <v>16277.309999999992</v>
      </c>
      <c r="AT29" s="92">
        <f>IF('Metric ME - Current'!$H$16&lt;4.0581,604.98+0.000000659*(4.0581-'Metric ME - Current'!$H$16)-32.9253*(4.0581-'Metric ME - Current'!$H$16)^2,604.98)</f>
        <v>604.98</v>
      </c>
      <c r="AU29" s="1">
        <f t="shared" si="28"/>
        <v>18704.879999999997</v>
      </c>
      <c r="AX29" s="92">
        <v>51</v>
      </c>
      <c r="AY29" s="92">
        <f>IF('Metric ME - Current'!$I$16&lt;3.1622,840.33-168.66*(3.1622-'Metric ME - Current'!$I$16),840.33)</f>
        <v>840.33</v>
      </c>
      <c r="AZ29" s="1">
        <f t="shared" si="15"/>
        <v>16277.309999999992</v>
      </c>
      <c r="BA29" s="92">
        <f>IF('Metric ME - Current'!$I$16&lt;4.0581,604.98+0.000000659*(4.0581-'Metric ME - Current'!$I$16)-32.9253*(4.0581-'Metric ME - Current'!$I$16)^2,604.98)</f>
        <v>604.98</v>
      </c>
      <c r="BB29" s="1">
        <f t="shared" si="29"/>
        <v>18704.879999999997</v>
      </c>
    </row>
    <row r="30" spans="1:54" x14ac:dyDescent="0.25">
      <c r="A30" s="92">
        <v>52</v>
      </c>
      <c r="B30" s="92">
        <f>IF('Metric ME - Current'!$B$16&lt;3.1622,840.33-168.66*(3.1622-'Metric ME - Current'!$B$16),840.33)</f>
        <v>840.33</v>
      </c>
      <c r="C30" s="1">
        <f t="shared" si="8"/>
        <v>17117.639999999992</v>
      </c>
      <c r="D30" s="92">
        <f>IF('Metric ME - Current'!$B$16&lt;4.0581,604.98+0.000000659*(4.0581-'Metric ME - Current'!$B$16)-32.9253*(4.0581-'Metric ME - Current'!$B$16)^2,604.98)</f>
        <v>604.98</v>
      </c>
      <c r="E30" s="1">
        <f t="shared" si="0"/>
        <v>19309.859999999997</v>
      </c>
      <c r="H30" s="92">
        <v>52</v>
      </c>
      <c r="I30" s="92">
        <f>IF('Metric ME - Current'!$C$16&lt;3.1622,840.33-168.66*(3.1622-'Metric ME - Current'!$C$16),840.33)</f>
        <v>840.33</v>
      </c>
      <c r="J30" s="1">
        <f t="shared" si="9"/>
        <v>17117.639999999992</v>
      </c>
      <c r="K30" s="92">
        <f>IF('Metric ME - Current'!$C$16&lt;4.0581,604.98+0.000000659*(4.0581-'Metric ME - Current'!$C$16)-32.9253*(4.0581-'Metric ME - Current'!$C$16)^2,604.98)</f>
        <v>604.98</v>
      </c>
      <c r="L30" s="1">
        <f t="shared" si="23"/>
        <v>19309.859999999997</v>
      </c>
      <c r="O30" s="92">
        <v>52</v>
      </c>
      <c r="P30" s="92">
        <f>IF('Metric ME - Current'!$D$16&lt;3.1622,840.33-168.66*(3.1622-'Metric ME - Current'!$D$16),840.33)</f>
        <v>840.33</v>
      </c>
      <c r="Q30" s="1">
        <f t="shared" si="10"/>
        <v>17117.639999999992</v>
      </c>
      <c r="R30" s="92">
        <f>IF('Metric ME - Current'!$D$16&lt;4.0581,604.98+0.000000659*(4.0581-'Metric ME - Current'!$D$16)-32.9253*(4.0581-'Metric ME - Current'!$B$16)^2,604.98)</f>
        <v>604.98</v>
      </c>
      <c r="S30" s="1">
        <f t="shared" si="24"/>
        <v>19309.859999999997</v>
      </c>
      <c r="V30" s="92">
        <v>52</v>
      </c>
      <c r="W30" s="92">
        <f>IF('Metric ME - Current'!$E$16&lt;3.1622,840.33-168.66*(3.1622-'Metric ME - Current'!$B$16),840.33)</f>
        <v>840.33</v>
      </c>
      <c r="X30" s="1">
        <f t="shared" si="11"/>
        <v>17117.639999999992</v>
      </c>
      <c r="Y30" s="92">
        <f>IF('Metric ME - Current'!$E$16&lt;4.0581,604.98+0.000000659*(4.0581-'Metric ME - Current'!$E$16)-32.9253*(4.0581-'Metric ME - Current'!$E$16)^2,604.98)</f>
        <v>604.98</v>
      </c>
      <c r="Z30" s="1">
        <f t="shared" si="25"/>
        <v>19309.859999999997</v>
      </c>
      <c r="AC30" s="92">
        <v>52</v>
      </c>
      <c r="AD30" s="92">
        <f>IF('Metric ME - Current'!$F$16&lt;3.1622,840.33-168.66*(3.1622-'Metric ME - Current'!$F$16),840.33)</f>
        <v>840.33</v>
      </c>
      <c r="AE30" s="1">
        <f t="shared" si="12"/>
        <v>17117.639999999992</v>
      </c>
      <c r="AF30" s="92">
        <f>IF('Metric ME - Current'!$F$16&lt;4.0581,604.98+0.000000659*(4.0581-'Metric ME - Current'!$F$16)-32.9253*(4.0581-'Metric ME - Current'!$F$16)^2,604.98)</f>
        <v>604.98</v>
      </c>
      <c r="AG30" s="1">
        <f t="shared" si="26"/>
        <v>19309.859999999997</v>
      </c>
      <c r="AJ30" s="92">
        <v>52</v>
      </c>
      <c r="AK30" s="92">
        <f>IF('Metric ME - Current'!$G$16&lt;3.1622,840.33-168.66*(3.1622-'Metric ME - Current'!$G$16),840.33)</f>
        <v>840.33</v>
      </c>
      <c r="AL30" s="1">
        <f t="shared" si="13"/>
        <v>17117.639999999992</v>
      </c>
      <c r="AM30" s="92">
        <f>IF('Metric ME - Current'!$G$16&lt;4.0581,604.98+0.000000659*(4.0581-'Metric ME - Current'!$G$16)-32.9253*(4.0581-'Metric ME - Current'!$G$16)^2,604.98)</f>
        <v>604.98</v>
      </c>
      <c r="AN30" s="1">
        <f t="shared" si="27"/>
        <v>19309.859999999997</v>
      </c>
      <c r="AQ30" s="92">
        <v>52</v>
      </c>
      <c r="AR30" s="92">
        <f>IF('Metric ME - Current'!$H$16&lt;3.1622,840.33-168.66*(3.1622-'Metric ME - Current'!$H$16),840.33)</f>
        <v>840.33</v>
      </c>
      <c r="AS30" s="1">
        <f t="shared" si="14"/>
        <v>17117.639999999992</v>
      </c>
      <c r="AT30" s="92">
        <f>IF('Metric ME - Current'!$H$16&lt;4.0581,604.98+0.000000659*(4.0581-'Metric ME - Current'!$H$16)-32.9253*(4.0581-'Metric ME - Current'!$H$16)^2,604.98)</f>
        <v>604.98</v>
      </c>
      <c r="AU30" s="1">
        <f t="shared" si="28"/>
        <v>19309.859999999997</v>
      </c>
      <c r="AX30" s="92">
        <v>52</v>
      </c>
      <c r="AY30" s="92">
        <f>IF('Metric ME - Current'!$I$16&lt;3.1622,840.33-168.66*(3.1622-'Metric ME - Current'!$I$16),840.33)</f>
        <v>840.33</v>
      </c>
      <c r="AZ30" s="1">
        <f t="shared" si="15"/>
        <v>17117.639999999992</v>
      </c>
      <c r="BA30" s="92">
        <f>IF('Metric ME - Current'!$I$16&lt;4.0581,604.98+0.000000659*(4.0581-'Metric ME - Current'!$I$16)-32.9253*(4.0581-'Metric ME - Current'!$I$16)^2,604.98)</f>
        <v>604.98</v>
      </c>
      <c r="BB30" s="1">
        <f t="shared" si="29"/>
        <v>19309.859999999997</v>
      </c>
    </row>
    <row r="31" spans="1:54" x14ac:dyDescent="0.25">
      <c r="A31" s="92">
        <v>53</v>
      </c>
      <c r="B31" s="92">
        <f>IF('Metric ME - Current'!$B$16&lt;3.1622,840.33-168.66*(3.1622-'Metric ME - Current'!$B$16),840.33)</f>
        <v>840.33</v>
      </c>
      <c r="C31" s="1">
        <f t="shared" si="8"/>
        <v>17957.969999999994</v>
      </c>
      <c r="D31" s="92">
        <f>IF('Metric ME - Current'!$B$16&lt;4.0581,604.98+0.000000659*(4.0581-'Metric ME - Current'!$B$16)-32.9253*(4.0581-'Metric ME - Current'!$B$16)^2,604.98)</f>
        <v>604.98</v>
      </c>
      <c r="E31" s="1">
        <f t="shared" si="0"/>
        <v>19914.839999999997</v>
      </c>
      <c r="H31" s="92">
        <v>53</v>
      </c>
      <c r="I31" s="92">
        <f>IF('Metric ME - Current'!$C$16&lt;3.1622,840.33-168.66*(3.1622-'Metric ME - Current'!$C$16),840.33)</f>
        <v>840.33</v>
      </c>
      <c r="J31" s="1">
        <f t="shared" si="9"/>
        <v>17957.969999999994</v>
      </c>
      <c r="K31" s="92">
        <f>IF('Metric ME - Current'!$C$16&lt;4.0581,604.98+0.000000659*(4.0581-'Metric ME - Current'!$C$16)-32.9253*(4.0581-'Metric ME - Current'!$C$16)^2,604.98)</f>
        <v>604.98</v>
      </c>
      <c r="L31" s="1">
        <f t="shared" si="23"/>
        <v>19914.839999999997</v>
      </c>
      <c r="O31" s="92">
        <v>53</v>
      </c>
      <c r="P31" s="92">
        <f>IF('Metric ME - Current'!$D$16&lt;3.1622,840.33-168.66*(3.1622-'Metric ME - Current'!$D$16),840.33)</f>
        <v>840.33</v>
      </c>
      <c r="Q31" s="1">
        <f t="shared" si="10"/>
        <v>17957.969999999994</v>
      </c>
      <c r="R31" s="92">
        <f>IF('Metric ME - Current'!$D$16&lt;4.0581,604.98+0.000000659*(4.0581-'Metric ME - Current'!$D$16)-32.9253*(4.0581-'Metric ME - Current'!$B$16)^2,604.98)</f>
        <v>604.98</v>
      </c>
      <c r="S31" s="1">
        <f t="shared" si="24"/>
        <v>19914.839999999997</v>
      </c>
      <c r="V31" s="92">
        <v>53</v>
      </c>
      <c r="W31" s="92">
        <f>IF('Metric ME - Current'!$E$16&lt;3.1622,840.33-168.66*(3.1622-'Metric ME - Current'!$B$16),840.33)</f>
        <v>840.33</v>
      </c>
      <c r="X31" s="1">
        <f t="shared" si="11"/>
        <v>17957.969999999994</v>
      </c>
      <c r="Y31" s="92">
        <f>IF('Metric ME - Current'!$E$16&lt;4.0581,604.98+0.000000659*(4.0581-'Metric ME - Current'!$E$16)-32.9253*(4.0581-'Metric ME - Current'!$E$16)^2,604.98)</f>
        <v>604.98</v>
      </c>
      <c r="Z31" s="1">
        <f t="shared" si="25"/>
        <v>19914.839999999997</v>
      </c>
      <c r="AC31" s="92">
        <v>53</v>
      </c>
      <c r="AD31" s="92">
        <f>IF('Metric ME - Current'!$F$16&lt;3.1622,840.33-168.66*(3.1622-'Metric ME - Current'!$F$16),840.33)</f>
        <v>840.33</v>
      </c>
      <c r="AE31" s="1">
        <f t="shared" si="12"/>
        <v>17957.969999999994</v>
      </c>
      <c r="AF31" s="92">
        <f>IF('Metric ME - Current'!$F$16&lt;4.0581,604.98+0.000000659*(4.0581-'Metric ME - Current'!$F$16)-32.9253*(4.0581-'Metric ME - Current'!$F$16)^2,604.98)</f>
        <v>604.98</v>
      </c>
      <c r="AG31" s="1">
        <f t="shared" si="26"/>
        <v>19914.839999999997</v>
      </c>
      <c r="AJ31" s="92">
        <v>53</v>
      </c>
      <c r="AK31" s="92">
        <f>IF('Metric ME - Current'!$G$16&lt;3.1622,840.33-168.66*(3.1622-'Metric ME - Current'!$G$16),840.33)</f>
        <v>840.33</v>
      </c>
      <c r="AL31" s="1">
        <f t="shared" si="13"/>
        <v>17957.969999999994</v>
      </c>
      <c r="AM31" s="92">
        <f>IF('Metric ME - Current'!$G$16&lt;4.0581,604.98+0.000000659*(4.0581-'Metric ME - Current'!$G$16)-32.9253*(4.0581-'Metric ME - Current'!$G$16)^2,604.98)</f>
        <v>604.98</v>
      </c>
      <c r="AN31" s="1">
        <f t="shared" si="27"/>
        <v>19914.839999999997</v>
      </c>
      <c r="AQ31" s="92">
        <v>53</v>
      </c>
      <c r="AR31" s="92">
        <f>IF('Metric ME - Current'!$H$16&lt;3.1622,840.33-168.66*(3.1622-'Metric ME - Current'!$H$16),840.33)</f>
        <v>840.33</v>
      </c>
      <c r="AS31" s="1">
        <f t="shared" si="14"/>
        <v>17957.969999999994</v>
      </c>
      <c r="AT31" s="92">
        <f>IF('Metric ME - Current'!$H$16&lt;4.0581,604.98+0.000000659*(4.0581-'Metric ME - Current'!$H$16)-32.9253*(4.0581-'Metric ME - Current'!$H$16)^2,604.98)</f>
        <v>604.98</v>
      </c>
      <c r="AU31" s="1">
        <f t="shared" si="28"/>
        <v>19914.839999999997</v>
      </c>
      <c r="AX31" s="92">
        <v>53</v>
      </c>
      <c r="AY31" s="92">
        <f>IF('Metric ME - Current'!$I$16&lt;3.1622,840.33-168.66*(3.1622-'Metric ME - Current'!$I$16),840.33)</f>
        <v>840.33</v>
      </c>
      <c r="AZ31" s="1">
        <f t="shared" si="15"/>
        <v>17957.969999999994</v>
      </c>
      <c r="BA31" s="92">
        <f>IF('Metric ME - Current'!$I$16&lt;4.0581,604.98+0.000000659*(4.0581-'Metric ME - Current'!$I$16)-32.9253*(4.0581-'Metric ME - Current'!$I$16)^2,604.98)</f>
        <v>604.98</v>
      </c>
      <c r="BB31" s="1">
        <f t="shared" si="29"/>
        <v>19914.839999999997</v>
      </c>
    </row>
    <row r="32" spans="1:54" x14ac:dyDescent="0.25">
      <c r="A32" s="92">
        <v>54</v>
      </c>
      <c r="B32" s="92">
        <f>IF('Metric ME - Current'!$B$16&lt;3.1622,840.33-168.66*(3.1622-'Metric ME - Current'!$B$16),840.33)</f>
        <v>840.33</v>
      </c>
      <c r="C32" s="1">
        <f t="shared" si="8"/>
        <v>18798.299999999996</v>
      </c>
      <c r="D32" s="92">
        <f>IF('Metric ME - Current'!$B$16&lt;4.0581,604.98+0.000000659*(4.0581-'Metric ME - Current'!$B$16)-32.9253*(4.0581-'Metric ME - Current'!$B$16)^2,604.98)</f>
        <v>604.98</v>
      </c>
      <c r="E32" s="1">
        <f t="shared" si="0"/>
        <v>20519.819999999996</v>
      </c>
      <c r="H32" s="92">
        <v>54</v>
      </c>
      <c r="I32" s="92">
        <f>IF('Metric ME - Current'!$C$16&lt;3.1622,840.33-168.66*(3.1622-'Metric ME - Current'!$C$16),840.33)</f>
        <v>840.33</v>
      </c>
      <c r="J32" s="1">
        <f t="shared" si="9"/>
        <v>18798.299999999996</v>
      </c>
      <c r="K32" s="92">
        <f>IF('Metric ME - Current'!$C$16&lt;4.0581,604.98+0.000000659*(4.0581-'Metric ME - Current'!$C$16)-32.9253*(4.0581-'Metric ME - Current'!$C$16)^2,604.98)</f>
        <v>604.98</v>
      </c>
      <c r="L32" s="1">
        <f t="shared" si="23"/>
        <v>20519.819999999996</v>
      </c>
      <c r="O32" s="92">
        <v>54</v>
      </c>
      <c r="P32" s="92">
        <f>IF('Metric ME - Current'!$D$16&lt;3.1622,840.33-168.66*(3.1622-'Metric ME - Current'!$D$16),840.33)</f>
        <v>840.33</v>
      </c>
      <c r="Q32" s="1">
        <f t="shared" si="10"/>
        <v>18798.299999999996</v>
      </c>
      <c r="R32" s="92">
        <f>IF('Metric ME - Current'!$D$16&lt;4.0581,604.98+0.000000659*(4.0581-'Metric ME - Current'!$D$16)-32.9253*(4.0581-'Metric ME - Current'!$B$16)^2,604.98)</f>
        <v>604.98</v>
      </c>
      <c r="S32" s="1">
        <f t="shared" si="24"/>
        <v>20519.819999999996</v>
      </c>
      <c r="V32" s="92">
        <v>54</v>
      </c>
      <c r="W32" s="92">
        <f>IF('Metric ME - Current'!$E$16&lt;3.1622,840.33-168.66*(3.1622-'Metric ME - Current'!$B$16),840.33)</f>
        <v>840.33</v>
      </c>
      <c r="X32" s="1">
        <f t="shared" si="11"/>
        <v>18798.299999999996</v>
      </c>
      <c r="Y32" s="92">
        <f>IF('Metric ME - Current'!$E$16&lt;4.0581,604.98+0.000000659*(4.0581-'Metric ME - Current'!$E$16)-32.9253*(4.0581-'Metric ME - Current'!$E$16)^2,604.98)</f>
        <v>604.98</v>
      </c>
      <c r="Z32" s="1">
        <f t="shared" si="25"/>
        <v>20519.819999999996</v>
      </c>
      <c r="AC32" s="92">
        <v>54</v>
      </c>
      <c r="AD32" s="92">
        <f>IF('Metric ME - Current'!$F$16&lt;3.1622,840.33-168.66*(3.1622-'Metric ME - Current'!$F$16),840.33)</f>
        <v>840.33</v>
      </c>
      <c r="AE32" s="1">
        <f t="shared" si="12"/>
        <v>18798.299999999996</v>
      </c>
      <c r="AF32" s="92">
        <f>IF('Metric ME - Current'!$F$16&lt;4.0581,604.98+0.000000659*(4.0581-'Metric ME - Current'!$F$16)-32.9253*(4.0581-'Metric ME - Current'!$F$16)^2,604.98)</f>
        <v>604.98</v>
      </c>
      <c r="AG32" s="1">
        <f t="shared" si="26"/>
        <v>20519.819999999996</v>
      </c>
      <c r="AJ32" s="92">
        <v>54</v>
      </c>
      <c r="AK32" s="92">
        <f>IF('Metric ME - Current'!$G$16&lt;3.1622,840.33-168.66*(3.1622-'Metric ME - Current'!$G$16),840.33)</f>
        <v>840.33</v>
      </c>
      <c r="AL32" s="1">
        <f t="shared" si="13"/>
        <v>18798.299999999996</v>
      </c>
      <c r="AM32" s="92">
        <f>IF('Metric ME - Current'!$G$16&lt;4.0581,604.98+0.000000659*(4.0581-'Metric ME - Current'!$G$16)-32.9253*(4.0581-'Metric ME - Current'!$G$16)^2,604.98)</f>
        <v>604.98</v>
      </c>
      <c r="AN32" s="1">
        <f t="shared" si="27"/>
        <v>20519.819999999996</v>
      </c>
      <c r="AQ32" s="92">
        <v>54</v>
      </c>
      <c r="AR32" s="92">
        <f>IF('Metric ME - Current'!$H$16&lt;3.1622,840.33-168.66*(3.1622-'Metric ME - Current'!$H$16),840.33)</f>
        <v>840.33</v>
      </c>
      <c r="AS32" s="1">
        <f t="shared" si="14"/>
        <v>18798.299999999996</v>
      </c>
      <c r="AT32" s="92">
        <f>IF('Metric ME - Current'!$H$16&lt;4.0581,604.98+0.000000659*(4.0581-'Metric ME - Current'!$H$16)-32.9253*(4.0581-'Metric ME - Current'!$H$16)^2,604.98)</f>
        <v>604.98</v>
      </c>
      <c r="AU32" s="1">
        <f t="shared" si="28"/>
        <v>20519.819999999996</v>
      </c>
      <c r="AX32" s="92">
        <v>54</v>
      </c>
      <c r="AY32" s="92">
        <f>IF('Metric ME - Current'!$I$16&lt;3.1622,840.33-168.66*(3.1622-'Metric ME - Current'!$I$16),840.33)</f>
        <v>840.33</v>
      </c>
      <c r="AZ32" s="1">
        <f t="shared" si="15"/>
        <v>18798.299999999996</v>
      </c>
      <c r="BA32" s="92">
        <f>IF('Metric ME - Current'!$I$16&lt;4.0581,604.98+0.000000659*(4.0581-'Metric ME - Current'!$I$16)-32.9253*(4.0581-'Metric ME - Current'!$I$16)^2,604.98)</f>
        <v>604.98</v>
      </c>
      <c r="BB32" s="1">
        <f t="shared" si="29"/>
        <v>20519.819999999996</v>
      </c>
    </row>
    <row r="33" spans="1:54" x14ac:dyDescent="0.25">
      <c r="A33" s="92">
        <v>55</v>
      </c>
      <c r="B33" s="92">
        <f>IF('Metric ME - Current'!$B$16&lt;3.1622,840.33-168.66*(3.1622-'Metric ME - Current'!$B$16),840.33)</f>
        <v>840.33</v>
      </c>
      <c r="C33" s="1">
        <f t="shared" si="8"/>
        <v>19638.629999999997</v>
      </c>
      <c r="D33" s="92">
        <f>IF('Metric ME - Current'!$B$16&lt;4.0581,604.98+0.000000659*(4.0581-'Metric ME - Current'!$B$16)-32.9253*(4.0581-'Metric ME - Current'!$B$16)^2,604.98)</f>
        <v>604.98</v>
      </c>
      <c r="E33" s="1">
        <f t="shared" si="0"/>
        <v>21124.799999999996</v>
      </c>
      <c r="H33" s="92">
        <v>55</v>
      </c>
      <c r="I33" s="92">
        <f>IF('Metric ME - Current'!$C$16&lt;3.1622,840.33-168.66*(3.1622-'Metric ME - Current'!$C$16),840.33)</f>
        <v>840.33</v>
      </c>
      <c r="J33" s="1">
        <f t="shared" si="9"/>
        <v>19638.629999999997</v>
      </c>
      <c r="K33" s="92">
        <f>IF('Metric ME - Current'!$C$16&lt;4.0581,604.98+0.000000659*(4.0581-'Metric ME - Current'!$C$16)-32.9253*(4.0581-'Metric ME - Current'!$C$16)^2,604.98)</f>
        <v>604.98</v>
      </c>
      <c r="L33" s="1">
        <f t="shared" si="23"/>
        <v>21124.799999999996</v>
      </c>
      <c r="O33" s="92">
        <v>55</v>
      </c>
      <c r="P33" s="92">
        <f>IF('Metric ME - Current'!$D$16&lt;3.1622,840.33-168.66*(3.1622-'Metric ME - Current'!$D$16),840.33)</f>
        <v>840.33</v>
      </c>
      <c r="Q33" s="1">
        <f t="shared" si="10"/>
        <v>19638.629999999997</v>
      </c>
      <c r="R33" s="92">
        <f>IF('Metric ME - Current'!$D$16&lt;4.0581,604.98+0.000000659*(4.0581-'Metric ME - Current'!$D$16)-32.9253*(4.0581-'Metric ME - Current'!$B$16)^2,604.98)</f>
        <v>604.98</v>
      </c>
      <c r="S33" s="1">
        <f t="shared" si="24"/>
        <v>21124.799999999996</v>
      </c>
      <c r="V33" s="92">
        <v>55</v>
      </c>
      <c r="W33" s="92">
        <f>IF('Metric ME - Current'!$E$16&lt;3.1622,840.33-168.66*(3.1622-'Metric ME - Current'!$B$16),840.33)</f>
        <v>840.33</v>
      </c>
      <c r="X33" s="1">
        <f t="shared" si="11"/>
        <v>19638.629999999997</v>
      </c>
      <c r="Y33" s="92">
        <f>IF('Metric ME - Current'!$E$16&lt;4.0581,604.98+0.000000659*(4.0581-'Metric ME - Current'!$E$16)-32.9253*(4.0581-'Metric ME - Current'!$E$16)^2,604.98)</f>
        <v>604.98</v>
      </c>
      <c r="Z33" s="1">
        <f t="shared" si="25"/>
        <v>21124.799999999996</v>
      </c>
      <c r="AC33" s="92">
        <v>55</v>
      </c>
      <c r="AD33" s="92">
        <f>IF('Metric ME - Current'!$F$16&lt;3.1622,840.33-168.66*(3.1622-'Metric ME - Current'!$F$16),840.33)</f>
        <v>840.33</v>
      </c>
      <c r="AE33" s="1">
        <f t="shared" si="12"/>
        <v>19638.629999999997</v>
      </c>
      <c r="AF33" s="92">
        <f>IF('Metric ME - Current'!$F$16&lt;4.0581,604.98+0.000000659*(4.0581-'Metric ME - Current'!$F$16)-32.9253*(4.0581-'Metric ME - Current'!$F$16)^2,604.98)</f>
        <v>604.98</v>
      </c>
      <c r="AG33" s="1">
        <f t="shared" si="26"/>
        <v>21124.799999999996</v>
      </c>
      <c r="AJ33" s="92">
        <v>55</v>
      </c>
      <c r="AK33" s="92">
        <f>IF('Metric ME - Current'!$G$16&lt;3.1622,840.33-168.66*(3.1622-'Metric ME - Current'!$G$16),840.33)</f>
        <v>840.33</v>
      </c>
      <c r="AL33" s="1">
        <f t="shared" si="13"/>
        <v>19638.629999999997</v>
      </c>
      <c r="AM33" s="92">
        <f>IF('Metric ME - Current'!$G$16&lt;4.0581,604.98+0.000000659*(4.0581-'Metric ME - Current'!$G$16)-32.9253*(4.0581-'Metric ME - Current'!$G$16)^2,604.98)</f>
        <v>604.98</v>
      </c>
      <c r="AN33" s="1">
        <f t="shared" si="27"/>
        <v>21124.799999999996</v>
      </c>
      <c r="AQ33" s="92">
        <v>55</v>
      </c>
      <c r="AR33" s="92">
        <f>IF('Metric ME - Current'!$H$16&lt;3.1622,840.33-168.66*(3.1622-'Metric ME - Current'!$H$16),840.33)</f>
        <v>840.33</v>
      </c>
      <c r="AS33" s="1">
        <f t="shared" si="14"/>
        <v>19638.629999999997</v>
      </c>
      <c r="AT33" s="92">
        <f>IF('Metric ME - Current'!$H$16&lt;4.0581,604.98+0.000000659*(4.0581-'Metric ME - Current'!$H$16)-32.9253*(4.0581-'Metric ME - Current'!$H$16)^2,604.98)</f>
        <v>604.98</v>
      </c>
      <c r="AU33" s="1">
        <f t="shared" si="28"/>
        <v>21124.799999999996</v>
      </c>
      <c r="AX33" s="92">
        <v>55</v>
      </c>
      <c r="AY33" s="92">
        <f>IF('Metric ME - Current'!$I$16&lt;3.1622,840.33-168.66*(3.1622-'Metric ME - Current'!$I$16),840.33)</f>
        <v>840.33</v>
      </c>
      <c r="AZ33" s="1">
        <f t="shared" si="15"/>
        <v>19638.629999999997</v>
      </c>
      <c r="BA33" s="92">
        <f>IF('Metric ME - Current'!$I$16&lt;4.0581,604.98+0.000000659*(4.0581-'Metric ME - Current'!$I$16)-32.9253*(4.0581-'Metric ME - Current'!$I$16)^2,604.98)</f>
        <v>604.98</v>
      </c>
      <c r="BB33" s="1">
        <f t="shared" si="29"/>
        <v>21124.799999999996</v>
      </c>
    </row>
    <row r="34" spans="1:54" x14ac:dyDescent="0.25">
      <c r="A34" s="92">
        <v>56</v>
      </c>
      <c r="B34" s="92">
        <f>IF('Metric ME - Current'!$B$16&lt;3.1622,840.33-168.66*(3.1622-'Metric ME - Current'!$B$16),840.33)</f>
        <v>840.33</v>
      </c>
      <c r="C34" s="1">
        <f t="shared" si="8"/>
        <v>20478.96</v>
      </c>
      <c r="D34" s="92">
        <f>IF('Metric ME - Current'!$B$16&lt;4.0581,604.98+0.000000659*(4.0581-'Metric ME - Current'!$B$16)-32.9253*(4.0581-'Metric ME - Current'!$B$16)^2,604.98)</f>
        <v>604.98</v>
      </c>
      <c r="E34" s="1">
        <f t="shared" si="0"/>
        <v>21729.779999999995</v>
      </c>
      <c r="H34" s="92">
        <v>56</v>
      </c>
      <c r="I34" s="92">
        <f>IF('Metric ME - Current'!$C$16&lt;3.1622,840.33-168.66*(3.1622-'Metric ME - Current'!$C$16),840.33)</f>
        <v>840.33</v>
      </c>
      <c r="J34" s="1">
        <f t="shared" si="9"/>
        <v>20478.96</v>
      </c>
      <c r="K34" s="92">
        <f>IF('Metric ME - Current'!$C$16&lt;4.0581,604.98+0.000000659*(4.0581-'Metric ME - Current'!$C$16)-32.9253*(4.0581-'Metric ME - Current'!$C$16)^2,604.98)</f>
        <v>604.98</v>
      </c>
      <c r="L34" s="1">
        <f t="shared" si="23"/>
        <v>21729.779999999995</v>
      </c>
      <c r="O34" s="92">
        <v>56</v>
      </c>
      <c r="P34" s="92">
        <f>IF('Metric ME - Current'!$D$16&lt;3.1622,840.33-168.66*(3.1622-'Metric ME - Current'!$D$16),840.33)</f>
        <v>840.33</v>
      </c>
      <c r="Q34" s="1">
        <f t="shared" si="10"/>
        <v>20478.96</v>
      </c>
      <c r="R34" s="92">
        <f>IF('Metric ME - Current'!$D$16&lt;4.0581,604.98+0.000000659*(4.0581-'Metric ME - Current'!$D$16)-32.9253*(4.0581-'Metric ME - Current'!$B$16)^2,604.98)</f>
        <v>604.98</v>
      </c>
      <c r="S34" s="1">
        <f t="shared" si="24"/>
        <v>21729.779999999995</v>
      </c>
      <c r="V34" s="92">
        <v>56</v>
      </c>
      <c r="W34" s="92">
        <f>IF('Metric ME - Current'!$E$16&lt;3.1622,840.33-168.66*(3.1622-'Metric ME - Current'!$B$16),840.33)</f>
        <v>840.33</v>
      </c>
      <c r="X34" s="1">
        <f t="shared" si="11"/>
        <v>20478.96</v>
      </c>
      <c r="Y34" s="92">
        <f>IF('Metric ME - Current'!$E$16&lt;4.0581,604.98+0.000000659*(4.0581-'Metric ME - Current'!$E$16)-32.9253*(4.0581-'Metric ME - Current'!$E$16)^2,604.98)</f>
        <v>604.98</v>
      </c>
      <c r="Z34" s="1">
        <f t="shared" si="25"/>
        <v>21729.779999999995</v>
      </c>
      <c r="AC34" s="92">
        <v>56</v>
      </c>
      <c r="AD34" s="92">
        <f>IF('Metric ME - Current'!$F$16&lt;3.1622,840.33-168.66*(3.1622-'Metric ME - Current'!$F$16),840.33)</f>
        <v>840.33</v>
      </c>
      <c r="AE34" s="1">
        <f t="shared" si="12"/>
        <v>20478.96</v>
      </c>
      <c r="AF34" s="92">
        <f>IF('Metric ME - Current'!$F$16&lt;4.0581,604.98+0.000000659*(4.0581-'Metric ME - Current'!$F$16)-32.9253*(4.0581-'Metric ME - Current'!$F$16)^2,604.98)</f>
        <v>604.98</v>
      </c>
      <c r="AG34" s="1">
        <f t="shared" si="26"/>
        <v>21729.779999999995</v>
      </c>
      <c r="AJ34" s="92">
        <v>56</v>
      </c>
      <c r="AK34" s="92">
        <f>IF('Metric ME - Current'!$G$16&lt;3.1622,840.33-168.66*(3.1622-'Metric ME - Current'!$G$16),840.33)</f>
        <v>840.33</v>
      </c>
      <c r="AL34" s="1">
        <f t="shared" si="13"/>
        <v>20478.96</v>
      </c>
      <c r="AM34" s="92">
        <f>IF('Metric ME - Current'!$G$16&lt;4.0581,604.98+0.000000659*(4.0581-'Metric ME - Current'!$G$16)-32.9253*(4.0581-'Metric ME - Current'!$G$16)^2,604.98)</f>
        <v>604.98</v>
      </c>
      <c r="AN34" s="1">
        <f t="shared" si="27"/>
        <v>21729.779999999995</v>
      </c>
      <c r="AQ34" s="92">
        <v>56</v>
      </c>
      <c r="AR34" s="92">
        <f>IF('Metric ME - Current'!$H$16&lt;3.1622,840.33-168.66*(3.1622-'Metric ME - Current'!$H$16),840.33)</f>
        <v>840.33</v>
      </c>
      <c r="AS34" s="1">
        <f t="shared" si="14"/>
        <v>20478.96</v>
      </c>
      <c r="AT34" s="92">
        <f>IF('Metric ME - Current'!$H$16&lt;4.0581,604.98+0.000000659*(4.0581-'Metric ME - Current'!$H$16)-32.9253*(4.0581-'Metric ME - Current'!$H$16)^2,604.98)</f>
        <v>604.98</v>
      </c>
      <c r="AU34" s="1">
        <f t="shared" si="28"/>
        <v>21729.779999999995</v>
      </c>
      <c r="AX34" s="92">
        <v>56</v>
      </c>
      <c r="AY34" s="92">
        <f>IF('Metric ME - Current'!$I$16&lt;3.1622,840.33-168.66*(3.1622-'Metric ME - Current'!$I$16),840.33)</f>
        <v>840.33</v>
      </c>
      <c r="AZ34" s="1">
        <f t="shared" si="15"/>
        <v>20478.96</v>
      </c>
      <c r="BA34" s="92">
        <f>IF('Metric ME - Current'!$I$16&lt;4.0581,604.98+0.000000659*(4.0581-'Metric ME - Current'!$I$16)-32.9253*(4.0581-'Metric ME - Current'!$I$16)^2,604.98)</f>
        <v>604.98</v>
      </c>
      <c r="BB34" s="1">
        <f t="shared" si="29"/>
        <v>21729.779999999995</v>
      </c>
    </row>
    <row r="35" spans="1:54" x14ac:dyDescent="0.25">
      <c r="A35" s="92">
        <v>57</v>
      </c>
      <c r="B35" s="92">
        <f>IF('Metric ME - Current'!$B$16&lt;3.1622,840.33-168.66*(3.1622-'Metric ME - Current'!$B$16),840.33)</f>
        <v>840.33</v>
      </c>
      <c r="C35" s="1">
        <f t="shared" si="8"/>
        <v>21319.29</v>
      </c>
      <c r="D35" s="92">
        <f>IF('Metric ME - Current'!$B$16&lt;4.0581,604.98+0.000000659*(4.0581-'Metric ME - Current'!$B$16)-32.9253*(4.0581-'Metric ME - Current'!$B$16)^2,604.98)</f>
        <v>604.98</v>
      </c>
      <c r="E35" s="1">
        <f t="shared" si="0"/>
        <v>22334.759999999995</v>
      </c>
      <c r="H35" s="92">
        <v>57</v>
      </c>
      <c r="I35" s="92">
        <f>IF('Metric ME - Current'!$C$16&lt;3.1622,840.33-168.66*(3.1622-'Metric ME - Current'!$C$16),840.33)</f>
        <v>840.33</v>
      </c>
      <c r="J35" s="1">
        <f t="shared" si="9"/>
        <v>21319.29</v>
      </c>
      <c r="K35" s="92">
        <f>IF('Metric ME - Current'!$C$16&lt;4.0581,604.98+0.000000659*(4.0581-'Metric ME - Current'!$C$16)-32.9253*(4.0581-'Metric ME - Current'!$C$16)^2,604.98)</f>
        <v>604.98</v>
      </c>
      <c r="L35" s="1">
        <f t="shared" si="23"/>
        <v>22334.759999999995</v>
      </c>
      <c r="O35" s="92">
        <v>57</v>
      </c>
      <c r="P35" s="92">
        <f>IF('Metric ME - Current'!$D$16&lt;3.1622,840.33-168.66*(3.1622-'Metric ME - Current'!$D$16),840.33)</f>
        <v>840.33</v>
      </c>
      <c r="Q35" s="1">
        <f t="shared" si="10"/>
        <v>21319.29</v>
      </c>
      <c r="R35" s="92">
        <f>IF('Metric ME - Current'!$D$16&lt;4.0581,604.98+0.000000659*(4.0581-'Metric ME - Current'!$D$16)-32.9253*(4.0581-'Metric ME - Current'!$B$16)^2,604.98)</f>
        <v>604.98</v>
      </c>
      <c r="S35" s="1">
        <f t="shared" si="24"/>
        <v>22334.759999999995</v>
      </c>
      <c r="V35" s="92">
        <v>57</v>
      </c>
      <c r="W35" s="92">
        <f>IF('Metric ME - Current'!$E$16&lt;3.1622,840.33-168.66*(3.1622-'Metric ME - Current'!$B$16),840.33)</f>
        <v>840.33</v>
      </c>
      <c r="X35" s="1">
        <f t="shared" si="11"/>
        <v>21319.29</v>
      </c>
      <c r="Y35" s="92">
        <f>IF('Metric ME - Current'!$E$16&lt;4.0581,604.98+0.000000659*(4.0581-'Metric ME - Current'!$E$16)-32.9253*(4.0581-'Metric ME - Current'!$E$16)^2,604.98)</f>
        <v>604.98</v>
      </c>
      <c r="Z35" s="1">
        <f t="shared" si="25"/>
        <v>22334.759999999995</v>
      </c>
      <c r="AC35" s="92">
        <v>57</v>
      </c>
      <c r="AD35" s="92">
        <f>IF('Metric ME - Current'!$F$16&lt;3.1622,840.33-168.66*(3.1622-'Metric ME - Current'!$F$16),840.33)</f>
        <v>840.33</v>
      </c>
      <c r="AE35" s="1">
        <f t="shared" si="12"/>
        <v>21319.29</v>
      </c>
      <c r="AF35" s="92">
        <f>IF('Metric ME - Current'!$F$16&lt;4.0581,604.98+0.000000659*(4.0581-'Metric ME - Current'!$F$16)-32.9253*(4.0581-'Metric ME - Current'!$F$16)^2,604.98)</f>
        <v>604.98</v>
      </c>
      <c r="AG35" s="1">
        <f t="shared" si="26"/>
        <v>22334.759999999995</v>
      </c>
      <c r="AJ35" s="92">
        <v>57</v>
      </c>
      <c r="AK35" s="92">
        <f>IF('Metric ME - Current'!$G$16&lt;3.1622,840.33-168.66*(3.1622-'Metric ME - Current'!$G$16),840.33)</f>
        <v>840.33</v>
      </c>
      <c r="AL35" s="1">
        <f t="shared" si="13"/>
        <v>21319.29</v>
      </c>
      <c r="AM35" s="92">
        <f>IF('Metric ME - Current'!$G$16&lt;4.0581,604.98+0.000000659*(4.0581-'Metric ME - Current'!$G$16)-32.9253*(4.0581-'Metric ME - Current'!$G$16)^2,604.98)</f>
        <v>604.98</v>
      </c>
      <c r="AN35" s="1">
        <f t="shared" si="27"/>
        <v>22334.759999999995</v>
      </c>
      <c r="AQ35" s="92">
        <v>57</v>
      </c>
      <c r="AR35" s="92">
        <f>IF('Metric ME - Current'!$H$16&lt;3.1622,840.33-168.66*(3.1622-'Metric ME - Current'!$H$16),840.33)</f>
        <v>840.33</v>
      </c>
      <c r="AS35" s="1">
        <f t="shared" si="14"/>
        <v>21319.29</v>
      </c>
      <c r="AT35" s="92">
        <f>IF('Metric ME - Current'!$H$16&lt;4.0581,604.98+0.000000659*(4.0581-'Metric ME - Current'!$H$16)-32.9253*(4.0581-'Metric ME - Current'!$H$16)^2,604.98)</f>
        <v>604.98</v>
      </c>
      <c r="AU35" s="1">
        <f t="shared" si="28"/>
        <v>22334.759999999995</v>
      </c>
      <c r="AX35" s="92">
        <v>57</v>
      </c>
      <c r="AY35" s="92">
        <f>IF('Metric ME - Current'!$I$16&lt;3.1622,840.33-168.66*(3.1622-'Metric ME - Current'!$I$16),840.33)</f>
        <v>840.33</v>
      </c>
      <c r="AZ35" s="1">
        <f t="shared" si="15"/>
        <v>21319.29</v>
      </c>
      <c r="BA35" s="92">
        <f>IF('Metric ME - Current'!$I$16&lt;4.0581,604.98+0.000000659*(4.0581-'Metric ME - Current'!$I$16)-32.9253*(4.0581-'Metric ME - Current'!$I$16)^2,604.98)</f>
        <v>604.98</v>
      </c>
      <c r="BB35" s="1">
        <f t="shared" si="29"/>
        <v>22334.759999999995</v>
      </c>
    </row>
    <row r="36" spans="1:54" x14ac:dyDescent="0.25">
      <c r="A36" s="92">
        <v>58</v>
      </c>
      <c r="B36" s="92">
        <f>IF('Metric ME - Current'!$B$16&lt;3.1622,840.33-168.66*(3.1622-'Metric ME - Current'!$B$16),840.33)</f>
        <v>840.33</v>
      </c>
      <c r="C36" s="1">
        <f t="shared" si="8"/>
        <v>22159.620000000003</v>
      </c>
      <c r="D36" s="92">
        <f>IF('Metric ME - Current'!$B$16&lt;4.0581,604.98+0.000000659*(4.0581-'Metric ME - Current'!$B$16)-32.9253*(4.0581-'Metric ME - Current'!$B$16)^2,604.98)</f>
        <v>604.98</v>
      </c>
      <c r="E36" s="1">
        <f t="shared" si="0"/>
        <v>22939.739999999994</v>
      </c>
      <c r="H36" s="92">
        <v>58</v>
      </c>
      <c r="I36" s="92">
        <f>IF('Metric ME - Current'!$C$16&lt;3.1622,840.33-168.66*(3.1622-'Metric ME - Current'!$C$16),840.33)</f>
        <v>840.33</v>
      </c>
      <c r="J36" s="1">
        <f t="shared" si="9"/>
        <v>22159.620000000003</v>
      </c>
      <c r="K36" s="92">
        <f>IF('Metric ME - Current'!$C$16&lt;4.0581,604.98+0.000000659*(4.0581-'Metric ME - Current'!$C$16)-32.9253*(4.0581-'Metric ME - Current'!$C$16)^2,604.98)</f>
        <v>604.98</v>
      </c>
      <c r="L36" s="1">
        <f t="shared" si="23"/>
        <v>22939.739999999994</v>
      </c>
      <c r="O36" s="92">
        <v>58</v>
      </c>
      <c r="P36" s="92">
        <f>IF('Metric ME - Current'!$D$16&lt;3.1622,840.33-168.66*(3.1622-'Metric ME - Current'!$D$16),840.33)</f>
        <v>840.33</v>
      </c>
      <c r="Q36" s="1">
        <f t="shared" si="10"/>
        <v>22159.620000000003</v>
      </c>
      <c r="R36" s="92">
        <f>IF('Metric ME - Current'!$D$16&lt;4.0581,604.98+0.000000659*(4.0581-'Metric ME - Current'!$D$16)-32.9253*(4.0581-'Metric ME - Current'!$B$16)^2,604.98)</f>
        <v>604.98</v>
      </c>
      <c r="S36" s="1">
        <f t="shared" si="24"/>
        <v>22939.739999999994</v>
      </c>
      <c r="V36" s="92">
        <v>58</v>
      </c>
      <c r="W36" s="92">
        <f>IF('Metric ME - Current'!$E$16&lt;3.1622,840.33-168.66*(3.1622-'Metric ME - Current'!$B$16),840.33)</f>
        <v>840.33</v>
      </c>
      <c r="X36" s="1">
        <f t="shared" si="11"/>
        <v>22159.620000000003</v>
      </c>
      <c r="Y36" s="92">
        <f>IF('Metric ME - Current'!$E$16&lt;4.0581,604.98+0.000000659*(4.0581-'Metric ME - Current'!$E$16)-32.9253*(4.0581-'Metric ME - Current'!$E$16)^2,604.98)</f>
        <v>604.98</v>
      </c>
      <c r="Z36" s="1">
        <f t="shared" si="25"/>
        <v>22939.739999999994</v>
      </c>
      <c r="AC36" s="92">
        <v>58</v>
      </c>
      <c r="AD36" s="92">
        <f>IF('Metric ME - Current'!$F$16&lt;3.1622,840.33-168.66*(3.1622-'Metric ME - Current'!$F$16),840.33)</f>
        <v>840.33</v>
      </c>
      <c r="AE36" s="1">
        <f t="shared" si="12"/>
        <v>22159.620000000003</v>
      </c>
      <c r="AF36" s="92">
        <f>IF('Metric ME - Current'!$F$16&lt;4.0581,604.98+0.000000659*(4.0581-'Metric ME - Current'!$F$16)-32.9253*(4.0581-'Metric ME - Current'!$F$16)^2,604.98)</f>
        <v>604.98</v>
      </c>
      <c r="AG36" s="1">
        <f t="shared" si="26"/>
        <v>22939.739999999994</v>
      </c>
      <c r="AJ36" s="92">
        <v>58</v>
      </c>
      <c r="AK36" s="92">
        <f>IF('Metric ME - Current'!$G$16&lt;3.1622,840.33-168.66*(3.1622-'Metric ME - Current'!$G$16),840.33)</f>
        <v>840.33</v>
      </c>
      <c r="AL36" s="1">
        <f t="shared" si="13"/>
        <v>22159.620000000003</v>
      </c>
      <c r="AM36" s="92">
        <f>IF('Metric ME - Current'!$G$16&lt;4.0581,604.98+0.000000659*(4.0581-'Metric ME - Current'!$G$16)-32.9253*(4.0581-'Metric ME - Current'!$G$16)^2,604.98)</f>
        <v>604.98</v>
      </c>
      <c r="AN36" s="1">
        <f t="shared" si="27"/>
        <v>22939.739999999994</v>
      </c>
      <c r="AQ36" s="92">
        <v>58</v>
      </c>
      <c r="AR36" s="92">
        <f>IF('Metric ME - Current'!$H$16&lt;3.1622,840.33-168.66*(3.1622-'Metric ME - Current'!$H$16),840.33)</f>
        <v>840.33</v>
      </c>
      <c r="AS36" s="1">
        <f t="shared" si="14"/>
        <v>22159.620000000003</v>
      </c>
      <c r="AT36" s="92">
        <f>IF('Metric ME - Current'!$H$16&lt;4.0581,604.98+0.000000659*(4.0581-'Metric ME - Current'!$H$16)-32.9253*(4.0581-'Metric ME - Current'!$H$16)^2,604.98)</f>
        <v>604.98</v>
      </c>
      <c r="AU36" s="1">
        <f t="shared" si="28"/>
        <v>22939.739999999994</v>
      </c>
      <c r="AX36" s="92">
        <v>58</v>
      </c>
      <c r="AY36" s="92">
        <f>IF('Metric ME - Current'!$I$16&lt;3.1622,840.33-168.66*(3.1622-'Metric ME - Current'!$I$16),840.33)</f>
        <v>840.33</v>
      </c>
      <c r="AZ36" s="1">
        <f t="shared" si="15"/>
        <v>22159.620000000003</v>
      </c>
      <c r="BA36" s="92">
        <f>IF('Metric ME - Current'!$I$16&lt;4.0581,604.98+0.000000659*(4.0581-'Metric ME - Current'!$I$16)-32.9253*(4.0581-'Metric ME - Current'!$I$16)^2,604.98)</f>
        <v>604.98</v>
      </c>
      <c r="BB36" s="1">
        <f t="shared" si="29"/>
        <v>22939.739999999994</v>
      </c>
    </row>
    <row r="37" spans="1:54" x14ac:dyDescent="0.25">
      <c r="A37" s="92">
        <v>59</v>
      </c>
      <c r="B37" s="92">
        <f>IF('Metric ME - Current'!$B$16&lt;3.1622,840.33-168.66*(3.1622-'Metric ME - Current'!$B$16),840.33)</f>
        <v>840.33</v>
      </c>
      <c r="C37" s="1">
        <f t="shared" si="8"/>
        <v>22999.950000000004</v>
      </c>
      <c r="D37" s="92">
        <f>IF('Metric ME - Current'!$B$16&lt;4.0581,604.98+0.000000659*(4.0581-'Metric ME - Current'!$B$16)-32.9253*(4.0581-'Metric ME - Current'!$B$16)^2,604.98)</f>
        <v>604.98</v>
      </c>
      <c r="E37" s="1">
        <f t="shared" si="0"/>
        <v>23544.719999999994</v>
      </c>
      <c r="H37" s="92">
        <v>59</v>
      </c>
      <c r="I37" s="92">
        <f>IF('Metric ME - Current'!$C$16&lt;3.1622,840.33-168.66*(3.1622-'Metric ME - Current'!$C$16),840.33)</f>
        <v>840.33</v>
      </c>
      <c r="J37" s="1">
        <f t="shared" si="9"/>
        <v>22999.950000000004</v>
      </c>
      <c r="K37" s="92">
        <f>IF('Metric ME - Current'!$C$16&lt;4.0581,604.98+0.000000659*(4.0581-'Metric ME - Current'!$C$16)-32.9253*(4.0581-'Metric ME - Current'!$C$16)^2,604.98)</f>
        <v>604.98</v>
      </c>
      <c r="L37" s="1">
        <f t="shared" si="23"/>
        <v>23544.719999999994</v>
      </c>
      <c r="O37" s="92">
        <v>59</v>
      </c>
      <c r="P37" s="92">
        <f>IF('Metric ME - Current'!$D$16&lt;3.1622,840.33-168.66*(3.1622-'Metric ME - Current'!$D$16),840.33)</f>
        <v>840.33</v>
      </c>
      <c r="Q37" s="1">
        <f t="shared" si="10"/>
        <v>22999.950000000004</v>
      </c>
      <c r="R37" s="92">
        <f>IF('Metric ME - Current'!$D$16&lt;4.0581,604.98+0.000000659*(4.0581-'Metric ME - Current'!$D$16)-32.9253*(4.0581-'Metric ME - Current'!$B$16)^2,604.98)</f>
        <v>604.98</v>
      </c>
      <c r="S37" s="1">
        <f t="shared" si="24"/>
        <v>23544.719999999994</v>
      </c>
      <c r="V37" s="92">
        <v>59</v>
      </c>
      <c r="W37" s="92">
        <f>IF('Metric ME - Current'!$E$16&lt;3.1622,840.33-168.66*(3.1622-'Metric ME - Current'!$B$16),840.33)</f>
        <v>840.33</v>
      </c>
      <c r="X37" s="1">
        <f t="shared" si="11"/>
        <v>22999.950000000004</v>
      </c>
      <c r="Y37" s="92">
        <f>IF('Metric ME - Current'!$E$16&lt;4.0581,604.98+0.000000659*(4.0581-'Metric ME - Current'!$E$16)-32.9253*(4.0581-'Metric ME - Current'!$E$16)^2,604.98)</f>
        <v>604.98</v>
      </c>
      <c r="Z37" s="1">
        <f t="shared" si="25"/>
        <v>23544.719999999994</v>
      </c>
      <c r="AC37" s="92">
        <v>59</v>
      </c>
      <c r="AD37" s="92">
        <f>IF('Metric ME - Current'!$F$16&lt;3.1622,840.33-168.66*(3.1622-'Metric ME - Current'!$F$16),840.33)</f>
        <v>840.33</v>
      </c>
      <c r="AE37" s="1">
        <f t="shared" si="12"/>
        <v>22999.950000000004</v>
      </c>
      <c r="AF37" s="92">
        <f>IF('Metric ME - Current'!$F$16&lt;4.0581,604.98+0.000000659*(4.0581-'Metric ME - Current'!$F$16)-32.9253*(4.0581-'Metric ME - Current'!$F$16)^2,604.98)</f>
        <v>604.98</v>
      </c>
      <c r="AG37" s="1">
        <f t="shared" si="26"/>
        <v>23544.719999999994</v>
      </c>
      <c r="AJ37" s="92">
        <v>59</v>
      </c>
      <c r="AK37" s="92">
        <f>IF('Metric ME - Current'!$G$16&lt;3.1622,840.33-168.66*(3.1622-'Metric ME - Current'!$G$16),840.33)</f>
        <v>840.33</v>
      </c>
      <c r="AL37" s="1">
        <f t="shared" si="13"/>
        <v>22999.950000000004</v>
      </c>
      <c r="AM37" s="92">
        <f>IF('Metric ME - Current'!$G$16&lt;4.0581,604.98+0.000000659*(4.0581-'Metric ME - Current'!$G$16)-32.9253*(4.0581-'Metric ME - Current'!$G$16)^2,604.98)</f>
        <v>604.98</v>
      </c>
      <c r="AN37" s="1">
        <f t="shared" si="27"/>
        <v>23544.719999999994</v>
      </c>
      <c r="AQ37" s="92">
        <v>59</v>
      </c>
      <c r="AR37" s="92">
        <f>IF('Metric ME - Current'!$H$16&lt;3.1622,840.33-168.66*(3.1622-'Metric ME - Current'!$H$16),840.33)</f>
        <v>840.33</v>
      </c>
      <c r="AS37" s="1">
        <f t="shared" si="14"/>
        <v>22999.950000000004</v>
      </c>
      <c r="AT37" s="92">
        <f>IF('Metric ME - Current'!$H$16&lt;4.0581,604.98+0.000000659*(4.0581-'Metric ME - Current'!$H$16)-32.9253*(4.0581-'Metric ME - Current'!$H$16)^2,604.98)</f>
        <v>604.98</v>
      </c>
      <c r="AU37" s="1">
        <f t="shared" si="28"/>
        <v>23544.719999999994</v>
      </c>
      <c r="AX37" s="92">
        <v>59</v>
      </c>
      <c r="AY37" s="92">
        <f>IF('Metric ME - Current'!$I$16&lt;3.1622,840.33-168.66*(3.1622-'Metric ME - Current'!$I$16),840.33)</f>
        <v>840.33</v>
      </c>
      <c r="AZ37" s="1">
        <f t="shared" si="15"/>
        <v>22999.950000000004</v>
      </c>
      <c r="BA37" s="92">
        <f>IF('Metric ME - Current'!$I$16&lt;4.0581,604.98+0.000000659*(4.0581-'Metric ME - Current'!$I$16)-32.9253*(4.0581-'Metric ME - Current'!$I$16)^2,604.98)</f>
        <v>604.98</v>
      </c>
      <c r="BB37" s="1">
        <f t="shared" si="29"/>
        <v>23544.719999999994</v>
      </c>
    </row>
    <row r="38" spans="1:54" x14ac:dyDescent="0.25">
      <c r="A38" s="92">
        <v>60</v>
      </c>
      <c r="B38" s="92">
        <f>IF('Metric ME - Current'!$B$16&lt;3.1622,840.33-168.66*(3.1622-'Metric ME - Current'!$B$16),840.33)</f>
        <v>840.33</v>
      </c>
      <c r="C38" s="1">
        <f t="shared" si="8"/>
        <v>23840.280000000006</v>
      </c>
      <c r="D38" s="92">
        <f>IF('Metric ME - Current'!$B$16&lt;4.0581,604.98+0.000000659*(4.0581-'Metric ME - Current'!$B$16)-32.9253*(4.0581-'Metric ME - Current'!$B$16)^2,604.98)</f>
        <v>604.98</v>
      </c>
      <c r="E38" s="1">
        <f t="shared" si="0"/>
        <v>24149.699999999993</v>
      </c>
      <c r="H38" s="92">
        <v>60</v>
      </c>
      <c r="I38" s="92">
        <f>IF('Metric ME - Current'!$C$16&lt;3.1622,840.33-168.66*(3.1622-'Metric ME - Current'!$C$16),840.33)</f>
        <v>840.33</v>
      </c>
      <c r="J38" s="1">
        <f t="shared" si="9"/>
        <v>23840.280000000006</v>
      </c>
      <c r="K38" s="92">
        <f>IF('Metric ME - Current'!$C$16&lt;4.0581,604.98+0.000000659*(4.0581-'Metric ME - Current'!$C$16)-32.9253*(4.0581-'Metric ME - Current'!$C$16)^2,604.98)</f>
        <v>604.98</v>
      </c>
      <c r="L38" s="1">
        <f t="shared" si="23"/>
        <v>24149.699999999993</v>
      </c>
      <c r="O38" s="92">
        <v>60</v>
      </c>
      <c r="P38" s="92">
        <f>IF('Metric ME - Current'!$D$16&lt;3.1622,840.33-168.66*(3.1622-'Metric ME - Current'!$D$16),840.33)</f>
        <v>840.33</v>
      </c>
      <c r="Q38" s="1">
        <f t="shared" si="10"/>
        <v>23840.280000000006</v>
      </c>
      <c r="R38" s="92">
        <f>IF('Metric ME - Current'!$D$16&lt;4.0581,604.98+0.000000659*(4.0581-'Metric ME - Current'!$D$16)-32.9253*(4.0581-'Metric ME - Current'!$B$16)^2,604.98)</f>
        <v>604.98</v>
      </c>
      <c r="S38" s="1">
        <f t="shared" si="24"/>
        <v>24149.699999999993</v>
      </c>
      <c r="V38" s="92">
        <v>60</v>
      </c>
      <c r="W38" s="92">
        <f>IF('Metric ME - Current'!$E$16&lt;3.1622,840.33-168.66*(3.1622-'Metric ME - Current'!$B$16),840.33)</f>
        <v>840.33</v>
      </c>
      <c r="X38" s="1">
        <f t="shared" si="11"/>
        <v>23840.280000000006</v>
      </c>
      <c r="Y38" s="92">
        <f>IF('Metric ME - Current'!$E$16&lt;4.0581,604.98+0.000000659*(4.0581-'Metric ME - Current'!$E$16)-32.9253*(4.0581-'Metric ME - Current'!$E$16)^2,604.98)</f>
        <v>604.98</v>
      </c>
      <c r="Z38" s="1">
        <f t="shared" si="25"/>
        <v>24149.699999999993</v>
      </c>
      <c r="AC38" s="92">
        <v>60</v>
      </c>
      <c r="AD38" s="92">
        <f>IF('Metric ME - Current'!$F$16&lt;3.1622,840.33-168.66*(3.1622-'Metric ME - Current'!$F$16),840.33)</f>
        <v>840.33</v>
      </c>
      <c r="AE38" s="1">
        <f t="shared" si="12"/>
        <v>23840.280000000006</v>
      </c>
      <c r="AF38" s="92">
        <f>IF('Metric ME - Current'!$F$16&lt;4.0581,604.98+0.000000659*(4.0581-'Metric ME - Current'!$F$16)-32.9253*(4.0581-'Metric ME - Current'!$F$16)^2,604.98)</f>
        <v>604.98</v>
      </c>
      <c r="AG38" s="1">
        <f t="shared" si="26"/>
        <v>24149.699999999993</v>
      </c>
      <c r="AJ38" s="92">
        <v>60</v>
      </c>
      <c r="AK38" s="92">
        <f>IF('Metric ME - Current'!$G$16&lt;3.1622,840.33-168.66*(3.1622-'Metric ME - Current'!$G$16),840.33)</f>
        <v>840.33</v>
      </c>
      <c r="AL38" s="1">
        <f t="shared" si="13"/>
        <v>23840.280000000006</v>
      </c>
      <c r="AM38" s="92">
        <f>IF('Metric ME - Current'!$G$16&lt;4.0581,604.98+0.000000659*(4.0581-'Metric ME - Current'!$G$16)-32.9253*(4.0581-'Metric ME - Current'!$G$16)^2,604.98)</f>
        <v>604.98</v>
      </c>
      <c r="AN38" s="1">
        <f t="shared" si="27"/>
        <v>24149.699999999993</v>
      </c>
      <c r="AQ38" s="92">
        <v>60</v>
      </c>
      <c r="AR38" s="92">
        <f>IF('Metric ME - Current'!$H$16&lt;3.1622,840.33-168.66*(3.1622-'Metric ME - Current'!$H$16),840.33)</f>
        <v>840.33</v>
      </c>
      <c r="AS38" s="1">
        <f t="shared" si="14"/>
        <v>23840.280000000006</v>
      </c>
      <c r="AT38" s="92">
        <f>IF('Metric ME - Current'!$H$16&lt;4.0581,604.98+0.000000659*(4.0581-'Metric ME - Current'!$H$16)-32.9253*(4.0581-'Metric ME - Current'!$H$16)^2,604.98)</f>
        <v>604.98</v>
      </c>
      <c r="AU38" s="1">
        <f t="shared" si="28"/>
        <v>24149.699999999993</v>
      </c>
      <c r="AX38" s="92">
        <v>60</v>
      </c>
      <c r="AY38" s="92">
        <f>IF('Metric ME - Current'!$I$16&lt;3.1622,840.33-168.66*(3.1622-'Metric ME - Current'!$I$16),840.33)</f>
        <v>840.33</v>
      </c>
      <c r="AZ38" s="1">
        <f t="shared" si="15"/>
        <v>23840.280000000006</v>
      </c>
      <c r="BA38" s="92">
        <f>IF('Metric ME - Current'!$I$16&lt;4.0581,604.98+0.000000659*(4.0581-'Metric ME - Current'!$I$16)-32.9253*(4.0581-'Metric ME - Current'!$I$16)^2,604.98)</f>
        <v>604.98</v>
      </c>
      <c r="BB38" s="1">
        <f t="shared" si="29"/>
        <v>24149.699999999993</v>
      </c>
    </row>
    <row r="39" spans="1:54" x14ac:dyDescent="0.25">
      <c r="A39" s="92">
        <v>61</v>
      </c>
      <c r="B39" s="92">
        <f>IF('Metric ME - Current'!$B$16&lt;3.1622,840.33-168.66*(3.1622-'Metric ME - Current'!$B$16),840.33)</f>
        <v>840.33</v>
      </c>
      <c r="C39" s="1">
        <f t="shared" si="8"/>
        <v>24680.610000000008</v>
      </c>
      <c r="D39" s="92">
        <f>IF('Metric ME - Current'!$B$16&lt;4.0581,604.98+0.000000659*(4.0581-'Metric ME - Current'!$B$16)-32.9253*(4.0581-'Metric ME - Current'!$B$16)^2,604.98)</f>
        <v>604.98</v>
      </c>
      <c r="E39" s="1">
        <f t="shared" si="0"/>
        <v>24754.679999999993</v>
      </c>
      <c r="H39" s="92">
        <v>61</v>
      </c>
      <c r="I39" s="92">
        <f>IF('Metric ME - Current'!$C$16&lt;3.1622,840.33-168.66*(3.1622-'Metric ME - Current'!$C$16),840.33)</f>
        <v>840.33</v>
      </c>
      <c r="J39" s="1">
        <f t="shared" si="9"/>
        <v>24680.610000000008</v>
      </c>
      <c r="K39" s="92">
        <f>IF('Metric ME - Current'!$C$16&lt;4.0581,604.98+0.000000659*(4.0581-'Metric ME - Current'!$C$16)-32.9253*(4.0581-'Metric ME - Current'!$C$16)^2,604.98)</f>
        <v>604.98</v>
      </c>
      <c r="L39" s="1">
        <f t="shared" si="23"/>
        <v>24754.679999999993</v>
      </c>
      <c r="O39" s="92">
        <v>61</v>
      </c>
      <c r="P39" s="92">
        <f>IF('Metric ME - Current'!$D$16&lt;3.1622,840.33-168.66*(3.1622-'Metric ME - Current'!$D$16),840.33)</f>
        <v>840.33</v>
      </c>
      <c r="Q39" s="1">
        <f t="shared" si="10"/>
        <v>24680.610000000008</v>
      </c>
      <c r="R39" s="92">
        <f>IF('Metric ME - Current'!$D$16&lt;4.0581,604.98+0.000000659*(4.0581-'Metric ME - Current'!$D$16)-32.9253*(4.0581-'Metric ME - Current'!$B$16)^2,604.98)</f>
        <v>604.98</v>
      </c>
      <c r="S39" s="1">
        <f t="shared" si="24"/>
        <v>24754.679999999993</v>
      </c>
      <c r="V39" s="92">
        <v>61</v>
      </c>
      <c r="W39" s="92">
        <f>IF('Metric ME - Current'!$E$16&lt;3.1622,840.33-168.66*(3.1622-'Metric ME - Current'!$B$16),840.33)</f>
        <v>840.33</v>
      </c>
      <c r="X39" s="1">
        <f t="shared" si="11"/>
        <v>24680.610000000008</v>
      </c>
      <c r="Y39" s="92">
        <f>IF('Metric ME - Current'!$E$16&lt;4.0581,604.98+0.000000659*(4.0581-'Metric ME - Current'!$E$16)-32.9253*(4.0581-'Metric ME - Current'!$E$16)^2,604.98)</f>
        <v>604.98</v>
      </c>
      <c r="Z39" s="1">
        <f t="shared" si="25"/>
        <v>24754.679999999993</v>
      </c>
      <c r="AC39" s="92">
        <v>61</v>
      </c>
      <c r="AD39" s="92">
        <f>IF('Metric ME - Current'!$F$16&lt;3.1622,840.33-168.66*(3.1622-'Metric ME - Current'!$F$16),840.33)</f>
        <v>840.33</v>
      </c>
      <c r="AE39" s="1">
        <f t="shared" si="12"/>
        <v>24680.610000000008</v>
      </c>
      <c r="AF39" s="92">
        <f>IF('Metric ME - Current'!$F$16&lt;4.0581,604.98+0.000000659*(4.0581-'Metric ME - Current'!$F$16)-32.9253*(4.0581-'Metric ME - Current'!$F$16)^2,604.98)</f>
        <v>604.98</v>
      </c>
      <c r="AG39" s="1">
        <f t="shared" si="26"/>
        <v>24754.679999999993</v>
      </c>
      <c r="AJ39" s="92">
        <v>61</v>
      </c>
      <c r="AK39" s="92">
        <f>IF('Metric ME - Current'!$G$16&lt;3.1622,840.33-168.66*(3.1622-'Metric ME - Current'!$G$16),840.33)</f>
        <v>840.33</v>
      </c>
      <c r="AL39" s="1">
        <f t="shared" si="13"/>
        <v>24680.610000000008</v>
      </c>
      <c r="AM39" s="92">
        <f>IF('Metric ME - Current'!$G$16&lt;4.0581,604.98+0.000000659*(4.0581-'Metric ME - Current'!$G$16)-32.9253*(4.0581-'Metric ME - Current'!$G$16)^2,604.98)</f>
        <v>604.98</v>
      </c>
      <c r="AN39" s="1">
        <f t="shared" si="27"/>
        <v>24754.679999999993</v>
      </c>
      <c r="AQ39" s="92">
        <v>61</v>
      </c>
      <c r="AR39" s="92">
        <f>IF('Metric ME - Current'!$H$16&lt;3.1622,840.33-168.66*(3.1622-'Metric ME - Current'!$H$16),840.33)</f>
        <v>840.33</v>
      </c>
      <c r="AS39" s="1">
        <f t="shared" si="14"/>
        <v>24680.610000000008</v>
      </c>
      <c r="AT39" s="92">
        <f>IF('Metric ME - Current'!$H$16&lt;4.0581,604.98+0.000000659*(4.0581-'Metric ME - Current'!$H$16)-32.9253*(4.0581-'Metric ME - Current'!$H$16)^2,604.98)</f>
        <v>604.98</v>
      </c>
      <c r="AU39" s="1">
        <f t="shared" si="28"/>
        <v>24754.679999999993</v>
      </c>
      <c r="AX39" s="92">
        <v>61</v>
      </c>
      <c r="AY39" s="92">
        <f>IF('Metric ME - Current'!$I$16&lt;3.1622,840.33-168.66*(3.1622-'Metric ME - Current'!$I$16),840.33)</f>
        <v>840.33</v>
      </c>
      <c r="AZ39" s="1">
        <f t="shared" si="15"/>
        <v>24680.610000000008</v>
      </c>
      <c r="BA39" s="92">
        <f>IF('Metric ME - Current'!$I$16&lt;4.0581,604.98+0.000000659*(4.0581-'Metric ME - Current'!$I$16)-32.9253*(4.0581-'Metric ME - Current'!$I$16)^2,604.98)</f>
        <v>604.98</v>
      </c>
      <c r="BB39" s="1">
        <f t="shared" si="29"/>
        <v>24754.679999999993</v>
      </c>
    </row>
    <row r="40" spans="1:54" x14ac:dyDescent="0.25">
      <c r="A40" s="92">
        <v>62</v>
      </c>
      <c r="B40" s="92">
        <f>IF('Metric ME - Current'!$B$16&lt;3.1622,840.33-168.66*(3.1622-'Metric ME - Current'!$B$16),840.33)</f>
        <v>840.33</v>
      </c>
      <c r="C40" s="1">
        <f t="shared" si="8"/>
        <v>25520.94000000001</v>
      </c>
      <c r="D40" s="92">
        <f>IF('Metric ME - Current'!$B$16&lt;4.0581,604.98+0.000000659*(4.0581-'Metric ME - Current'!$B$16)-32.9253*(4.0581-'Metric ME - Current'!$B$16)^2,604.98)</f>
        <v>604.98</v>
      </c>
      <c r="E40" s="1">
        <f t="shared" si="0"/>
        <v>25359.659999999993</v>
      </c>
      <c r="H40" s="92">
        <v>62</v>
      </c>
      <c r="I40" s="92">
        <f>IF('Metric ME - Current'!$C$16&lt;3.1622,840.33-168.66*(3.1622-'Metric ME - Current'!$C$16),840.33)</f>
        <v>840.33</v>
      </c>
      <c r="J40" s="1">
        <f t="shared" si="9"/>
        <v>25520.94000000001</v>
      </c>
      <c r="K40" s="92">
        <f>IF('Metric ME - Current'!$C$16&lt;4.0581,604.98+0.000000659*(4.0581-'Metric ME - Current'!$C$16)-32.9253*(4.0581-'Metric ME - Current'!$C$16)^2,604.98)</f>
        <v>604.98</v>
      </c>
      <c r="L40" s="1">
        <f t="shared" si="23"/>
        <v>25359.659999999993</v>
      </c>
      <c r="O40" s="92">
        <v>62</v>
      </c>
      <c r="P40" s="92">
        <f>IF('Metric ME - Current'!$D$16&lt;3.1622,840.33-168.66*(3.1622-'Metric ME - Current'!$D$16),840.33)</f>
        <v>840.33</v>
      </c>
      <c r="Q40" s="1">
        <f t="shared" si="10"/>
        <v>25520.94000000001</v>
      </c>
      <c r="R40" s="92">
        <f>IF('Metric ME - Current'!$D$16&lt;4.0581,604.98+0.000000659*(4.0581-'Metric ME - Current'!$D$16)-32.9253*(4.0581-'Metric ME - Current'!$B$16)^2,604.98)</f>
        <v>604.98</v>
      </c>
      <c r="S40" s="1">
        <f t="shared" si="24"/>
        <v>25359.659999999993</v>
      </c>
      <c r="V40" s="92">
        <v>62</v>
      </c>
      <c r="W40" s="92">
        <f>IF('Metric ME - Current'!$E$16&lt;3.1622,840.33-168.66*(3.1622-'Metric ME - Current'!$B$16),840.33)</f>
        <v>840.33</v>
      </c>
      <c r="X40" s="1">
        <f t="shared" si="11"/>
        <v>25520.94000000001</v>
      </c>
      <c r="Y40" s="92">
        <f>IF('Metric ME - Current'!$E$16&lt;4.0581,604.98+0.000000659*(4.0581-'Metric ME - Current'!$E$16)-32.9253*(4.0581-'Metric ME - Current'!$E$16)^2,604.98)</f>
        <v>604.98</v>
      </c>
      <c r="Z40" s="1">
        <f t="shared" si="25"/>
        <v>25359.659999999993</v>
      </c>
      <c r="AC40" s="92">
        <v>62</v>
      </c>
      <c r="AD40" s="92">
        <f>IF('Metric ME - Current'!$F$16&lt;3.1622,840.33-168.66*(3.1622-'Metric ME - Current'!$F$16),840.33)</f>
        <v>840.33</v>
      </c>
      <c r="AE40" s="1">
        <f t="shared" si="12"/>
        <v>25520.94000000001</v>
      </c>
      <c r="AF40" s="92">
        <f>IF('Metric ME - Current'!$F$16&lt;4.0581,604.98+0.000000659*(4.0581-'Metric ME - Current'!$F$16)-32.9253*(4.0581-'Metric ME - Current'!$F$16)^2,604.98)</f>
        <v>604.98</v>
      </c>
      <c r="AG40" s="1">
        <f t="shared" si="26"/>
        <v>25359.659999999993</v>
      </c>
      <c r="AJ40" s="92">
        <v>62</v>
      </c>
      <c r="AK40" s="92">
        <f>IF('Metric ME - Current'!$G$16&lt;3.1622,840.33-168.66*(3.1622-'Metric ME - Current'!$G$16),840.33)</f>
        <v>840.33</v>
      </c>
      <c r="AL40" s="1">
        <f t="shared" si="13"/>
        <v>25520.94000000001</v>
      </c>
      <c r="AM40" s="92">
        <f>IF('Metric ME - Current'!$G$16&lt;4.0581,604.98+0.000000659*(4.0581-'Metric ME - Current'!$G$16)-32.9253*(4.0581-'Metric ME - Current'!$G$16)^2,604.98)</f>
        <v>604.98</v>
      </c>
      <c r="AN40" s="1">
        <f t="shared" si="27"/>
        <v>25359.659999999993</v>
      </c>
      <c r="AQ40" s="92">
        <v>62</v>
      </c>
      <c r="AR40" s="92">
        <f>IF('Metric ME - Current'!$H$16&lt;3.1622,840.33-168.66*(3.1622-'Metric ME - Current'!$H$16),840.33)</f>
        <v>840.33</v>
      </c>
      <c r="AS40" s="1">
        <f t="shared" si="14"/>
        <v>25520.94000000001</v>
      </c>
      <c r="AT40" s="92">
        <f>IF('Metric ME - Current'!$H$16&lt;4.0581,604.98+0.000000659*(4.0581-'Metric ME - Current'!$H$16)-32.9253*(4.0581-'Metric ME - Current'!$H$16)^2,604.98)</f>
        <v>604.98</v>
      </c>
      <c r="AU40" s="1">
        <f t="shared" si="28"/>
        <v>25359.659999999993</v>
      </c>
      <c r="AX40" s="92">
        <v>62</v>
      </c>
      <c r="AY40" s="92">
        <f>IF('Metric ME - Current'!$I$16&lt;3.1622,840.33-168.66*(3.1622-'Metric ME - Current'!$I$16),840.33)</f>
        <v>840.33</v>
      </c>
      <c r="AZ40" s="1">
        <f t="shared" si="15"/>
        <v>25520.94000000001</v>
      </c>
      <c r="BA40" s="92">
        <f>IF('Metric ME - Current'!$I$16&lt;4.0581,604.98+0.000000659*(4.0581-'Metric ME - Current'!$I$16)-32.9253*(4.0581-'Metric ME - Current'!$I$16)^2,604.98)</f>
        <v>604.98</v>
      </c>
      <c r="BB40" s="1">
        <f t="shared" si="29"/>
        <v>25359.659999999993</v>
      </c>
    </row>
    <row r="41" spans="1:54" x14ac:dyDescent="0.25">
      <c r="A41" s="92">
        <v>63</v>
      </c>
      <c r="B41" s="92">
        <f>IF('Metric ME - Current'!$B$16&lt;3.1622,840.33-168.66*(3.1622-'Metric ME - Current'!$B$16),840.33)</f>
        <v>840.33</v>
      </c>
      <c r="C41" s="1">
        <f t="shared" si="8"/>
        <v>26361.270000000011</v>
      </c>
      <c r="D41" s="92">
        <f>IF('Metric ME - Current'!$B$16&lt;4.0581,604.98+0.000000659*(4.0581-'Metric ME - Current'!$B$16)-32.9253*(4.0581-'Metric ME - Current'!$B$16)^2,604.98)</f>
        <v>604.98</v>
      </c>
      <c r="E41" s="1">
        <f t="shared" si="0"/>
        <v>25964.639999999992</v>
      </c>
      <c r="H41" s="92">
        <v>63</v>
      </c>
      <c r="I41" s="92">
        <f>IF('Metric ME - Current'!$C$16&lt;3.1622,840.33-168.66*(3.1622-'Metric ME - Current'!$C$16),840.33)</f>
        <v>840.33</v>
      </c>
      <c r="J41" s="1">
        <f t="shared" si="9"/>
        <v>26361.270000000011</v>
      </c>
      <c r="K41" s="92">
        <f>IF('Metric ME - Current'!$C$16&lt;4.0581,604.98+0.000000659*(4.0581-'Metric ME - Current'!$C$16)-32.9253*(4.0581-'Metric ME - Current'!$C$16)^2,604.98)</f>
        <v>604.98</v>
      </c>
      <c r="L41" s="1">
        <f t="shared" si="23"/>
        <v>25964.639999999992</v>
      </c>
      <c r="O41" s="92">
        <v>63</v>
      </c>
      <c r="P41" s="92">
        <f>IF('Metric ME - Current'!$D$16&lt;3.1622,840.33-168.66*(3.1622-'Metric ME - Current'!$D$16),840.33)</f>
        <v>840.33</v>
      </c>
      <c r="Q41" s="1">
        <f t="shared" si="10"/>
        <v>26361.270000000011</v>
      </c>
      <c r="R41" s="92">
        <f>IF('Metric ME - Current'!$D$16&lt;4.0581,604.98+0.000000659*(4.0581-'Metric ME - Current'!$D$16)-32.9253*(4.0581-'Metric ME - Current'!$B$16)^2,604.98)</f>
        <v>604.98</v>
      </c>
      <c r="S41" s="1">
        <f t="shared" si="24"/>
        <v>25964.639999999992</v>
      </c>
      <c r="V41" s="92">
        <v>63</v>
      </c>
      <c r="W41" s="92">
        <f>IF('Metric ME - Current'!$E$16&lt;3.1622,840.33-168.66*(3.1622-'Metric ME - Current'!$B$16),840.33)</f>
        <v>840.33</v>
      </c>
      <c r="X41" s="1">
        <f t="shared" si="11"/>
        <v>26361.270000000011</v>
      </c>
      <c r="Y41" s="92">
        <f>IF('Metric ME - Current'!$E$16&lt;4.0581,604.98+0.000000659*(4.0581-'Metric ME - Current'!$E$16)-32.9253*(4.0581-'Metric ME - Current'!$E$16)^2,604.98)</f>
        <v>604.98</v>
      </c>
      <c r="Z41" s="1">
        <f t="shared" si="25"/>
        <v>25964.639999999992</v>
      </c>
      <c r="AC41" s="92">
        <v>63</v>
      </c>
      <c r="AD41" s="92">
        <f>IF('Metric ME - Current'!$F$16&lt;3.1622,840.33-168.66*(3.1622-'Metric ME - Current'!$F$16),840.33)</f>
        <v>840.33</v>
      </c>
      <c r="AE41" s="1">
        <f t="shared" si="12"/>
        <v>26361.270000000011</v>
      </c>
      <c r="AF41" s="92">
        <f>IF('Metric ME - Current'!$F$16&lt;4.0581,604.98+0.000000659*(4.0581-'Metric ME - Current'!$F$16)-32.9253*(4.0581-'Metric ME - Current'!$F$16)^2,604.98)</f>
        <v>604.98</v>
      </c>
      <c r="AG41" s="1">
        <f t="shared" si="26"/>
        <v>25964.639999999992</v>
      </c>
      <c r="AJ41" s="92">
        <v>63</v>
      </c>
      <c r="AK41" s="92">
        <f>IF('Metric ME - Current'!$G$16&lt;3.1622,840.33-168.66*(3.1622-'Metric ME - Current'!$G$16),840.33)</f>
        <v>840.33</v>
      </c>
      <c r="AL41" s="1">
        <f t="shared" si="13"/>
        <v>26361.270000000011</v>
      </c>
      <c r="AM41" s="92">
        <f>IF('Metric ME - Current'!$G$16&lt;4.0581,604.98+0.000000659*(4.0581-'Metric ME - Current'!$G$16)-32.9253*(4.0581-'Metric ME - Current'!$G$16)^2,604.98)</f>
        <v>604.98</v>
      </c>
      <c r="AN41" s="1">
        <f t="shared" si="27"/>
        <v>25964.639999999992</v>
      </c>
      <c r="AQ41" s="92">
        <v>63</v>
      </c>
      <c r="AR41" s="92">
        <f>IF('Metric ME - Current'!$H$16&lt;3.1622,840.33-168.66*(3.1622-'Metric ME - Current'!$H$16),840.33)</f>
        <v>840.33</v>
      </c>
      <c r="AS41" s="1">
        <f t="shared" si="14"/>
        <v>26361.270000000011</v>
      </c>
      <c r="AT41" s="92">
        <f>IF('Metric ME - Current'!$H$16&lt;4.0581,604.98+0.000000659*(4.0581-'Metric ME - Current'!$H$16)-32.9253*(4.0581-'Metric ME - Current'!$H$16)^2,604.98)</f>
        <v>604.98</v>
      </c>
      <c r="AU41" s="1">
        <f t="shared" si="28"/>
        <v>25964.639999999992</v>
      </c>
      <c r="AX41" s="92">
        <v>63</v>
      </c>
      <c r="AY41" s="92">
        <f>IF('Metric ME - Current'!$I$16&lt;3.1622,840.33-168.66*(3.1622-'Metric ME - Current'!$I$16),840.33)</f>
        <v>840.33</v>
      </c>
      <c r="AZ41" s="1">
        <f t="shared" si="15"/>
        <v>26361.270000000011</v>
      </c>
      <c r="BA41" s="92">
        <f>IF('Metric ME - Current'!$I$16&lt;4.0581,604.98+0.000000659*(4.0581-'Metric ME - Current'!$I$16)-32.9253*(4.0581-'Metric ME - Current'!$I$16)^2,604.98)</f>
        <v>604.98</v>
      </c>
      <c r="BB41" s="1">
        <f t="shared" si="29"/>
        <v>25964.639999999992</v>
      </c>
    </row>
    <row r="42" spans="1:54" x14ac:dyDescent="0.25">
      <c r="A42" s="92">
        <v>64</v>
      </c>
      <c r="B42" s="92">
        <f>IF('Metric ME - Current'!$B$16&lt;3.1622,840.33-168.66*(3.1622-'Metric ME - Current'!$B$16),840.33)</f>
        <v>840.33</v>
      </c>
      <c r="C42" s="1">
        <f t="shared" si="8"/>
        <v>27201.600000000013</v>
      </c>
      <c r="D42" s="92">
        <f>IF('Metric ME - Current'!$B$16&lt;4.0581,604.98+0.000000659*(4.0581-'Metric ME - Current'!$B$16)-32.9253*(4.0581-'Metric ME - Current'!$B$16)^2,604.98)</f>
        <v>604.98</v>
      </c>
      <c r="E42" s="1">
        <f t="shared" si="0"/>
        <v>26569.619999999992</v>
      </c>
      <c r="H42" s="92">
        <v>64</v>
      </c>
      <c r="I42" s="92">
        <f>IF('Metric ME - Current'!$C$16&lt;3.1622,840.33-168.66*(3.1622-'Metric ME - Current'!$C$16),840.33)</f>
        <v>840.33</v>
      </c>
      <c r="J42" s="1">
        <f t="shared" si="9"/>
        <v>27201.600000000013</v>
      </c>
      <c r="K42" s="92">
        <f>IF('Metric ME - Current'!$C$16&lt;4.0581,604.98+0.000000659*(4.0581-'Metric ME - Current'!$C$16)-32.9253*(4.0581-'Metric ME - Current'!$C$16)^2,604.98)</f>
        <v>604.98</v>
      </c>
      <c r="L42" s="1">
        <f t="shared" si="23"/>
        <v>26569.619999999992</v>
      </c>
      <c r="O42" s="92">
        <v>64</v>
      </c>
      <c r="P42" s="92">
        <f>IF('Metric ME - Current'!$D$16&lt;3.1622,840.33-168.66*(3.1622-'Metric ME - Current'!$D$16),840.33)</f>
        <v>840.33</v>
      </c>
      <c r="Q42" s="1">
        <f t="shared" si="10"/>
        <v>27201.600000000013</v>
      </c>
      <c r="R42" s="92">
        <f>IF('Metric ME - Current'!$D$16&lt;4.0581,604.98+0.000000659*(4.0581-'Metric ME - Current'!$D$16)-32.9253*(4.0581-'Metric ME - Current'!$B$16)^2,604.98)</f>
        <v>604.98</v>
      </c>
      <c r="S42" s="1">
        <f t="shared" si="24"/>
        <v>26569.619999999992</v>
      </c>
      <c r="V42" s="92">
        <v>64</v>
      </c>
      <c r="W42" s="92">
        <f>IF('Metric ME - Current'!$E$16&lt;3.1622,840.33-168.66*(3.1622-'Metric ME - Current'!$B$16),840.33)</f>
        <v>840.33</v>
      </c>
      <c r="X42" s="1">
        <f t="shared" si="11"/>
        <v>27201.600000000013</v>
      </c>
      <c r="Y42" s="92">
        <f>IF('Metric ME - Current'!$E$16&lt;4.0581,604.98+0.000000659*(4.0581-'Metric ME - Current'!$E$16)-32.9253*(4.0581-'Metric ME - Current'!$E$16)^2,604.98)</f>
        <v>604.98</v>
      </c>
      <c r="Z42" s="1">
        <f t="shared" si="25"/>
        <v>26569.619999999992</v>
      </c>
      <c r="AC42" s="92">
        <v>64</v>
      </c>
      <c r="AD42" s="92">
        <f>IF('Metric ME - Current'!$F$16&lt;3.1622,840.33-168.66*(3.1622-'Metric ME - Current'!$F$16),840.33)</f>
        <v>840.33</v>
      </c>
      <c r="AE42" s="1">
        <f t="shared" si="12"/>
        <v>27201.600000000013</v>
      </c>
      <c r="AF42" s="92">
        <f>IF('Metric ME - Current'!$F$16&lt;4.0581,604.98+0.000000659*(4.0581-'Metric ME - Current'!$F$16)-32.9253*(4.0581-'Metric ME - Current'!$F$16)^2,604.98)</f>
        <v>604.98</v>
      </c>
      <c r="AG42" s="1">
        <f t="shared" si="26"/>
        <v>26569.619999999992</v>
      </c>
      <c r="AJ42" s="92">
        <v>64</v>
      </c>
      <c r="AK42" s="92">
        <f>IF('Metric ME - Current'!$G$16&lt;3.1622,840.33-168.66*(3.1622-'Metric ME - Current'!$G$16),840.33)</f>
        <v>840.33</v>
      </c>
      <c r="AL42" s="1">
        <f t="shared" si="13"/>
        <v>27201.600000000013</v>
      </c>
      <c r="AM42" s="92">
        <f>IF('Metric ME - Current'!$G$16&lt;4.0581,604.98+0.000000659*(4.0581-'Metric ME - Current'!$G$16)-32.9253*(4.0581-'Metric ME - Current'!$G$16)^2,604.98)</f>
        <v>604.98</v>
      </c>
      <c r="AN42" s="1">
        <f t="shared" si="27"/>
        <v>26569.619999999992</v>
      </c>
      <c r="AQ42" s="92">
        <v>64</v>
      </c>
      <c r="AR42" s="92">
        <f>IF('Metric ME - Current'!$H$16&lt;3.1622,840.33-168.66*(3.1622-'Metric ME - Current'!$H$16),840.33)</f>
        <v>840.33</v>
      </c>
      <c r="AS42" s="1">
        <f t="shared" si="14"/>
        <v>27201.600000000013</v>
      </c>
      <c r="AT42" s="92">
        <f>IF('Metric ME - Current'!$H$16&lt;4.0581,604.98+0.000000659*(4.0581-'Metric ME - Current'!$H$16)-32.9253*(4.0581-'Metric ME - Current'!$H$16)^2,604.98)</f>
        <v>604.98</v>
      </c>
      <c r="AU42" s="1">
        <f t="shared" si="28"/>
        <v>26569.619999999992</v>
      </c>
      <c r="AX42" s="92">
        <v>64</v>
      </c>
      <c r="AY42" s="92">
        <f>IF('Metric ME - Current'!$I$16&lt;3.1622,840.33-168.66*(3.1622-'Metric ME - Current'!$I$16),840.33)</f>
        <v>840.33</v>
      </c>
      <c r="AZ42" s="1">
        <f t="shared" si="15"/>
        <v>27201.600000000013</v>
      </c>
      <c r="BA42" s="92">
        <f>IF('Metric ME - Current'!$I$16&lt;4.0581,604.98+0.000000659*(4.0581-'Metric ME - Current'!$I$16)-32.9253*(4.0581-'Metric ME - Current'!$I$16)^2,604.98)</f>
        <v>604.98</v>
      </c>
      <c r="BB42" s="1">
        <f t="shared" si="29"/>
        <v>26569.619999999992</v>
      </c>
    </row>
    <row r="43" spans="1:54" x14ac:dyDescent="0.25">
      <c r="A43" s="92">
        <v>65</v>
      </c>
      <c r="B43" s="92">
        <f>IF('Metric ME - Current'!$B$16&lt;3.1622,840.33-168.66*(3.1622-'Metric ME - Current'!$B$16),840.33)</f>
        <v>840.33</v>
      </c>
      <c r="C43" s="1">
        <f t="shared" si="8"/>
        <v>28041.930000000015</v>
      </c>
      <c r="D43" s="92">
        <f>IF('Metric ME - Current'!$B$16&lt;4.0581,604.98+0.000000659*(4.0581-'Metric ME - Current'!$B$16)-32.9253*(4.0581-'Metric ME - Current'!$B$16)^2,604.98)</f>
        <v>604.98</v>
      </c>
      <c r="E43" s="1">
        <f t="shared" si="0"/>
        <v>27174.599999999991</v>
      </c>
      <c r="H43" s="92">
        <v>65</v>
      </c>
      <c r="I43" s="92">
        <f>IF('Metric ME - Current'!$C$16&lt;3.1622,840.33-168.66*(3.1622-'Metric ME - Current'!$C$16),840.33)</f>
        <v>840.33</v>
      </c>
      <c r="J43" s="1">
        <f t="shared" si="9"/>
        <v>28041.930000000015</v>
      </c>
      <c r="K43" s="92">
        <f>IF('Metric ME - Current'!$C$16&lt;4.0581,604.98+0.000000659*(4.0581-'Metric ME - Current'!$C$16)-32.9253*(4.0581-'Metric ME - Current'!$C$16)^2,604.98)</f>
        <v>604.98</v>
      </c>
      <c r="L43" s="1">
        <f t="shared" si="23"/>
        <v>27174.599999999991</v>
      </c>
      <c r="O43" s="92">
        <v>65</v>
      </c>
      <c r="P43" s="92">
        <f>IF('Metric ME - Current'!$D$16&lt;3.1622,840.33-168.66*(3.1622-'Metric ME - Current'!$D$16),840.33)</f>
        <v>840.33</v>
      </c>
      <c r="Q43" s="1">
        <f t="shared" si="10"/>
        <v>28041.930000000015</v>
      </c>
      <c r="R43" s="92">
        <f>IF('Metric ME - Current'!$D$16&lt;4.0581,604.98+0.000000659*(4.0581-'Metric ME - Current'!$D$16)-32.9253*(4.0581-'Metric ME - Current'!$B$16)^2,604.98)</f>
        <v>604.98</v>
      </c>
      <c r="S43" s="1">
        <f t="shared" si="24"/>
        <v>27174.599999999991</v>
      </c>
      <c r="V43" s="92">
        <v>65</v>
      </c>
      <c r="W43" s="92">
        <f>IF('Metric ME - Current'!$E$16&lt;3.1622,840.33-168.66*(3.1622-'Metric ME - Current'!$B$16),840.33)</f>
        <v>840.33</v>
      </c>
      <c r="X43" s="1">
        <f t="shared" si="11"/>
        <v>28041.930000000015</v>
      </c>
      <c r="Y43" s="92">
        <f>IF('Metric ME - Current'!$E$16&lt;4.0581,604.98+0.000000659*(4.0581-'Metric ME - Current'!$E$16)-32.9253*(4.0581-'Metric ME - Current'!$E$16)^2,604.98)</f>
        <v>604.98</v>
      </c>
      <c r="Z43" s="1">
        <f t="shared" si="25"/>
        <v>27174.599999999991</v>
      </c>
      <c r="AC43" s="92">
        <v>65</v>
      </c>
      <c r="AD43" s="92">
        <f>IF('Metric ME - Current'!$F$16&lt;3.1622,840.33-168.66*(3.1622-'Metric ME - Current'!$F$16),840.33)</f>
        <v>840.33</v>
      </c>
      <c r="AE43" s="1">
        <f t="shared" si="12"/>
        <v>28041.930000000015</v>
      </c>
      <c r="AF43" s="92">
        <f>IF('Metric ME - Current'!$F$16&lt;4.0581,604.98+0.000000659*(4.0581-'Metric ME - Current'!$F$16)-32.9253*(4.0581-'Metric ME - Current'!$F$16)^2,604.98)</f>
        <v>604.98</v>
      </c>
      <c r="AG43" s="1">
        <f t="shared" si="26"/>
        <v>27174.599999999991</v>
      </c>
      <c r="AJ43" s="92">
        <v>65</v>
      </c>
      <c r="AK43" s="92">
        <f>IF('Metric ME - Current'!$G$16&lt;3.1622,840.33-168.66*(3.1622-'Metric ME - Current'!$G$16),840.33)</f>
        <v>840.33</v>
      </c>
      <c r="AL43" s="1">
        <f t="shared" si="13"/>
        <v>28041.930000000015</v>
      </c>
      <c r="AM43" s="92">
        <f>IF('Metric ME - Current'!$G$16&lt;4.0581,604.98+0.000000659*(4.0581-'Metric ME - Current'!$G$16)-32.9253*(4.0581-'Metric ME - Current'!$G$16)^2,604.98)</f>
        <v>604.98</v>
      </c>
      <c r="AN43" s="1">
        <f t="shared" si="27"/>
        <v>27174.599999999991</v>
      </c>
      <c r="AQ43" s="92">
        <v>65</v>
      </c>
      <c r="AR43" s="92">
        <f>IF('Metric ME - Current'!$H$16&lt;3.1622,840.33-168.66*(3.1622-'Metric ME - Current'!$H$16),840.33)</f>
        <v>840.33</v>
      </c>
      <c r="AS43" s="1">
        <f t="shared" si="14"/>
        <v>28041.930000000015</v>
      </c>
      <c r="AT43" s="92">
        <f>IF('Metric ME - Current'!$H$16&lt;4.0581,604.98+0.000000659*(4.0581-'Metric ME - Current'!$H$16)-32.9253*(4.0581-'Metric ME - Current'!$H$16)^2,604.98)</f>
        <v>604.98</v>
      </c>
      <c r="AU43" s="1">
        <f t="shared" si="28"/>
        <v>27174.599999999991</v>
      </c>
      <c r="AX43" s="92">
        <v>65</v>
      </c>
      <c r="AY43" s="92">
        <f>IF('Metric ME - Current'!$I$16&lt;3.1622,840.33-168.66*(3.1622-'Metric ME - Current'!$I$16),840.33)</f>
        <v>840.33</v>
      </c>
      <c r="AZ43" s="1">
        <f t="shared" si="15"/>
        <v>28041.930000000015</v>
      </c>
      <c r="BA43" s="92">
        <f>IF('Metric ME - Current'!$I$16&lt;4.0581,604.98+0.000000659*(4.0581-'Metric ME - Current'!$I$16)-32.9253*(4.0581-'Metric ME - Current'!$I$16)^2,604.98)</f>
        <v>604.98</v>
      </c>
      <c r="BB43" s="1">
        <f t="shared" si="29"/>
        <v>27174.599999999991</v>
      </c>
    </row>
    <row r="44" spans="1:54" x14ac:dyDescent="0.25">
      <c r="A44" s="92">
        <v>66</v>
      </c>
      <c r="B44" s="92">
        <f>IF('Metric ME - Current'!$B$16&lt;3.1622,840.33-168.66*(3.1622-'Metric ME - Current'!$B$16),840.33)</f>
        <v>840.33</v>
      </c>
      <c r="C44" s="1">
        <f t="shared" si="8"/>
        <v>28882.260000000017</v>
      </c>
      <c r="D44" s="92">
        <f>IF('Metric ME - Current'!$B$16&lt;4.0581,604.98+0.000000659*(4.0581-'Metric ME - Current'!$B$16)-32.9253*(4.0581-'Metric ME - Current'!$B$16)^2,604.98)</f>
        <v>604.98</v>
      </c>
      <c r="E44" s="1">
        <f t="shared" si="0"/>
        <v>27779.579999999991</v>
      </c>
      <c r="H44" s="92">
        <v>66</v>
      </c>
      <c r="I44" s="92">
        <f>IF('Metric ME - Current'!$C$16&lt;3.1622,840.33-168.66*(3.1622-'Metric ME - Current'!$C$16),840.33)</f>
        <v>840.33</v>
      </c>
      <c r="J44" s="1">
        <f t="shared" si="9"/>
        <v>28882.260000000017</v>
      </c>
      <c r="K44" s="92">
        <f>IF('Metric ME - Current'!$C$16&lt;4.0581,604.98+0.000000659*(4.0581-'Metric ME - Current'!$C$16)-32.9253*(4.0581-'Metric ME - Current'!$C$16)^2,604.98)</f>
        <v>604.98</v>
      </c>
      <c r="L44" s="1">
        <f t="shared" si="23"/>
        <v>27779.579999999991</v>
      </c>
      <c r="O44" s="92">
        <v>66</v>
      </c>
      <c r="P44" s="92">
        <f>IF('Metric ME - Current'!$D$16&lt;3.1622,840.33-168.66*(3.1622-'Metric ME - Current'!$D$16),840.33)</f>
        <v>840.33</v>
      </c>
      <c r="Q44" s="1">
        <f t="shared" si="10"/>
        <v>28882.260000000017</v>
      </c>
      <c r="R44" s="92">
        <f>IF('Metric ME - Current'!$D$16&lt;4.0581,604.98+0.000000659*(4.0581-'Metric ME - Current'!$D$16)-32.9253*(4.0581-'Metric ME - Current'!$B$16)^2,604.98)</f>
        <v>604.98</v>
      </c>
      <c r="S44" s="1">
        <f t="shared" si="24"/>
        <v>27779.579999999991</v>
      </c>
      <c r="V44" s="92">
        <v>66</v>
      </c>
      <c r="W44" s="92">
        <f>IF('Metric ME - Current'!$E$16&lt;3.1622,840.33-168.66*(3.1622-'Metric ME - Current'!$B$16),840.33)</f>
        <v>840.33</v>
      </c>
      <c r="X44" s="1">
        <f t="shared" si="11"/>
        <v>28882.260000000017</v>
      </c>
      <c r="Y44" s="92">
        <f>IF('Metric ME - Current'!$E$16&lt;4.0581,604.98+0.000000659*(4.0581-'Metric ME - Current'!$E$16)-32.9253*(4.0581-'Metric ME - Current'!$E$16)^2,604.98)</f>
        <v>604.98</v>
      </c>
      <c r="Z44" s="1">
        <f t="shared" si="25"/>
        <v>27779.579999999991</v>
      </c>
      <c r="AC44" s="92">
        <v>66</v>
      </c>
      <c r="AD44" s="92">
        <f>IF('Metric ME - Current'!$F$16&lt;3.1622,840.33-168.66*(3.1622-'Metric ME - Current'!$F$16),840.33)</f>
        <v>840.33</v>
      </c>
      <c r="AE44" s="1">
        <f t="shared" si="12"/>
        <v>28882.260000000017</v>
      </c>
      <c r="AF44" s="92">
        <f>IF('Metric ME - Current'!$F$16&lt;4.0581,604.98+0.000000659*(4.0581-'Metric ME - Current'!$F$16)-32.9253*(4.0581-'Metric ME - Current'!$F$16)^2,604.98)</f>
        <v>604.98</v>
      </c>
      <c r="AG44" s="1">
        <f t="shared" si="26"/>
        <v>27779.579999999991</v>
      </c>
      <c r="AJ44" s="92">
        <v>66</v>
      </c>
      <c r="AK44" s="92">
        <f>IF('Metric ME - Current'!$G$16&lt;3.1622,840.33-168.66*(3.1622-'Metric ME - Current'!$G$16),840.33)</f>
        <v>840.33</v>
      </c>
      <c r="AL44" s="1">
        <f t="shared" si="13"/>
        <v>28882.260000000017</v>
      </c>
      <c r="AM44" s="92">
        <f>IF('Metric ME - Current'!$G$16&lt;4.0581,604.98+0.000000659*(4.0581-'Metric ME - Current'!$G$16)-32.9253*(4.0581-'Metric ME - Current'!$G$16)^2,604.98)</f>
        <v>604.98</v>
      </c>
      <c r="AN44" s="1">
        <f t="shared" si="27"/>
        <v>27779.579999999991</v>
      </c>
      <c r="AQ44" s="92">
        <v>66</v>
      </c>
      <c r="AR44" s="92">
        <f>IF('Metric ME - Current'!$H$16&lt;3.1622,840.33-168.66*(3.1622-'Metric ME - Current'!$H$16),840.33)</f>
        <v>840.33</v>
      </c>
      <c r="AS44" s="1">
        <f t="shared" si="14"/>
        <v>28882.260000000017</v>
      </c>
      <c r="AT44" s="92">
        <f>IF('Metric ME - Current'!$H$16&lt;4.0581,604.98+0.000000659*(4.0581-'Metric ME - Current'!$H$16)-32.9253*(4.0581-'Metric ME - Current'!$H$16)^2,604.98)</f>
        <v>604.98</v>
      </c>
      <c r="AU44" s="1">
        <f t="shared" si="28"/>
        <v>27779.579999999991</v>
      </c>
      <c r="AX44" s="92">
        <v>66</v>
      </c>
      <c r="AY44" s="92">
        <f>IF('Metric ME - Current'!$I$16&lt;3.1622,840.33-168.66*(3.1622-'Metric ME - Current'!$I$16),840.33)</f>
        <v>840.33</v>
      </c>
      <c r="AZ44" s="1">
        <f t="shared" si="15"/>
        <v>28882.260000000017</v>
      </c>
      <c r="BA44" s="92">
        <f>IF('Metric ME - Current'!$I$16&lt;4.0581,604.98+0.000000659*(4.0581-'Metric ME - Current'!$I$16)-32.9253*(4.0581-'Metric ME - Current'!$I$16)^2,604.98)</f>
        <v>604.98</v>
      </c>
      <c r="BB44" s="1">
        <f t="shared" si="29"/>
        <v>27779.579999999991</v>
      </c>
    </row>
    <row r="45" spans="1:54" x14ac:dyDescent="0.25">
      <c r="A45" s="92">
        <v>67</v>
      </c>
      <c r="B45" s="92">
        <f>IF('Metric ME - Current'!$B$16&lt;3.1622,840.33-168.66*(3.1622-'Metric ME - Current'!$B$16),840.33)</f>
        <v>840.33</v>
      </c>
      <c r="C45" s="1">
        <f t="shared" si="8"/>
        <v>29722.590000000018</v>
      </c>
      <c r="D45" s="92">
        <f>IF('Metric ME - Current'!$B$16&lt;4.0581,604.98+0.000000659*(4.0581-'Metric ME - Current'!$B$16)-32.9253*(4.0581-'Metric ME - Current'!$B$16)^2,604.98)</f>
        <v>604.98</v>
      </c>
      <c r="E45" s="1">
        <f t="shared" si="0"/>
        <v>28384.55999999999</v>
      </c>
      <c r="H45" s="92">
        <v>67</v>
      </c>
      <c r="I45" s="92">
        <f>IF('Metric ME - Current'!$C$16&lt;3.1622,840.33-168.66*(3.1622-'Metric ME - Current'!$C$16),840.33)</f>
        <v>840.33</v>
      </c>
      <c r="J45" s="1">
        <f t="shared" si="9"/>
        <v>29722.590000000018</v>
      </c>
      <c r="K45" s="92">
        <f>IF('Metric ME - Current'!$C$16&lt;4.0581,604.98+0.000000659*(4.0581-'Metric ME - Current'!$C$16)-32.9253*(4.0581-'Metric ME - Current'!$C$16)^2,604.98)</f>
        <v>604.98</v>
      </c>
      <c r="L45" s="1">
        <f t="shared" si="23"/>
        <v>28384.55999999999</v>
      </c>
      <c r="O45" s="92">
        <v>67</v>
      </c>
      <c r="P45" s="92">
        <f>IF('Metric ME - Current'!$D$16&lt;3.1622,840.33-168.66*(3.1622-'Metric ME - Current'!$D$16),840.33)</f>
        <v>840.33</v>
      </c>
      <c r="Q45" s="1">
        <f t="shared" si="10"/>
        <v>29722.590000000018</v>
      </c>
      <c r="R45" s="92">
        <f>IF('Metric ME - Current'!$D$16&lt;4.0581,604.98+0.000000659*(4.0581-'Metric ME - Current'!$D$16)-32.9253*(4.0581-'Metric ME - Current'!$B$16)^2,604.98)</f>
        <v>604.98</v>
      </c>
      <c r="S45" s="1">
        <f t="shared" si="24"/>
        <v>28384.55999999999</v>
      </c>
      <c r="V45" s="92">
        <v>67</v>
      </c>
      <c r="W45" s="92">
        <f>IF('Metric ME - Current'!$E$16&lt;3.1622,840.33-168.66*(3.1622-'Metric ME - Current'!$B$16),840.33)</f>
        <v>840.33</v>
      </c>
      <c r="X45" s="1">
        <f t="shared" si="11"/>
        <v>29722.590000000018</v>
      </c>
      <c r="Y45" s="92">
        <f>IF('Metric ME - Current'!$E$16&lt;4.0581,604.98+0.000000659*(4.0581-'Metric ME - Current'!$E$16)-32.9253*(4.0581-'Metric ME - Current'!$E$16)^2,604.98)</f>
        <v>604.98</v>
      </c>
      <c r="Z45" s="1">
        <f t="shared" si="25"/>
        <v>28384.55999999999</v>
      </c>
      <c r="AC45" s="92">
        <v>67</v>
      </c>
      <c r="AD45" s="92">
        <f>IF('Metric ME - Current'!$F$16&lt;3.1622,840.33-168.66*(3.1622-'Metric ME - Current'!$F$16),840.33)</f>
        <v>840.33</v>
      </c>
      <c r="AE45" s="1">
        <f t="shared" si="12"/>
        <v>29722.590000000018</v>
      </c>
      <c r="AF45" s="92">
        <f>IF('Metric ME - Current'!$F$16&lt;4.0581,604.98+0.000000659*(4.0581-'Metric ME - Current'!$F$16)-32.9253*(4.0581-'Metric ME - Current'!$F$16)^2,604.98)</f>
        <v>604.98</v>
      </c>
      <c r="AG45" s="1">
        <f t="shared" si="26"/>
        <v>28384.55999999999</v>
      </c>
      <c r="AJ45" s="92">
        <v>67</v>
      </c>
      <c r="AK45" s="92">
        <f>IF('Metric ME - Current'!$G$16&lt;3.1622,840.33-168.66*(3.1622-'Metric ME - Current'!$G$16),840.33)</f>
        <v>840.33</v>
      </c>
      <c r="AL45" s="1">
        <f t="shared" si="13"/>
        <v>29722.590000000018</v>
      </c>
      <c r="AM45" s="92">
        <f>IF('Metric ME - Current'!$G$16&lt;4.0581,604.98+0.000000659*(4.0581-'Metric ME - Current'!$G$16)-32.9253*(4.0581-'Metric ME - Current'!$G$16)^2,604.98)</f>
        <v>604.98</v>
      </c>
      <c r="AN45" s="1">
        <f t="shared" si="27"/>
        <v>28384.55999999999</v>
      </c>
      <c r="AQ45" s="92">
        <v>67</v>
      </c>
      <c r="AR45" s="92">
        <f>IF('Metric ME - Current'!$H$16&lt;3.1622,840.33-168.66*(3.1622-'Metric ME - Current'!$H$16),840.33)</f>
        <v>840.33</v>
      </c>
      <c r="AS45" s="1">
        <f t="shared" si="14"/>
        <v>29722.590000000018</v>
      </c>
      <c r="AT45" s="92">
        <f>IF('Metric ME - Current'!$H$16&lt;4.0581,604.98+0.000000659*(4.0581-'Metric ME - Current'!$H$16)-32.9253*(4.0581-'Metric ME - Current'!$H$16)^2,604.98)</f>
        <v>604.98</v>
      </c>
      <c r="AU45" s="1">
        <f t="shared" si="28"/>
        <v>28384.55999999999</v>
      </c>
      <c r="AX45" s="92">
        <v>67</v>
      </c>
      <c r="AY45" s="92">
        <f>IF('Metric ME - Current'!$I$16&lt;3.1622,840.33-168.66*(3.1622-'Metric ME - Current'!$I$16),840.33)</f>
        <v>840.33</v>
      </c>
      <c r="AZ45" s="1">
        <f t="shared" si="15"/>
        <v>29722.590000000018</v>
      </c>
      <c r="BA45" s="92">
        <f>IF('Metric ME - Current'!$I$16&lt;4.0581,604.98+0.000000659*(4.0581-'Metric ME - Current'!$I$16)-32.9253*(4.0581-'Metric ME - Current'!$I$16)^2,604.98)</f>
        <v>604.98</v>
      </c>
      <c r="BB45" s="1">
        <f t="shared" si="29"/>
        <v>28384.55999999999</v>
      </c>
    </row>
    <row r="46" spans="1:54" x14ac:dyDescent="0.25">
      <c r="A46" s="92">
        <v>68</v>
      </c>
      <c r="B46" s="92">
        <f>IF('Metric ME - Current'!$B$16&lt;3.1622,840.33-168.66*(3.1622-'Metric ME - Current'!$B$16),840.33)</f>
        <v>840.33</v>
      </c>
      <c r="C46" s="1">
        <f t="shared" si="8"/>
        <v>30562.92000000002</v>
      </c>
      <c r="D46" s="92">
        <f>IF('Metric ME - Current'!$B$16&lt;4.0581,604.98+0.000000659*(4.0581-'Metric ME - Current'!$B$16)-32.9253*(4.0581-'Metric ME - Current'!$B$16)^2,604.98)</f>
        <v>604.98</v>
      </c>
      <c r="E46" s="1">
        <f t="shared" si="0"/>
        <v>28989.53999999999</v>
      </c>
      <c r="H46" s="92">
        <v>68</v>
      </c>
      <c r="I46" s="92">
        <f>IF('Metric ME - Current'!$C$16&lt;3.1622,840.33-168.66*(3.1622-'Metric ME - Current'!$C$16),840.33)</f>
        <v>840.33</v>
      </c>
      <c r="J46" s="1">
        <f t="shared" si="9"/>
        <v>30562.92000000002</v>
      </c>
      <c r="K46" s="92">
        <f>IF('Metric ME - Current'!$C$16&lt;4.0581,604.98+0.000000659*(4.0581-'Metric ME - Current'!$C$16)-32.9253*(4.0581-'Metric ME - Current'!$C$16)^2,604.98)</f>
        <v>604.98</v>
      </c>
      <c r="L46" s="1">
        <f t="shared" si="23"/>
        <v>28989.53999999999</v>
      </c>
      <c r="O46" s="92">
        <v>68</v>
      </c>
      <c r="P46" s="92">
        <f>IF('Metric ME - Current'!$D$16&lt;3.1622,840.33-168.66*(3.1622-'Metric ME - Current'!$D$16),840.33)</f>
        <v>840.33</v>
      </c>
      <c r="Q46" s="1">
        <f t="shared" si="10"/>
        <v>30562.92000000002</v>
      </c>
      <c r="R46" s="92">
        <f>IF('Metric ME - Current'!$D$16&lt;4.0581,604.98+0.000000659*(4.0581-'Metric ME - Current'!$D$16)-32.9253*(4.0581-'Metric ME - Current'!$B$16)^2,604.98)</f>
        <v>604.98</v>
      </c>
      <c r="S46" s="1">
        <f t="shared" si="24"/>
        <v>28989.53999999999</v>
      </c>
      <c r="V46" s="92">
        <v>68</v>
      </c>
      <c r="W46" s="92">
        <f>IF('Metric ME - Current'!$E$16&lt;3.1622,840.33-168.66*(3.1622-'Metric ME - Current'!$B$16),840.33)</f>
        <v>840.33</v>
      </c>
      <c r="X46" s="1">
        <f t="shared" si="11"/>
        <v>30562.92000000002</v>
      </c>
      <c r="Y46" s="92">
        <f>IF('Metric ME - Current'!$E$16&lt;4.0581,604.98+0.000000659*(4.0581-'Metric ME - Current'!$E$16)-32.9253*(4.0581-'Metric ME - Current'!$E$16)^2,604.98)</f>
        <v>604.98</v>
      </c>
      <c r="Z46" s="1">
        <f t="shared" si="25"/>
        <v>28989.53999999999</v>
      </c>
      <c r="AC46" s="92">
        <v>68</v>
      </c>
      <c r="AD46" s="92">
        <f>IF('Metric ME - Current'!$F$16&lt;3.1622,840.33-168.66*(3.1622-'Metric ME - Current'!$F$16),840.33)</f>
        <v>840.33</v>
      </c>
      <c r="AE46" s="1">
        <f t="shared" si="12"/>
        <v>30562.92000000002</v>
      </c>
      <c r="AF46" s="92">
        <f>IF('Metric ME - Current'!$F$16&lt;4.0581,604.98+0.000000659*(4.0581-'Metric ME - Current'!$F$16)-32.9253*(4.0581-'Metric ME - Current'!$F$16)^2,604.98)</f>
        <v>604.98</v>
      </c>
      <c r="AG46" s="1">
        <f t="shared" si="26"/>
        <v>28989.53999999999</v>
      </c>
      <c r="AJ46" s="92">
        <v>68</v>
      </c>
      <c r="AK46" s="92">
        <f>IF('Metric ME - Current'!$G$16&lt;3.1622,840.33-168.66*(3.1622-'Metric ME - Current'!$G$16),840.33)</f>
        <v>840.33</v>
      </c>
      <c r="AL46" s="1">
        <f t="shared" si="13"/>
        <v>30562.92000000002</v>
      </c>
      <c r="AM46" s="92">
        <f>IF('Metric ME - Current'!$G$16&lt;4.0581,604.98+0.000000659*(4.0581-'Metric ME - Current'!$G$16)-32.9253*(4.0581-'Metric ME - Current'!$G$16)^2,604.98)</f>
        <v>604.98</v>
      </c>
      <c r="AN46" s="1">
        <f t="shared" si="27"/>
        <v>28989.53999999999</v>
      </c>
      <c r="AQ46" s="92">
        <v>68</v>
      </c>
      <c r="AR46" s="92">
        <f>IF('Metric ME - Current'!$H$16&lt;3.1622,840.33-168.66*(3.1622-'Metric ME - Current'!$H$16),840.33)</f>
        <v>840.33</v>
      </c>
      <c r="AS46" s="1">
        <f t="shared" si="14"/>
        <v>30562.92000000002</v>
      </c>
      <c r="AT46" s="92">
        <f>IF('Metric ME - Current'!$H$16&lt;4.0581,604.98+0.000000659*(4.0581-'Metric ME - Current'!$H$16)-32.9253*(4.0581-'Metric ME - Current'!$H$16)^2,604.98)</f>
        <v>604.98</v>
      </c>
      <c r="AU46" s="1">
        <f t="shared" si="28"/>
        <v>28989.53999999999</v>
      </c>
      <c r="AX46" s="92">
        <v>68</v>
      </c>
      <c r="AY46" s="92">
        <f>IF('Metric ME - Current'!$I$16&lt;3.1622,840.33-168.66*(3.1622-'Metric ME - Current'!$I$16),840.33)</f>
        <v>840.33</v>
      </c>
      <c r="AZ46" s="1">
        <f t="shared" si="15"/>
        <v>30562.92000000002</v>
      </c>
      <c r="BA46" s="92">
        <f>IF('Metric ME - Current'!$I$16&lt;4.0581,604.98+0.000000659*(4.0581-'Metric ME - Current'!$I$16)-32.9253*(4.0581-'Metric ME - Current'!$I$16)^2,604.98)</f>
        <v>604.98</v>
      </c>
      <c r="BB46" s="1">
        <f t="shared" si="29"/>
        <v>28989.53999999999</v>
      </c>
    </row>
    <row r="47" spans="1:54" x14ac:dyDescent="0.25">
      <c r="A47" s="92">
        <v>69</v>
      </c>
      <c r="B47" s="92">
        <f>IF('Metric ME - Current'!$B$16&lt;3.1622,840.33-168.66*(3.1622-'Metric ME - Current'!$B$16),840.33)</f>
        <v>840.33</v>
      </c>
      <c r="C47" s="1">
        <f t="shared" si="8"/>
        <v>31403.250000000022</v>
      </c>
      <c r="D47" s="92">
        <f>IF('Metric ME - Current'!$B$16&lt;4.0581,604.98+0.000000659*(4.0581-'Metric ME - Current'!$B$16)-32.9253*(4.0581-'Metric ME - Current'!$B$16)^2,604.98)</f>
        <v>604.98</v>
      </c>
      <c r="E47" s="1">
        <f t="shared" si="0"/>
        <v>29594.51999999999</v>
      </c>
      <c r="H47" s="92">
        <v>69</v>
      </c>
      <c r="I47" s="92">
        <f>IF('Metric ME - Current'!$C$16&lt;3.1622,840.33-168.66*(3.1622-'Metric ME - Current'!$C$16),840.33)</f>
        <v>840.33</v>
      </c>
      <c r="J47" s="1">
        <f t="shared" si="9"/>
        <v>31403.250000000022</v>
      </c>
      <c r="K47" s="92">
        <f>IF('Metric ME - Current'!$C$16&lt;4.0581,604.98+0.000000659*(4.0581-'Metric ME - Current'!$C$16)-32.9253*(4.0581-'Metric ME - Current'!$C$16)^2,604.98)</f>
        <v>604.98</v>
      </c>
      <c r="L47" s="1">
        <f t="shared" si="23"/>
        <v>29594.51999999999</v>
      </c>
      <c r="O47" s="92">
        <v>69</v>
      </c>
      <c r="P47" s="92">
        <f>IF('Metric ME - Current'!$D$16&lt;3.1622,840.33-168.66*(3.1622-'Metric ME - Current'!$D$16),840.33)</f>
        <v>840.33</v>
      </c>
      <c r="Q47" s="1">
        <f t="shared" si="10"/>
        <v>31403.250000000022</v>
      </c>
      <c r="R47" s="92">
        <f>IF('Metric ME - Current'!$D$16&lt;4.0581,604.98+0.000000659*(4.0581-'Metric ME - Current'!$D$16)-32.9253*(4.0581-'Metric ME - Current'!$B$16)^2,604.98)</f>
        <v>604.98</v>
      </c>
      <c r="S47" s="1">
        <f t="shared" si="24"/>
        <v>29594.51999999999</v>
      </c>
      <c r="V47" s="92">
        <v>69</v>
      </c>
      <c r="W47" s="92">
        <f>IF('Metric ME - Current'!$E$16&lt;3.1622,840.33-168.66*(3.1622-'Metric ME - Current'!$B$16),840.33)</f>
        <v>840.33</v>
      </c>
      <c r="X47" s="1">
        <f t="shared" si="11"/>
        <v>31403.250000000022</v>
      </c>
      <c r="Y47" s="92">
        <f>IF('Metric ME - Current'!$E$16&lt;4.0581,604.98+0.000000659*(4.0581-'Metric ME - Current'!$E$16)-32.9253*(4.0581-'Metric ME - Current'!$E$16)^2,604.98)</f>
        <v>604.98</v>
      </c>
      <c r="Z47" s="1">
        <f t="shared" si="25"/>
        <v>29594.51999999999</v>
      </c>
      <c r="AC47" s="92">
        <v>69</v>
      </c>
      <c r="AD47" s="92">
        <f>IF('Metric ME - Current'!$F$16&lt;3.1622,840.33-168.66*(3.1622-'Metric ME - Current'!$F$16),840.33)</f>
        <v>840.33</v>
      </c>
      <c r="AE47" s="1">
        <f t="shared" si="12"/>
        <v>31403.250000000022</v>
      </c>
      <c r="AF47" s="92">
        <f>IF('Metric ME - Current'!$F$16&lt;4.0581,604.98+0.000000659*(4.0581-'Metric ME - Current'!$F$16)-32.9253*(4.0581-'Metric ME - Current'!$F$16)^2,604.98)</f>
        <v>604.98</v>
      </c>
      <c r="AG47" s="1">
        <f t="shared" si="26"/>
        <v>29594.51999999999</v>
      </c>
      <c r="AJ47" s="92">
        <v>69</v>
      </c>
      <c r="AK47" s="92">
        <f>IF('Metric ME - Current'!$G$16&lt;3.1622,840.33-168.66*(3.1622-'Metric ME - Current'!$G$16),840.33)</f>
        <v>840.33</v>
      </c>
      <c r="AL47" s="1">
        <f t="shared" si="13"/>
        <v>31403.250000000022</v>
      </c>
      <c r="AM47" s="92">
        <f>IF('Metric ME - Current'!$G$16&lt;4.0581,604.98+0.000000659*(4.0581-'Metric ME - Current'!$G$16)-32.9253*(4.0581-'Metric ME - Current'!$G$16)^2,604.98)</f>
        <v>604.98</v>
      </c>
      <c r="AN47" s="1">
        <f t="shared" si="27"/>
        <v>29594.51999999999</v>
      </c>
      <c r="AQ47" s="92">
        <v>69</v>
      </c>
      <c r="AR47" s="92">
        <f>IF('Metric ME - Current'!$H$16&lt;3.1622,840.33-168.66*(3.1622-'Metric ME - Current'!$H$16),840.33)</f>
        <v>840.33</v>
      </c>
      <c r="AS47" s="1">
        <f t="shared" si="14"/>
        <v>31403.250000000022</v>
      </c>
      <c r="AT47" s="92">
        <f>IF('Metric ME - Current'!$H$16&lt;4.0581,604.98+0.000000659*(4.0581-'Metric ME - Current'!$H$16)-32.9253*(4.0581-'Metric ME - Current'!$H$16)^2,604.98)</f>
        <v>604.98</v>
      </c>
      <c r="AU47" s="1">
        <f t="shared" si="28"/>
        <v>29594.51999999999</v>
      </c>
      <c r="AX47" s="92">
        <v>69</v>
      </c>
      <c r="AY47" s="92">
        <f>IF('Metric ME - Current'!$I$16&lt;3.1622,840.33-168.66*(3.1622-'Metric ME - Current'!$I$16),840.33)</f>
        <v>840.33</v>
      </c>
      <c r="AZ47" s="1">
        <f t="shared" si="15"/>
        <v>31403.250000000022</v>
      </c>
      <c r="BA47" s="92">
        <f>IF('Metric ME - Current'!$I$16&lt;4.0581,604.98+0.000000659*(4.0581-'Metric ME - Current'!$I$16)-32.9253*(4.0581-'Metric ME - Current'!$I$16)^2,604.98)</f>
        <v>604.98</v>
      </c>
      <c r="BB47" s="1">
        <f t="shared" si="29"/>
        <v>29594.51999999999</v>
      </c>
    </row>
    <row r="48" spans="1:54" x14ac:dyDescent="0.25">
      <c r="A48" s="92">
        <v>70</v>
      </c>
      <c r="B48" s="92">
        <f>IF('Metric ME - Current'!$B$16&lt;3.1622,840.33-168.66*(3.1622-'Metric ME - Current'!$B$16),840.33)</f>
        <v>840.33</v>
      </c>
      <c r="C48" s="1">
        <f t="shared" si="8"/>
        <v>32243.580000000024</v>
      </c>
      <c r="D48" s="92">
        <f>IF('Metric ME - Current'!$B$16&lt;4.0581,604.98+0.000000659*(4.0581-'Metric ME - Current'!$B$16)-32.9253*(4.0581-'Metric ME - Current'!$B$16)^2,604.98)</f>
        <v>604.98</v>
      </c>
      <c r="E48" s="1">
        <f t="shared" si="0"/>
        <v>30199.499999999989</v>
      </c>
      <c r="H48" s="92">
        <v>70</v>
      </c>
      <c r="I48" s="92">
        <f>IF('Metric ME - Current'!$C$16&lt;3.1622,840.33-168.66*(3.1622-'Metric ME - Current'!$C$16),840.33)</f>
        <v>840.33</v>
      </c>
      <c r="J48" s="1">
        <f t="shared" si="9"/>
        <v>32243.580000000024</v>
      </c>
      <c r="K48" s="92">
        <f>IF('Metric ME - Current'!$C$16&lt;4.0581,604.98+0.000000659*(4.0581-'Metric ME - Current'!$C$16)-32.9253*(4.0581-'Metric ME - Current'!$C$16)^2,604.98)</f>
        <v>604.98</v>
      </c>
      <c r="L48" s="1">
        <f t="shared" si="23"/>
        <v>30199.499999999989</v>
      </c>
      <c r="O48" s="92">
        <v>70</v>
      </c>
      <c r="P48" s="92">
        <f>IF('Metric ME - Current'!$D$16&lt;3.1622,840.33-168.66*(3.1622-'Metric ME - Current'!$D$16),840.33)</f>
        <v>840.33</v>
      </c>
      <c r="Q48" s="1">
        <f t="shared" si="10"/>
        <v>32243.580000000024</v>
      </c>
      <c r="R48" s="92">
        <f>IF('Metric ME - Current'!$D$16&lt;4.0581,604.98+0.000000659*(4.0581-'Metric ME - Current'!$D$16)-32.9253*(4.0581-'Metric ME - Current'!$B$16)^2,604.98)</f>
        <v>604.98</v>
      </c>
      <c r="S48" s="1">
        <f t="shared" si="24"/>
        <v>30199.499999999989</v>
      </c>
      <c r="V48" s="92">
        <v>70</v>
      </c>
      <c r="W48" s="92">
        <f>IF('Metric ME - Current'!$E$16&lt;3.1622,840.33-168.66*(3.1622-'Metric ME - Current'!$B$16),840.33)</f>
        <v>840.33</v>
      </c>
      <c r="X48" s="1">
        <f t="shared" si="11"/>
        <v>32243.580000000024</v>
      </c>
      <c r="Y48" s="92">
        <f>IF('Metric ME - Current'!$E$16&lt;4.0581,604.98+0.000000659*(4.0581-'Metric ME - Current'!$E$16)-32.9253*(4.0581-'Metric ME - Current'!$E$16)^2,604.98)</f>
        <v>604.98</v>
      </c>
      <c r="Z48" s="1">
        <f t="shared" si="25"/>
        <v>30199.499999999989</v>
      </c>
      <c r="AC48" s="92">
        <v>70</v>
      </c>
      <c r="AD48" s="92">
        <f>IF('Metric ME - Current'!$F$16&lt;3.1622,840.33-168.66*(3.1622-'Metric ME - Current'!$F$16),840.33)</f>
        <v>840.33</v>
      </c>
      <c r="AE48" s="1">
        <f t="shared" si="12"/>
        <v>32243.580000000024</v>
      </c>
      <c r="AF48" s="92">
        <f>IF('Metric ME - Current'!$F$16&lt;4.0581,604.98+0.000000659*(4.0581-'Metric ME - Current'!$F$16)-32.9253*(4.0581-'Metric ME - Current'!$F$16)^2,604.98)</f>
        <v>604.98</v>
      </c>
      <c r="AG48" s="1">
        <f t="shared" si="26"/>
        <v>30199.499999999989</v>
      </c>
      <c r="AJ48" s="92">
        <v>70</v>
      </c>
      <c r="AK48" s="92">
        <f>IF('Metric ME - Current'!$G$16&lt;3.1622,840.33-168.66*(3.1622-'Metric ME - Current'!$G$16),840.33)</f>
        <v>840.33</v>
      </c>
      <c r="AL48" s="1">
        <f t="shared" si="13"/>
        <v>32243.580000000024</v>
      </c>
      <c r="AM48" s="92">
        <f>IF('Metric ME - Current'!$G$16&lt;4.0581,604.98+0.000000659*(4.0581-'Metric ME - Current'!$G$16)-32.9253*(4.0581-'Metric ME - Current'!$G$16)^2,604.98)</f>
        <v>604.98</v>
      </c>
      <c r="AN48" s="1">
        <f t="shared" si="27"/>
        <v>30199.499999999989</v>
      </c>
      <c r="AQ48" s="92">
        <v>70</v>
      </c>
      <c r="AR48" s="92">
        <f>IF('Metric ME - Current'!$H$16&lt;3.1622,840.33-168.66*(3.1622-'Metric ME - Current'!$H$16),840.33)</f>
        <v>840.33</v>
      </c>
      <c r="AS48" s="1">
        <f t="shared" si="14"/>
        <v>32243.580000000024</v>
      </c>
      <c r="AT48" s="92">
        <f>IF('Metric ME - Current'!$H$16&lt;4.0581,604.98+0.000000659*(4.0581-'Metric ME - Current'!$H$16)-32.9253*(4.0581-'Metric ME - Current'!$H$16)^2,604.98)</f>
        <v>604.98</v>
      </c>
      <c r="AU48" s="1">
        <f t="shared" si="28"/>
        <v>30199.499999999989</v>
      </c>
      <c r="AX48" s="92">
        <v>70</v>
      </c>
      <c r="AY48" s="92">
        <f>IF('Metric ME - Current'!$I$16&lt;3.1622,840.33-168.66*(3.1622-'Metric ME - Current'!$I$16),840.33)</f>
        <v>840.33</v>
      </c>
      <c r="AZ48" s="1">
        <f t="shared" si="15"/>
        <v>32243.580000000024</v>
      </c>
      <c r="BA48" s="92">
        <f>IF('Metric ME - Current'!$I$16&lt;4.0581,604.98+0.000000659*(4.0581-'Metric ME - Current'!$I$16)-32.9253*(4.0581-'Metric ME - Current'!$I$16)^2,604.98)</f>
        <v>604.98</v>
      </c>
      <c r="BB48" s="1">
        <f t="shared" si="29"/>
        <v>30199.499999999989</v>
      </c>
    </row>
    <row r="49" spans="1:54" x14ac:dyDescent="0.25">
      <c r="A49" s="92">
        <v>71</v>
      </c>
      <c r="B49" s="92">
        <f>IF('Metric ME - Current'!$B$16&lt;3.1622,840.33-168.66*(3.1622-'Metric ME - Current'!$B$16),840.33)</f>
        <v>840.33</v>
      </c>
      <c r="C49" s="1">
        <f t="shared" si="8"/>
        <v>33083.910000000025</v>
      </c>
      <c r="D49" s="92">
        <f>IF('Metric ME - Current'!$B$16&lt;4.0581,604.98+0.000000659*(4.0581-'Metric ME - Current'!$B$16)-32.9253*(4.0581-'Metric ME - Current'!$B$16)^2,604.98)</f>
        <v>604.98</v>
      </c>
      <c r="E49" s="1">
        <f t="shared" si="0"/>
        <v>30804.479999999989</v>
      </c>
      <c r="H49" s="92">
        <v>71</v>
      </c>
      <c r="I49" s="92">
        <f>IF('Metric ME - Current'!$C$16&lt;3.1622,840.33-168.66*(3.1622-'Metric ME - Current'!$C$16),840.33)</f>
        <v>840.33</v>
      </c>
      <c r="J49" s="1">
        <f t="shared" si="9"/>
        <v>33083.910000000025</v>
      </c>
      <c r="K49" s="92">
        <f>IF('Metric ME - Current'!$C$16&lt;4.0581,604.98+0.000000659*(4.0581-'Metric ME - Current'!$C$16)-32.9253*(4.0581-'Metric ME - Current'!$C$16)^2,604.98)</f>
        <v>604.98</v>
      </c>
      <c r="L49" s="1">
        <f t="shared" si="23"/>
        <v>30804.479999999989</v>
      </c>
      <c r="O49" s="92">
        <v>71</v>
      </c>
      <c r="P49" s="92">
        <f>IF('Metric ME - Current'!$D$16&lt;3.1622,840.33-168.66*(3.1622-'Metric ME - Current'!$D$16),840.33)</f>
        <v>840.33</v>
      </c>
      <c r="Q49" s="1">
        <f t="shared" si="10"/>
        <v>33083.910000000025</v>
      </c>
      <c r="R49" s="92">
        <f>IF('Metric ME - Current'!$D$16&lt;4.0581,604.98+0.000000659*(4.0581-'Metric ME - Current'!$D$16)-32.9253*(4.0581-'Metric ME - Current'!$B$16)^2,604.98)</f>
        <v>604.98</v>
      </c>
      <c r="S49" s="1">
        <f t="shared" si="24"/>
        <v>30804.479999999989</v>
      </c>
      <c r="V49" s="92">
        <v>71</v>
      </c>
      <c r="W49" s="92">
        <f>IF('Metric ME - Current'!$E$16&lt;3.1622,840.33-168.66*(3.1622-'Metric ME - Current'!$B$16),840.33)</f>
        <v>840.33</v>
      </c>
      <c r="X49" s="1">
        <f t="shared" si="11"/>
        <v>33083.910000000025</v>
      </c>
      <c r="Y49" s="92">
        <f>IF('Metric ME - Current'!$E$16&lt;4.0581,604.98+0.000000659*(4.0581-'Metric ME - Current'!$E$16)-32.9253*(4.0581-'Metric ME - Current'!$E$16)^2,604.98)</f>
        <v>604.98</v>
      </c>
      <c r="Z49" s="1">
        <f t="shared" si="25"/>
        <v>30804.479999999989</v>
      </c>
      <c r="AC49" s="92">
        <v>71</v>
      </c>
      <c r="AD49" s="92">
        <f>IF('Metric ME - Current'!$F$16&lt;3.1622,840.33-168.66*(3.1622-'Metric ME - Current'!$F$16),840.33)</f>
        <v>840.33</v>
      </c>
      <c r="AE49" s="1">
        <f t="shared" si="12"/>
        <v>33083.910000000025</v>
      </c>
      <c r="AF49" s="92">
        <f>IF('Metric ME - Current'!$F$16&lt;4.0581,604.98+0.000000659*(4.0581-'Metric ME - Current'!$F$16)-32.9253*(4.0581-'Metric ME - Current'!$F$16)^2,604.98)</f>
        <v>604.98</v>
      </c>
      <c r="AG49" s="1">
        <f t="shared" si="26"/>
        <v>30804.479999999989</v>
      </c>
      <c r="AJ49" s="92">
        <v>71</v>
      </c>
      <c r="AK49" s="92">
        <f>IF('Metric ME - Current'!$G$16&lt;3.1622,840.33-168.66*(3.1622-'Metric ME - Current'!$G$16),840.33)</f>
        <v>840.33</v>
      </c>
      <c r="AL49" s="1">
        <f t="shared" si="13"/>
        <v>33083.910000000025</v>
      </c>
      <c r="AM49" s="92">
        <f>IF('Metric ME - Current'!$G$16&lt;4.0581,604.98+0.000000659*(4.0581-'Metric ME - Current'!$G$16)-32.9253*(4.0581-'Metric ME - Current'!$G$16)^2,604.98)</f>
        <v>604.98</v>
      </c>
      <c r="AN49" s="1">
        <f t="shared" si="27"/>
        <v>30804.479999999989</v>
      </c>
      <c r="AQ49" s="92">
        <v>71</v>
      </c>
      <c r="AR49" s="92">
        <f>IF('Metric ME - Current'!$H$16&lt;3.1622,840.33-168.66*(3.1622-'Metric ME - Current'!$H$16),840.33)</f>
        <v>840.33</v>
      </c>
      <c r="AS49" s="1">
        <f t="shared" si="14"/>
        <v>33083.910000000025</v>
      </c>
      <c r="AT49" s="92">
        <f>IF('Metric ME - Current'!$H$16&lt;4.0581,604.98+0.000000659*(4.0581-'Metric ME - Current'!$H$16)-32.9253*(4.0581-'Metric ME - Current'!$H$16)^2,604.98)</f>
        <v>604.98</v>
      </c>
      <c r="AU49" s="1">
        <f t="shared" si="28"/>
        <v>30804.479999999989</v>
      </c>
      <c r="AX49" s="92">
        <v>71</v>
      </c>
      <c r="AY49" s="92">
        <f>IF('Metric ME - Current'!$I$16&lt;3.1622,840.33-168.66*(3.1622-'Metric ME - Current'!$I$16),840.33)</f>
        <v>840.33</v>
      </c>
      <c r="AZ49" s="1">
        <f t="shared" si="15"/>
        <v>33083.910000000025</v>
      </c>
      <c r="BA49" s="92">
        <f>IF('Metric ME - Current'!$I$16&lt;4.0581,604.98+0.000000659*(4.0581-'Metric ME - Current'!$I$16)-32.9253*(4.0581-'Metric ME - Current'!$I$16)^2,604.98)</f>
        <v>604.98</v>
      </c>
      <c r="BB49" s="1">
        <f t="shared" si="29"/>
        <v>30804.479999999989</v>
      </c>
    </row>
    <row r="50" spans="1:54" x14ac:dyDescent="0.25">
      <c r="A50" s="92">
        <v>72</v>
      </c>
      <c r="B50" s="92">
        <f>IF('Metric ME - Current'!$B$16&lt;3.1622,840.33-168.66*(3.1622-'Metric ME - Current'!$B$16),840.33)</f>
        <v>840.33</v>
      </c>
      <c r="C50" s="1">
        <f t="shared" si="8"/>
        <v>33924.240000000027</v>
      </c>
      <c r="D50" s="92">
        <f>IF('Metric ME - Current'!$B$16&lt;4.0581,604.98+0.000000659*(4.0581-'Metric ME - Current'!$B$16)-32.9253*(4.0581-'Metric ME - Current'!$B$16)^2,604.98)</f>
        <v>604.98</v>
      </c>
      <c r="E50" s="1">
        <f t="shared" si="0"/>
        <v>31409.459999999988</v>
      </c>
      <c r="H50" s="92">
        <v>72</v>
      </c>
      <c r="I50" s="92">
        <f>IF('Metric ME - Current'!$C$16&lt;3.1622,840.33-168.66*(3.1622-'Metric ME - Current'!$C$16),840.33)</f>
        <v>840.33</v>
      </c>
      <c r="J50" s="1">
        <f t="shared" si="9"/>
        <v>33924.240000000027</v>
      </c>
      <c r="K50" s="92">
        <f>IF('Metric ME - Current'!$C$16&lt;4.0581,604.98+0.000000659*(4.0581-'Metric ME - Current'!$C$16)-32.9253*(4.0581-'Metric ME - Current'!$C$16)^2,604.98)</f>
        <v>604.98</v>
      </c>
      <c r="L50" s="1">
        <f t="shared" si="23"/>
        <v>31409.459999999988</v>
      </c>
      <c r="O50" s="92">
        <v>72</v>
      </c>
      <c r="P50" s="92">
        <f>IF('Metric ME - Current'!$D$16&lt;3.1622,840.33-168.66*(3.1622-'Metric ME - Current'!$D$16),840.33)</f>
        <v>840.33</v>
      </c>
      <c r="Q50" s="1">
        <f t="shared" si="10"/>
        <v>33924.240000000027</v>
      </c>
      <c r="R50" s="92">
        <f>IF('Metric ME - Current'!$D$16&lt;4.0581,604.98+0.000000659*(4.0581-'Metric ME - Current'!$D$16)-32.9253*(4.0581-'Metric ME - Current'!$B$16)^2,604.98)</f>
        <v>604.98</v>
      </c>
      <c r="S50" s="1">
        <f t="shared" si="24"/>
        <v>31409.459999999988</v>
      </c>
      <c r="V50" s="92">
        <v>72</v>
      </c>
      <c r="W50" s="92">
        <f>IF('Metric ME - Current'!$E$16&lt;3.1622,840.33-168.66*(3.1622-'Metric ME - Current'!$B$16),840.33)</f>
        <v>840.33</v>
      </c>
      <c r="X50" s="1">
        <f t="shared" si="11"/>
        <v>33924.240000000027</v>
      </c>
      <c r="Y50" s="92">
        <f>IF('Metric ME - Current'!$E$16&lt;4.0581,604.98+0.000000659*(4.0581-'Metric ME - Current'!$E$16)-32.9253*(4.0581-'Metric ME - Current'!$E$16)^2,604.98)</f>
        <v>604.98</v>
      </c>
      <c r="Z50" s="1">
        <f t="shared" si="25"/>
        <v>31409.459999999988</v>
      </c>
      <c r="AC50" s="92">
        <v>72</v>
      </c>
      <c r="AD50" s="92">
        <f>IF('Metric ME - Current'!$F$16&lt;3.1622,840.33-168.66*(3.1622-'Metric ME - Current'!$F$16),840.33)</f>
        <v>840.33</v>
      </c>
      <c r="AE50" s="1">
        <f t="shared" si="12"/>
        <v>33924.240000000027</v>
      </c>
      <c r="AF50" s="92">
        <f>IF('Metric ME - Current'!$F$16&lt;4.0581,604.98+0.000000659*(4.0581-'Metric ME - Current'!$F$16)-32.9253*(4.0581-'Metric ME - Current'!$F$16)^2,604.98)</f>
        <v>604.98</v>
      </c>
      <c r="AG50" s="1">
        <f t="shared" si="26"/>
        <v>31409.459999999988</v>
      </c>
      <c r="AJ50" s="92">
        <v>72</v>
      </c>
      <c r="AK50" s="92">
        <f>IF('Metric ME - Current'!$G$16&lt;3.1622,840.33-168.66*(3.1622-'Metric ME - Current'!$G$16),840.33)</f>
        <v>840.33</v>
      </c>
      <c r="AL50" s="1">
        <f t="shared" si="13"/>
        <v>33924.240000000027</v>
      </c>
      <c r="AM50" s="92">
        <f>IF('Metric ME - Current'!$G$16&lt;4.0581,604.98+0.000000659*(4.0581-'Metric ME - Current'!$G$16)-32.9253*(4.0581-'Metric ME - Current'!$G$16)^2,604.98)</f>
        <v>604.98</v>
      </c>
      <c r="AN50" s="1">
        <f t="shared" si="27"/>
        <v>31409.459999999988</v>
      </c>
      <c r="AQ50" s="92">
        <v>72</v>
      </c>
      <c r="AR50" s="92">
        <f>IF('Metric ME - Current'!$H$16&lt;3.1622,840.33-168.66*(3.1622-'Metric ME - Current'!$H$16),840.33)</f>
        <v>840.33</v>
      </c>
      <c r="AS50" s="1">
        <f t="shared" si="14"/>
        <v>33924.240000000027</v>
      </c>
      <c r="AT50" s="92">
        <f>IF('Metric ME - Current'!$H$16&lt;4.0581,604.98+0.000000659*(4.0581-'Metric ME - Current'!$H$16)-32.9253*(4.0581-'Metric ME - Current'!$H$16)^2,604.98)</f>
        <v>604.98</v>
      </c>
      <c r="AU50" s="1">
        <f t="shared" si="28"/>
        <v>31409.459999999988</v>
      </c>
      <c r="AX50" s="92">
        <v>72</v>
      </c>
      <c r="AY50" s="92">
        <f>IF('Metric ME - Current'!$I$16&lt;3.1622,840.33-168.66*(3.1622-'Metric ME - Current'!$I$16),840.33)</f>
        <v>840.33</v>
      </c>
      <c r="AZ50" s="1">
        <f t="shared" si="15"/>
        <v>33924.240000000027</v>
      </c>
      <c r="BA50" s="92">
        <f>IF('Metric ME - Current'!$I$16&lt;4.0581,604.98+0.000000659*(4.0581-'Metric ME - Current'!$I$16)-32.9253*(4.0581-'Metric ME - Current'!$I$16)^2,604.98)</f>
        <v>604.98</v>
      </c>
      <c r="BB50" s="1">
        <f t="shared" si="29"/>
        <v>31409.459999999988</v>
      </c>
    </row>
    <row r="51" spans="1:54" x14ac:dyDescent="0.25">
      <c r="A51" s="92">
        <v>73</v>
      </c>
      <c r="B51" s="92">
        <f>IF('Metric ME - Current'!$B$16&lt;3.1622,840.33-168.66*(3.1622-'Metric ME - Current'!$B$16),840.33)</f>
        <v>840.33</v>
      </c>
      <c r="C51" s="1">
        <f t="shared" si="8"/>
        <v>34764.570000000029</v>
      </c>
      <c r="D51" s="92">
        <f>IF('Metric ME - Current'!$B$16&lt;4.0581,604.98+0.000000659*(4.0581-'Metric ME - Current'!$B$16)-32.9253*(4.0581-'Metric ME - Current'!$B$16)^2,604.98)</f>
        <v>604.98</v>
      </c>
      <c r="E51" s="1">
        <f t="shared" si="0"/>
        <v>32014.439999999988</v>
      </c>
      <c r="H51" s="92">
        <v>73</v>
      </c>
      <c r="I51" s="92">
        <f>IF('Metric ME - Current'!$C$16&lt;3.1622,840.33-168.66*(3.1622-'Metric ME - Current'!$C$16),840.33)</f>
        <v>840.33</v>
      </c>
      <c r="J51" s="1">
        <f t="shared" si="9"/>
        <v>34764.570000000029</v>
      </c>
      <c r="K51" s="92">
        <f>IF('Metric ME - Current'!$C$16&lt;4.0581,604.98+0.000000659*(4.0581-'Metric ME - Current'!$C$16)-32.9253*(4.0581-'Metric ME - Current'!$C$16)^2,604.98)</f>
        <v>604.98</v>
      </c>
      <c r="L51" s="1">
        <f t="shared" si="23"/>
        <v>32014.439999999988</v>
      </c>
      <c r="O51" s="92">
        <v>73</v>
      </c>
      <c r="P51" s="92">
        <f>IF('Metric ME - Current'!$D$16&lt;3.1622,840.33-168.66*(3.1622-'Metric ME - Current'!$D$16),840.33)</f>
        <v>840.33</v>
      </c>
      <c r="Q51" s="1">
        <f t="shared" si="10"/>
        <v>34764.570000000029</v>
      </c>
      <c r="R51" s="92">
        <f>IF('Metric ME - Current'!$D$16&lt;4.0581,604.98+0.000000659*(4.0581-'Metric ME - Current'!$D$16)-32.9253*(4.0581-'Metric ME - Current'!$B$16)^2,604.98)</f>
        <v>604.98</v>
      </c>
      <c r="S51" s="1">
        <f t="shared" si="24"/>
        <v>32014.439999999988</v>
      </c>
      <c r="V51" s="92">
        <v>73</v>
      </c>
      <c r="W51" s="92">
        <f>IF('Metric ME - Current'!$E$16&lt;3.1622,840.33-168.66*(3.1622-'Metric ME - Current'!$B$16),840.33)</f>
        <v>840.33</v>
      </c>
      <c r="X51" s="1">
        <f t="shared" si="11"/>
        <v>34764.570000000029</v>
      </c>
      <c r="Y51" s="92">
        <f>IF('Metric ME - Current'!$E$16&lt;4.0581,604.98+0.000000659*(4.0581-'Metric ME - Current'!$E$16)-32.9253*(4.0581-'Metric ME - Current'!$E$16)^2,604.98)</f>
        <v>604.98</v>
      </c>
      <c r="Z51" s="1">
        <f t="shared" si="25"/>
        <v>32014.439999999988</v>
      </c>
      <c r="AC51" s="92">
        <v>73</v>
      </c>
      <c r="AD51" s="92">
        <f>IF('Metric ME - Current'!$F$16&lt;3.1622,840.33-168.66*(3.1622-'Metric ME - Current'!$F$16),840.33)</f>
        <v>840.33</v>
      </c>
      <c r="AE51" s="1">
        <f t="shared" si="12"/>
        <v>34764.570000000029</v>
      </c>
      <c r="AF51" s="92">
        <f>IF('Metric ME - Current'!$F$16&lt;4.0581,604.98+0.000000659*(4.0581-'Metric ME - Current'!$F$16)-32.9253*(4.0581-'Metric ME - Current'!$F$16)^2,604.98)</f>
        <v>604.98</v>
      </c>
      <c r="AG51" s="1">
        <f t="shared" si="26"/>
        <v>32014.439999999988</v>
      </c>
      <c r="AJ51" s="92">
        <v>73</v>
      </c>
      <c r="AK51" s="92">
        <f>IF('Metric ME - Current'!$G$16&lt;3.1622,840.33-168.66*(3.1622-'Metric ME - Current'!$G$16),840.33)</f>
        <v>840.33</v>
      </c>
      <c r="AL51" s="1">
        <f t="shared" si="13"/>
        <v>34764.570000000029</v>
      </c>
      <c r="AM51" s="92">
        <f>IF('Metric ME - Current'!$G$16&lt;4.0581,604.98+0.000000659*(4.0581-'Metric ME - Current'!$G$16)-32.9253*(4.0581-'Metric ME - Current'!$G$16)^2,604.98)</f>
        <v>604.98</v>
      </c>
      <c r="AN51" s="1">
        <f t="shared" si="27"/>
        <v>32014.439999999988</v>
      </c>
      <c r="AQ51" s="92">
        <v>73</v>
      </c>
      <c r="AR51" s="92">
        <f>IF('Metric ME - Current'!$H$16&lt;3.1622,840.33-168.66*(3.1622-'Metric ME - Current'!$H$16),840.33)</f>
        <v>840.33</v>
      </c>
      <c r="AS51" s="1">
        <f t="shared" si="14"/>
        <v>34764.570000000029</v>
      </c>
      <c r="AT51" s="92">
        <f>IF('Metric ME - Current'!$H$16&lt;4.0581,604.98+0.000000659*(4.0581-'Metric ME - Current'!$H$16)-32.9253*(4.0581-'Metric ME - Current'!$H$16)^2,604.98)</f>
        <v>604.98</v>
      </c>
      <c r="AU51" s="1">
        <f t="shared" si="28"/>
        <v>32014.439999999988</v>
      </c>
      <c r="AX51" s="92">
        <v>73</v>
      </c>
      <c r="AY51" s="92">
        <f>IF('Metric ME - Current'!$I$16&lt;3.1622,840.33-168.66*(3.1622-'Metric ME - Current'!$I$16),840.33)</f>
        <v>840.33</v>
      </c>
      <c r="AZ51" s="1">
        <f t="shared" si="15"/>
        <v>34764.570000000029</v>
      </c>
      <c r="BA51" s="92">
        <f>IF('Metric ME - Current'!$I$16&lt;4.0581,604.98+0.000000659*(4.0581-'Metric ME - Current'!$I$16)-32.9253*(4.0581-'Metric ME - Current'!$I$16)^2,604.98)</f>
        <v>604.98</v>
      </c>
      <c r="BB51" s="1">
        <f t="shared" si="29"/>
        <v>32014.439999999988</v>
      </c>
    </row>
    <row r="52" spans="1:54" x14ac:dyDescent="0.25">
      <c r="A52" s="92">
        <v>74</v>
      </c>
      <c r="B52" s="92">
        <f>IF('Metric ME - Current'!$B$16&lt;3.1622,840.33-168.66*(3.1622-'Metric ME - Current'!$B$16),840.33)</f>
        <v>840.33</v>
      </c>
      <c r="C52" s="1">
        <f t="shared" si="8"/>
        <v>35604.900000000031</v>
      </c>
      <c r="D52" s="92">
        <f>IF('Metric ME - Current'!$B$16&lt;4.0581,604.98+0.000000659*(4.0581-'Metric ME - Current'!$B$16)-32.9253*(4.0581-'Metric ME - Current'!$B$16)^2,604.98)</f>
        <v>604.98</v>
      </c>
      <c r="E52" s="1">
        <f t="shared" si="0"/>
        <v>32619.419999999987</v>
      </c>
      <c r="H52" s="92">
        <v>74</v>
      </c>
      <c r="I52" s="92">
        <f>IF('Metric ME - Current'!$C$16&lt;3.1622,840.33-168.66*(3.1622-'Metric ME - Current'!$C$16),840.33)</f>
        <v>840.33</v>
      </c>
      <c r="J52" s="1">
        <f t="shared" si="9"/>
        <v>35604.900000000031</v>
      </c>
      <c r="K52" s="92">
        <f>IF('Metric ME - Current'!$C$16&lt;4.0581,604.98+0.000000659*(4.0581-'Metric ME - Current'!$C$16)-32.9253*(4.0581-'Metric ME - Current'!$C$16)^2,604.98)</f>
        <v>604.98</v>
      </c>
      <c r="L52" s="1">
        <f t="shared" si="23"/>
        <v>32619.419999999987</v>
      </c>
      <c r="O52" s="92">
        <v>74</v>
      </c>
      <c r="P52" s="92">
        <f>IF('Metric ME - Current'!$D$16&lt;3.1622,840.33-168.66*(3.1622-'Metric ME - Current'!$D$16),840.33)</f>
        <v>840.33</v>
      </c>
      <c r="Q52" s="1">
        <f t="shared" si="10"/>
        <v>35604.900000000031</v>
      </c>
      <c r="R52" s="92">
        <f>IF('Metric ME - Current'!$D$16&lt;4.0581,604.98+0.000000659*(4.0581-'Metric ME - Current'!$D$16)-32.9253*(4.0581-'Metric ME - Current'!$B$16)^2,604.98)</f>
        <v>604.98</v>
      </c>
      <c r="S52" s="1">
        <f t="shared" si="24"/>
        <v>32619.419999999987</v>
      </c>
      <c r="V52" s="92">
        <v>74</v>
      </c>
      <c r="W52" s="92">
        <f>IF('Metric ME - Current'!$E$16&lt;3.1622,840.33-168.66*(3.1622-'Metric ME - Current'!$B$16),840.33)</f>
        <v>840.33</v>
      </c>
      <c r="X52" s="1">
        <f t="shared" si="11"/>
        <v>35604.900000000031</v>
      </c>
      <c r="Y52" s="92">
        <f>IF('Metric ME - Current'!$E$16&lt;4.0581,604.98+0.000000659*(4.0581-'Metric ME - Current'!$E$16)-32.9253*(4.0581-'Metric ME - Current'!$E$16)^2,604.98)</f>
        <v>604.98</v>
      </c>
      <c r="Z52" s="1">
        <f t="shared" si="25"/>
        <v>32619.419999999987</v>
      </c>
      <c r="AC52" s="92">
        <v>74</v>
      </c>
      <c r="AD52" s="92">
        <f>IF('Metric ME - Current'!$F$16&lt;3.1622,840.33-168.66*(3.1622-'Metric ME - Current'!$F$16),840.33)</f>
        <v>840.33</v>
      </c>
      <c r="AE52" s="1">
        <f t="shared" si="12"/>
        <v>35604.900000000031</v>
      </c>
      <c r="AF52" s="92">
        <f>IF('Metric ME - Current'!$F$16&lt;4.0581,604.98+0.000000659*(4.0581-'Metric ME - Current'!$F$16)-32.9253*(4.0581-'Metric ME - Current'!$F$16)^2,604.98)</f>
        <v>604.98</v>
      </c>
      <c r="AG52" s="1">
        <f t="shared" si="26"/>
        <v>32619.419999999987</v>
      </c>
      <c r="AJ52" s="92">
        <v>74</v>
      </c>
      <c r="AK52" s="92">
        <f>IF('Metric ME - Current'!$G$16&lt;3.1622,840.33-168.66*(3.1622-'Metric ME - Current'!$G$16),840.33)</f>
        <v>840.33</v>
      </c>
      <c r="AL52" s="1">
        <f t="shared" si="13"/>
        <v>35604.900000000031</v>
      </c>
      <c r="AM52" s="92">
        <f>IF('Metric ME - Current'!$G$16&lt;4.0581,604.98+0.000000659*(4.0581-'Metric ME - Current'!$G$16)-32.9253*(4.0581-'Metric ME - Current'!$G$16)^2,604.98)</f>
        <v>604.98</v>
      </c>
      <c r="AN52" s="1">
        <f t="shared" si="27"/>
        <v>32619.419999999987</v>
      </c>
      <c r="AQ52" s="92">
        <v>74</v>
      </c>
      <c r="AR52" s="92">
        <f>IF('Metric ME - Current'!$H$16&lt;3.1622,840.33-168.66*(3.1622-'Metric ME - Current'!$H$16),840.33)</f>
        <v>840.33</v>
      </c>
      <c r="AS52" s="1">
        <f t="shared" si="14"/>
        <v>35604.900000000031</v>
      </c>
      <c r="AT52" s="92">
        <f>IF('Metric ME - Current'!$H$16&lt;4.0581,604.98+0.000000659*(4.0581-'Metric ME - Current'!$H$16)-32.9253*(4.0581-'Metric ME - Current'!$H$16)^2,604.98)</f>
        <v>604.98</v>
      </c>
      <c r="AU52" s="1">
        <f t="shared" si="28"/>
        <v>32619.419999999987</v>
      </c>
      <c r="AX52" s="92">
        <v>74</v>
      </c>
      <c r="AY52" s="92">
        <f>IF('Metric ME - Current'!$I$16&lt;3.1622,840.33-168.66*(3.1622-'Metric ME - Current'!$I$16),840.33)</f>
        <v>840.33</v>
      </c>
      <c r="AZ52" s="1">
        <f t="shared" si="15"/>
        <v>35604.900000000031</v>
      </c>
      <c r="BA52" s="92">
        <f>IF('Metric ME - Current'!$I$16&lt;4.0581,604.98+0.000000659*(4.0581-'Metric ME - Current'!$I$16)-32.9253*(4.0581-'Metric ME - Current'!$I$16)^2,604.98)</f>
        <v>604.98</v>
      </c>
      <c r="BB52" s="1">
        <f t="shared" si="29"/>
        <v>32619.419999999987</v>
      </c>
    </row>
    <row r="53" spans="1:54" x14ac:dyDescent="0.25">
      <c r="A53" s="92">
        <v>75</v>
      </c>
      <c r="B53" s="92">
        <f>IF('Metric ME - Current'!$B$16&lt;3.1622,840.33-168.66*(3.1622-'Metric ME - Current'!$B$16),840.33)</f>
        <v>840.33</v>
      </c>
      <c r="C53" s="1">
        <f t="shared" si="8"/>
        <v>36445.230000000032</v>
      </c>
      <c r="D53" s="92">
        <f>IF('Metric ME - Current'!$B$16&lt;4.0581,604.98+0.000000659*(4.0581-'Metric ME - Current'!$B$16)-32.9253*(4.0581-'Metric ME - Current'!$B$16)^2,604.98)</f>
        <v>604.98</v>
      </c>
      <c r="E53" s="1">
        <f t="shared" si="0"/>
        <v>33224.399999999987</v>
      </c>
      <c r="H53" s="92">
        <v>75</v>
      </c>
      <c r="I53" s="92">
        <f>IF('Metric ME - Current'!$C$16&lt;3.1622,840.33-168.66*(3.1622-'Metric ME - Current'!$C$16),840.33)</f>
        <v>840.33</v>
      </c>
      <c r="J53" s="1">
        <f t="shared" si="9"/>
        <v>36445.230000000032</v>
      </c>
      <c r="K53" s="92">
        <f>IF('Metric ME - Current'!$C$16&lt;4.0581,604.98+0.000000659*(4.0581-'Metric ME - Current'!$C$16)-32.9253*(4.0581-'Metric ME - Current'!$C$16)^2,604.98)</f>
        <v>604.98</v>
      </c>
      <c r="L53" s="1">
        <f t="shared" si="23"/>
        <v>33224.399999999987</v>
      </c>
      <c r="O53" s="92">
        <v>75</v>
      </c>
      <c r="P53" s="92">
        <f>IF('Metric ME - Current'!$D$16&lt;3.1622,840.33-168.66*(3.1622-'Metric ME - Current'!$D$16),840.33)</f>
        <v>840.33</v>
      </c>
      <c r="Q53" s="1">
        <f t="shared" si="10"/>
        <v>36445.230000000032</v>
      </c>
      <c r="R53" s="92">
        <f>IF('Metric ME - Current'!$D$16&lt;4.0581,604.98+0.000000659*(4.0581-'Metric ME - Current'!$D$16)-32.9253*(4.0581-'Metric ME - Current'!$B$16)^2,604.98)</f>
        <v>604.98</v>
      </c>
      <c r="S53" s="1">
        <f t="shared" si="24"/>
        <v>33224.399999999987</v>
      </c>
      <c r="V53" s="92">
        <v>75</v>
      </c>
      <c r="W53" s="92">
        <f>IF('Metric ME - Current'!$E$16&lt;3.1622,840.33-168.66*(3.1622-'Metric ME - Current'!$B$16),840.33)</f>
        <v>840.33</v>
      </c>
      <c r="X53" s="1">
        <f t="shared" si="11"/>
        <v>36445.230000000032</v>
      </c>
      <c r="Y53" s="92">
        <f>IF('Metric ME - Current'!$E$16&lt;4.0581,604.98+0.000000659*(4.0581-'Metric ME - Current'!$E$16)-32.9253*(4.0581-'Metric ME - Current'!$E$16)^2,604.98)</f>
        <v>604.98</v>
      </c>
      <c r="Z53" s="1">
        <f t="shared" si="25"/>
        <v>33224.399999999987</v>
      </c>
      <c r="AC53" s="92">
        <v>75</v>
      </c>
      <c r="AD53" s="92">
        <f>IF('Metric ME - Current'!$F$16&lt;3.1622,840.33-168.66*(3.1622-'Metric ME - Current'!$F$16),840.33)</f>
        <v>840.33</v>
      </c>
      <c r="AE53" s="1">
        <f t="shared" si="12"/>
        <v>36445.230000000032</v>
      </c>
      <c r="AF53" s="92">
        <f>IF('Metric ME - Current'!$F$16&lt;4.0581,604.98+0.000000659*(4.0581-'Metric ME - Current'!$F$16)-32.9253*(4.0581-'Metric ME - Current'!$F$16)^2,604.98)</f>
        <v>604.98</v>
      </c>
      <c r="AG53" s="1">
        <f t="shared" si="26"/>
        <v>33224.399999999987</v>
      </c>
      <c r="AJ53" s="92">
        <v>75</v>
      </c>
      <c r="AK53" s="92">
        <f>IF('Metric ME - Current'!$G$16&lt;3.1622,840.33-168.66*(3.1622-'Metric ME - Current'!$G$16),840.33)</f>
        <v>840.33</v>
      </c>
      <c r="AL53" s="1">
        <f t="shared" si="13"/>
        <v>36445.230000000032</v>
      </c>
      <c r="AM53" s="92">
        <f>IF('Metric ME - Current'!$G$16&lt;4.0581,604.98+0.000000659*(4.0581-'Metric ME - Current'!$G$16)-32.9253*(4.0581-'Metric ME - Current'!$G$16)^2,604.98)</f>
        <v>604.98</v>
      </c>
      <c r="AN53" s="1">
        <f t="shared" si="27"/>
        <v>33224.399999999987</v>
      </c>
      <c r="AQ53" s="92">
        <v>75</v>
      </c>
      <c r="AR53" s="92">
        <f>IF('Metric ME - Current'!$H$16&lt;3.1622,840.33-168.66*(3.1622-'Metric ME - Current'!$H$16),840.33)</f>
        <v>840.33</v>
      </c>
      <c r="AS53" s="1">
        <f t="shared" si="14"/>
        <v>36445.230000000032</v>
      </c>
      <c r="AT53" s="92">
        <f>IF('Metric ME - Current'!$H$16&lt;4.0581,604.98+0.000000659*(4.0581-'Metric ME - Current'!$H$16)-32.9253*(4.0581-'Metric ME - Current'!$H$16)^2,604.98)</f>
        <v>604.98</v>
      </c>
      <c r="AU53" s="1">
        <f t="shared" si="28"/>
        <v>33224.399999999987</v>
      </c>
      <c r="AX53" s="92">
        <v>75</v>
      </c>
      <c r="AY53" s="92">
        <f>IF('Metric ME - Current'!$I$16&lt;3.1622,840.33-168.66*(3.1622-'Metric ME - Current'!$I$16),840.33)</f>
        <v>840.33</v>
      </c>
      <c r="AZ53" s="1">
        <f t="shared" si="15"/>
        <v>36445.230000000032</v>
      </c>
      <c r="BA53" s="92">
        <f>IF('Metric ME - Current'!$I$16&lt;4.0581,604.98+0.000000659*(4.0581-'Metric ME - Current'!$I$16)-32.9253*(4.0581-'Metric ME - Current'!$I$16)^2,604.98)</f>
        <v>604.98</v>
      </c>
      <c r="BB53" s="1">
        <f t="shared" si="29"/>
        <v>33224.399999999987</v>
      </c>
    </row>
    <row r="54" spans="1:54" x14ac:dyDescent="0.25">
      <c r="A54" s="92">
        <v>76</v>
      </c>
      <c r="B54" s="92">
        <f>IF('Metric ME - Current'!$B$16&lt;3.1622,840.33-168.66*(3.1622-'Metric ME - Current'!$B$16),840.33)</f>
        <v>840.33</v>
      </c>
      <c r="C54" s="1">
        <f t="shared" si="8"/>
        <v>37285.560000000034</v>
      </c>
      <c r="D54" s="92">
        <f>IF('Metric ME - Current'!$B$16&lt;4.0581,604.98+0.000000659*(4.0581-'Metric ME - Current'!$B$16)-32.9253*(4.0581-'Metric ME - Current'!$B$16)^2,604.98)</f>
        <v>604.98</v>
      </c>
      <c r="E54" s="1">
        <f t="shared" si="0"/>
        <v>33829.37999999999</v>
      </c>
      <c r="H54" s="92">
        <v>76</v>
      </c>
      <c r="I54" s="92">
        <f>IF('Metric ME - Current'!$C$16&lt;3.1622,840.33-168.66*(3.1622-'Metric ME - Current'!$C$16),840.33)</f>
        <v>840.33</v>
      </c>
      <c r="J54" s="1">
        <f t="shared" si="9"/>
        <v>37285.560000000034</v>
      </c>
      <c r="K54" s="92">
        <f>IF('Metric ME - Current'!$C$16&lt;4.0581,604.98+0.000000659*(4.0581-'Metric ME - Current'!$C$16)-32.9253*(4.0581-'Metric ME - Current'!$C$16)^2,604.98)</f>
        <v>604.98</v>
      </c>
      <c r="L54" s="1">
        <f t="shared" si="23"/>
        <v>33829.37999999999</v>
      </c>
      <c r="O54" s="92">
        <v>76</v>
      </c>
      <c r="P54" s="92">
        <f>IF('Metric ME - Current'!$D$16&lt;3.1622,840.33-168.66*(3.1622-'Metric ME - Current'!$D$16),840.33)</f>
        <v>840.33</v>
      </c>
      <c r="Q54" s="1">
        <f t="shared" si="10"/>
        <v>37285.560000000034</v>
      </c>
      <c r="R54" s="92">
        <f>IF('Metric ME - Current'!$D$16&lt;4.0581,604.98+0.000000659*(4.0581-'Metric ME - Current'!$D$16)-32.9253*(4.0581-'Metric ME - Current'!$B$16)^2,604.98)</f>
        <v>604.98</v>
      </c>
      <c r="S54" s="1">
        <f t="shared" si="24"/>
        <v>33829.37999999999</v>
      </c>
      <c r="V54" s="92">
        <v>76</v>
      </c>
      <c r="W54" s="92">
        <f>IF('Metric ME - Current'!$E$16&lt;3.1622,840.33-168.66*(3.1622-'Metric ME - Current'!$B$16),840.33)</f>
        <v>840.33</v>
      </c>
      <c r="X54" s="1">
        <f t="shared" si="11"/>
        <v>37285.560000000034</v>
      </c>
      <c r="Y54" s="92">
        <f>IF('Metric ME - Current'!$E$16&lt;4.0581,604.98+0.000000659*(4.0581-'Metric ME - Current'!$E$16)-32.9253*(4.0581-'Metric ME - Current'!$E$16)^2,604.98)</f>
        <v>604.98</v>
      </c>
      <c r="Z54" s="1">
        <f t="shared" si="25"/>
        <v>33829.37999999999</v>
      </c>
      <c r="AC54" s="92">
        <v>76</v>
      </c>
      <c r="AD54" s="92">
        <f>IF('Metric ME - Current'!$F$16&lt;3.1622,840.33-168.66*(3.1622-'Metric ME - Current'!$F$16),840.33)</f>
        <v>840.33</v>
      </c>
      <c r="AE54" s="1">
        <f t="shared" si="12"/>
        <v>37285.560000000034</v>
      </c>
      <c r="AF54" s="92">
        <f>IF('Metric ME - Current'!$F$16&lt;4.0581,604.98+0.000000659*(4.0581-'Metric ME - Current'!$F$16)-32.9253*(4.0581-'Metric ME - Current'!$F$16)^2,604.98)</f>
        <v>604.98</v>
      </c>
      <c r="AG54" s="1">
        <f t="shared" si="26"/>
        <v>33829.37999999999</v>
      </c>
      <c r="AJ54" s="92">
        <v>76</v>
      </c>
      <c r="AK54" s="92">
        <f>IF('Metric ME - Current'!$G$16&lt;3.1622,840.33-168.66*(3.1622-'Metric ME - Current'!$G$16),840.33)</f>
        <v>840.33</v>
      </c>
      <c r="AL54" s="1">
        <f t="shared" si="13"/>
        <v>37285.560000000034</v>
      </c>
      <c r="AM54" s="92">
        <f>IF('Metric ME - Current'!$G$16&lt;4.0581,604.98+0.000000659*(4.0581-'Metric ME - Current'!$G$16)-32.9253*(4.0581-'Metric ME - Current'!$G$16)^2,604.98)</f>
        <v>604.98</v>
      </c>
      <c r="AN54" s="1">
        <f t="shared" si="27"/>
        <v>33829.37999999999</v>
      </c>
      <c r="AQ54" s="92">
        <v>76</v>
      </c>
      <c r="AR54" s="92">
        <f>IF('Metric ME - Current'!$H$16&lt;3.1622,840.33-168.66*(3.1622-'Metric ME - Current'!$H$16),840.33)</f>
        <v>840.33</v>
      </c>
      <c r="AS54" s="1">
        <f t="shared" si="14"/>
        <v>37285.560000000034</v>
      </c>
      <c r="AT54" s="92">
        <f>IF('Metric ME - Current'!$H$16&lt;4.0581,604.98+0.000000659*(4.0581-'Metric ME - Current'!$H$16)-32.9253*(4.0581-'Metric ME - Current'!$H$16)^2,604.98)</f>
        <v>604.98</v>
      </c>
      <c r="AU54" s="1">
        <f t="shared" si="28"/>
        <v>33829.37999999999</v>
      </c>
      <c r="AX54" s="92">
        <v>76</v>
      </c>
      <c r="AY54" s="92">
        <f>IF('Metric ME - Current'!$I$16&lt;3.1622,840.33-168.66*(3.1622-'Metric ME - Current'!$I$16),840.33)</f>
        <v>840.33</v>
      </c>
      <c r="AZ54" s="1">
        <f t="shared" si="15"/>
        <v>37285.560000000034</v>
      </c>
      <c r="BA54" s="92">
        <f>IF('Metric ME - Current'!$I$16&lt;4.0581,604.98+0.000000659*(4.0581-'Metric ME - Current'!$I$16)-32.9253*(4.0581-'Metric ME - Current'!$I$16)^2,604.98)</f>
        <v>604.98</v>
      </c>
      <c r="BB54" s="1">
        <f t="shared" si="29"/>
        <v>33829.37999999999</v>
      </c>
    </row>
    <row r="55" spans="1:54" x14ac:dyDescent="0.25">
      <c r="A55" s="92">
        <v>77</v>
      </c>
      <c r="B55" s="92">
        <f>IF('Metric ME - Current'!$B$16&lt;3.1622,840.33-168.66*(3.1622-'Metric ME - Current'!$B$16),840.33)</f>
        <v>840.33</v>
      </c>
      <c r="C55" s="1">
        <f t="shared" si="8"/>
        <v>38125.890000000036</v>
      </c>
      <c r="D55" s="92">
        <f>IF('Metric ME - Current'!$B$16&lt;4.0581,604.98+0.000000659*(4.0581-'Metric ME - Current'!$B$16)-32.9253*(4.0581-'Metric ME - Current'!$B$16)^2,604.98)</f>
        <v>604.98</v>
      </c>
      <c r="E55" s="1">
        <f t="shared" si="0"/>
        <v>34434.359999999993</v>
      </c>
      <c r="H55" s="92">
        <v>77</v>
      </c>
      <c r="I55" s="92">
        <f>IF('Metric ME - Current'!$C$16&lt;3.1622,840.33-168.66*(3.1622-'Metric ME - Current'!$C$16),840.33)</f>
        <v>840.33</v>
      </c>
      <c r="J55" s="1">
        <f t="shared" si="9"/>
        <v>38125.890000000036</v>
      </c>
      <c r="K55" s="92">
        <f>IF('Metric ME - Current'!$C$16&lt;4.0581,604.98+0.000000659*(4.0581-'Metric ME - Current'!$C$16)-32.9253*(4.0581-'Metric ME - Current'!$C$16)^2,604.98)</f>
        <v>604.98</v>
      </c>
      <c r="L55" s="1">
        <f t="shared" si="23"/>
        <v>34434.359999999993</v>
      </c>
      <c r="O55" s="92">
        <v>77</v>
      </c>
      <c r="P55" s="92">
        <f>IF('Metric ME - Current'!$D$16&lt;3.1622,840.33-168.66*(3.1622-'Metric ME - Current'!$D$16),840.33)</f>
        <v>840.33</v>
      </c>
      <c r="Q55" s="1">
        <f t="shared" si="10"/>
        <v>38125.890000000036</v>
      </c>
      <c r="R55" s="92">
        <f>IF('Metric ME - Current'!$D$16&lt;4.0581,604.98+0.000000659*(4.0581-'Metric ME - Current'!$D$16)-32.9253*(4.0581-'Metric ME - Current'!$B$16)^2,604.98)</f>
        <v>604.98</v>
      </c>
      <c r="S55" s="1">
        <f t="shared" si="24"/>
        <v>34434.359999999993</v>
      </c>
      <c r="V55" s="92">
        <v>77</v>
      </c>
      <c r="W55" s="92">
        <f>IF('Metric ME - Current'!$E$16&lt;3.1622,840.33-168.66*(3.1622-'Metric ME - Current'!$B$16),840.33)</f>
        <v>840.33</v>
      </c>
      <c r="X55" s="1">
        <f t="shared" si="11"/>
        <v>38125.890000000036</v>
      </c>
      <c r="Y55" s="92">
        <f>IF('Metric ME - Current'!$E$16&lt;4.0581,604.98+0.000000659*(4.0581-'Metric ME - Current'!$E$16)-32.9253*(4.0581-'Metric ME - Current'!$E$16)^2,604.98)</f>
        <v>604.98</v>
      </c>
      <c r="Z55" s="1">
        <f t="shared" si="25"/>
        <v>34434.359999999993</v>
      </c>
      <c r="AC55" s="92">
        <v>77</v>
      </c>
      <c r="AD55" s="92">
        <f>IF('Metric ME - Current'!$F$16&lt;3.1622,840.33-168.66*(3.1622-'Metric ME - Current'!$F$16),840.33)</f>
        <v>840.33</v>
      </c>
      <c r="AE55" s="1">
        <f t="shared" si="12"/>
        <v>38125.890000000036</v>
      </c>
      <c r="AF55" s="92">
        <f>IF('Metric ME - Current'!$F$16&lt;4.0581,604.98+0.000000659*(4.0581-'Metric ME - Current'!$F$16)-32.9253*(4.0581-'Metric ME - Current'!$F$16)^2,604.98)</f>
        <v>604.98</v>
      </c>
      <c r="AG55" s="1">
        <f t="shared" si="26"/>
        <v>34434.359999999993</v>
      </c>
      <c r="AJ55" s="92">
        <v>77</v>
      </c>
      <c r="AK55" s="92">
        <f>IF('Metric ME - Current'!$G$16&lt;3.1622,840.33-168.66*(3.1622-'Metric ME - Current'!$G$16),840.33)</f>
        <v>840.33</v>
      </c>
      <c r="AL55" s="1">
        <f t="shared" si="13"/>
        <v>38125.890000000036</v>
      </c>
      <c r="AM55" s="92">
        <f>IF('Metric ME - Current'!$G$16&lt;4.0581,604.98+0.000000659*(4.0581-'Metric ME - Current'!$G$16)-32.9253*(4.0581-'Metric ME - Current'!$G$16)^2,604.98)</f>
        <v>604.98</v>
      </c>
      <c r="AN55" s="1">
        <f t="shared" si="27"/>
        <v>34434.359999999993</v>
      </c>
      <c r="AQ55" s="92">
        <v>77</v>
      </c>
      <c r="AR55" s="92">
        <f>IF('Metric ME - Current'!$H$16&lt;3.1622,840.33-168.66*(3.1622-'Metric ME - Current'!$H$16),840.33)</f>
        <v>840.33</v>
      </c>
      <c r="AS55" s="1">
        <f t="shared" si="14"/>
        <v>38125.890000000036</v>
      </c>
      <c r="AT55" s="92">
        <f>IF('Metric ME - Current'!$H$16&lt;4.0581,604.98+0.000000659*(4.0581-'Metric ME - Current'!$H$16)-32.9253*(4.0581-'Metric ME - Current'!$H$16)^2,604.98)</f>
        <v>604.98</v>
      </c>
      <c r="AU55" s="1">
        <f t="shared" si="28"/>
        <v>34434.359999999993</v>
      </c>
      <c r="AX55" s="92">
        <v>77</v>
      </c>
      <c r="AY55" s="92">
        <f>IF('Metric ME - Current'!$I$16&lt;3.1622,840.33-168.66*(3.1622-'Metric ME - Current'!$I$16),840.33)</f>
        <v>840.33</v>
      </c>
      <c r="AZ55" s="1">
        <f t="shared" si="15"/>
        <v>38125.890000000036</v>
      </c>
      <c r="BA55" s="92">
        <f>IF('Metric ME - Current'!$I$16&lt;4.0581,604.98+0.000000659*(4.0581-'Metric ME - Current'!$I$16)-32.9253*(4.0581-'Metric ME - Current'!$I$16)^2,604.98)</f>
        <v>604.98</v>
      </c>
      <c r="BB55" s="1">
        <f t="shared" si="29"/>
        <v>34434.359999999993</v>
      </c>
    </row>
    <row r="56" spans="1:54" x14ac:dyDescent="0.25">
      <c r="A56" s="92">
        <v>78</v>
      </c>
      <c r="B56" s="92">
        <f>IF('Metric ME - Current'!$B$16&lt;3.1622,840.33-168.66*(3.1622-'Metric ME - Current'!$B$16),840.33)</f>
        <v>840.33</v>
      </c>
      <c r="C56" s="1">
        <f t="shared" si="8"/>
        <v>38966.220000000038</v>
      </c>
      <c r="D56" s="92">
        <f>IF('Metric ME - Current'!$B$16&lt;4.0581,604.98+0.000000659*(4.0581-'Metric ME - Current'!$B$16)-32.9253*(4.0581-'Metric ME - Current'!$B$16)^2,604.98)</f>
        <v>604.98</v>
      </c>
      <c r="E56" s="1">
        <f t="shared" si="0"/>
        <v>35039.339999999997</v>
      </c>
      <c r="H56" s="92">
        <v>78</v>
      </c>
      <c r="I56" s="92">
        <f>IF('Metric ME - Current'!$C$16&lt;3.1622,840.33-168.66*(3.1622-'Metric ME - Current'!$C$16),840.33)</f>
        <v>840.33</v>
      </c>
      <c r="J56" s="1">
        <f t="shared" si="9"/>
        <v>38966.220000000038</v>
      </c>
      <c r="K56" s="92">
        <f>IF('Metric ME - Current'!$C$16&lt;4.0581,604.98+0.000000659*(4.0581-'Metric ME - Current'!$C$16)-32.9253*(4.0581-'Metric ME - Current'!$C$16)^2,604.98)</f>
        <v>604.98</v>
      </c>
      <c r="L56" s="1">
        <f t="shared" si="23"/>
        <v>35039.339999999997</v>
      </c>
      <c r="O56" s="92">
        <v>78</v>
      </c>
      <c r="P56" s="92">
        <f>IF('Metric ME - Current'!$D$16&lt;3.1622,840.33-168.66*(3.1622-'Metric ME - Current'!$D$16),840.33)</f>
        <v>840.33</v>
      </c>
      <c r="Q56" s="1">
        <f t="shared" si="10"/>
        <v>38966.220000000038</v>
      </c>
      <c r="R56" s="92">
        <f>IF('Metric ME - Current'!$D$16&lt;4.0581,604.98+0.000000659*(4.0581-'Metric ME - Current'!$D$16)-32.9253*(4.0581-'Metric ME - Current'!$B$16)^2,604.98)</f>
        <v>604.98</v>
      </c>
      <c r="S56" s="1">
        <f t="shared" si="24"/>
        <v>35039.339999999997</v>
      </c>
      <c r="V56" s="92">
        <v>78</v>
      </c>
      <c r="W56" s="92">
        <f>IF('Metric ME - Current'!$E$16&lt;3.1622,840.33-168.66*(3.1622-'Metric ME - Current'!$B$16),840.33)</f>
        <v>840.33</v>
      </c>
      <c r="X56" s="1">
        <f t="shared" si="11"/>
        <v>38966.220000000038</v>
      </c>
      <c r="Y56" s="92">
        <f>IF('Metric ME - Current'!$E$16&lt;4.0581,604.98+0.000000659*(4.0581-'Metric ME - Current'!$E$16)-32.9253*(4.0581-'Metric ME - Current'!$E$16)^2,604.98)</f>
        <v>604.98</v>
      </c>
      <c r="Z56" s="1">
        <f t="shared" si="25"/>
        <v>35039.339999999997</v>
      </c>
      <c r="AC56" s="92">
        <v>78</v>
      </c>
      <c r="AD56" s="92">
        <f>IF('Metric ME - Current'!$F$16&lt;3.1622,840.33-168.66*(3.1622-'Metric ME - Current'!$F$16),840.33)</f>
        <v>840.33</v>
      </c>
      <c r="AE56" s="1">
        <f t="shared" si="12"/>
        <v>38966.220000000038</v>
      </c>
      <c r="AF56" s="92">
        <f>IF('Metric ME - Current'!$F$16&lt;4.0581,604.98+0.000000659*(4.0581-'Metric ME - Current'!$F$16)-32.9253*(4.0581-'Metric ME - Current'!$F$16)^2,604.98)</f>
        <v>604.98</v>
      </c>
      <c r="AG56" s="1">
        <f t="shared" si="26"/>
        <v>35039.339999999997</v>
      </c>
      <c r="AJ56" s="92">
        <v>78</v>
      </c>
      <c r="AK56" s="92">
        <f>IF('Metric ME - Current'!$G$16&lt;3.1622,840.33-168.66*(3.1622-'Metric ME - Current'!$G$16),840.33)</f>
        <v>840.33</v>
      </c>
      <c r="AL56" s="1">
        <f t="shared" si="13"/>
        <v>38966.220000000038</v>
      </c>
      <c r="AM56" s="92">
        <f>IF('Metric ME - Current'!$G$16&lt;4.0581,604.98+0.000000659*(4.0581-'Metric ME - Current'!$G$16)-32.9253*(4.0581-'Metric ME - Current'!$G$16)^2,604.98)</f>
        <v>604.98</v>
      </c>
      <c r="AN56" s="1">
        <f t="shared" si="27"/>
        <v>35039.339999999997</v>
      </c>
      <c r="AQ56" s="92">
        <v>78</v>
      </c>
      <c r="AR56" s="92">
        <f>IF('Metric ME - Current'!$H$16&lt;3.1622,840.33-168.66*(3.1622-'Metric ME - Current'!$H$16),840.33)</f>
        <v>840.33</v>
      </c>
      <c r="AS56" s="1">
        <f t="shared" si="14"/>
        <v>38966.220000000038</v>
      </c>
      <c r="AT56" s="92">
        <f>IF('Metric ME - Current'!$H$16&lt;4.0581,604.98+0.000000659*(4.0581-'Metric ME - Current'!$H$16)-32.9253*(4.0581-'Metric ME - Current'!$H$16)^2,604.98)</f>
        <v>604.98</v>
      </c>
      <c r="AU56" s="1">
        <f t="shared" si="28"/>
        <v>35039.339999999997</v>
      </c>
      <c r="AX56" s="92">
        <v>78</v>
      </c>
      <c r="AY56" s="92">
        <f>IF('Metric ME - Current'!$I$16&lt;3.1622,840.33-168.66*(3.1622-'Metric ME - Current'!$I$16),840.33)</f>
        <v>840.33</v>
      </c>
      <c r="AZ56" s="1">
        <f t="shared" si="15"/>
        <v>38966.220000000038</v>
      </c>
      <c r="BA56" s="92">
        <f>IF('Metric ME - Current'!$I$16&lt;4.0581,604.98+0.000000659*(4.0581-'Metric ME - Current'!$I$16)-32.9253*(4.0581-'Metric ME - Current'!$I$16)^2,604.98)</f>
        <v>604.98</v>
      </c>
      <c r="BB56" s="1">
        <f t="shared" si="29"/>
        <v>35039.339999999997</v>
      </c>
    </row>
    <row r="57" spans="1:54" x14ac:dyDescent="0.25">
      <c r="A57" s="92">
        <v>79</v>
      </c>
      <c r="B57" s="92">
        <f>IF('Metric ME - Current'!$B$16&lt;3.1622,840.33-168.66*(3.1622-'Metric ME - Current'!$B$16),840.33)</f>
        <v>840.33</v>
      </c>
      <c r="C57" s="1">
        <f t="shared" si="8"/>
        <v>39806.550000000039</v>
      </c>
      <c r="D57" s="92">
        <f>IF('Metric ME - Current'!$B$16&lt;4.0581,604.98+0.000000659*(4.0581-'Metric ME - Current'!$B$16)-32.9253*(4.0581-'Metric ME - Current'!$B$16)^2,604.98)</f>
        <v>604.98</v>
      </c>
      <c r="E57" s="1">
        <f t="shared" si="0"/>
        <v>35644.32</v>
      </c>
      <c r="H57" s="92">
        <v>79</v>
      </c>
      <c r="I57" s="92">
        <f>IF('Metric ME - Current'!$C$16&lt;3.1622,840.33-168.66*(3.1622-'Metric ME - Current'!$C$16),840.33)</f>
        <v>840.33</v>
      </c>
      <c r="J57" s="1">
        <f t="shared" si="9"/>
        <v>39806.550000000039</v>
      </c>
      <c r="K57" s="92">
        <f>IF('Metric ME - Current'!$C$16&lt;4.0581,604.98+0.000000659*(4.0581-'Metric ME - Current'!$C$16)-32.9253*(4.0581-'Metric ME - Current'!$C$16)^2,604.98)</f>
        <v>604.98</v>
      </c>
      <c r="L57" s="1">
        <f t="shared" si="23"/>
        <v>35644.32</v>
      </c>
      <c r="O57" s="92">
        <v>79</v>
      </c>
      <c r="P57" s="92">
        <f>IF('Metric ME - Current'!$D$16&lt;3.1622,840.33-168.66*(3.1622-'Metric ME - Current'!$D$16),840.33)</f>
        <v>840.33</v>
      </c>
      <c r="Q57" s="1">
        <f t="shared" si="10"/>
        <v>39806.550000000039</v>
      </c>
      <c r="R57" s="92">
        <f>IF('Metric ME - Current'!$D$16&lt;4.0581,604.98+0.000000659*(4.0581-'Metric ME - Current'!$D$16)-32.9253*(4.0581-'Metric ME - Current'!$B$16)^2,604.98)</f>
        <v>604.98</v>
      </c>
      <c r="S57" s="1">
        <f t="shared" si="24"/>
        <v>35644.32</v>
      </c>
      <c r="V57" s="92">
        <v>79</v>
      </c>
      <c r="W57" s="92">
        <f>IF('Metric ME - Current'!$E$16&lt;3.1622,840.33-168.66*(3.1622-'Metric ME - Current'!$B$16),840.33)</f>
        <v>840.33</v>
      </c>
      <c r="X57" s="1">
        <f t="shared" si="11"/>
        <v>39806.550000000039</v>
      </c>
      <c r="Y57" s="92">
        <f>IF('Metric ME - Current'!$E$16&lt;4.0581,604.98+0.000000659*(4.0581-'Metric ME - Current'!$E$16)-32.9253*(4.0581-'Metric ME - Current'!$E$16)^2,604.98)</f>
        <v>604.98</v>
      </c>
      <c r="Z57" s="1">
        <f t="shared" si="25"/>
        <v>35644.32</v>
      </c>
      <c r="AC57" s="92">
        <v>79</v>
      </c>
      <c r="AD57" s="92">
        <f>IF('Metric ME - Current'!$F$16&lt;3.1622,840.33-168.66*(3.1622-'Metric ME - Current'!$F$16),840.33)</f>
        <v>840.33</v>
      </c>
      <c r="AE57" s="1">
        <f t="shared" si="12"/>
        <v>39806.550000000039</v>
      </c>
      <c r="AF57" s="92">
        <f>IF('Metric ME - Current'!$F$16&lt;4.0581,604.98+0.000000659*(4.0581-'Metric ME - Current'!$F$16)-32.9253*(4.0581-'Metric ME - Current'!$F$16)^2,604.98)</f>
        <v>604.98</v>
      </c>
      <c r="AG57" s="1">
        <f t="shared" si="26"/>
        <v>35644.32</v>
      </c>
      <c r="AJ57" s="92">
        <v>79</v>
      </c>
      <c r="AK57" s="92">
        <f>IF('Metric ME - Current'!$G$16&lt;3.1622,840.33-168.66*(3.1622-'Metric ME - Current'!$G$16),840.33)</f>
        <v>840.33</v>
      </c>
      <c r="AL57" s="1">
        <f t="shared" si="13"/>
        <v>39806.550000000039</v>
      </c>
      <c r="AM57" s="92">
        <f>IF('Metric ME - Current'!$G$16&lt;4.0581,604.98+0.000000659*(4.0581-'Metric ME - Current'!$G$16)-32.9253*(4.0581-'Metric ME - Current'!$G$16)^2,604.98)</f>
        <v>604.98</v>
      </c>
      <c r="AN57" s="1">
        <f t="shared" si="27"/>
        <v>35644.32</v>
      </c>
      <c r="AQ57" s="92">
        <v>79</v>
      </c>
      <c r="AR57" s="92">
        <f>IF('Metric ME - Current'!$H$16&lt;3.1622,840.33-168.66*(3.1622-'Metric ME - Current'!$H$16),840.33)</f>
        <v>840.33</v>
      </c>
      <c r="AS57" s="1">
        <f t="shared" si="14"/>
        <v>39806.550000000039</v>
      </c>
      <c r="AT57" s="92">
        <f>IF('Metric ME - Current'!$H$16&lt;4.0581,604.98+0.000000659*(4.0581-'Metric ME - Current'!$H$16)-32.9253*(4.0581-'Metric ME - Current'!$H$16)^2,604.98)</f>
        <v>604.98</v>
      </c>
      <c r="AU57" s="1">
        <f t="shared" si="28"/>
        <v>35644.32</v>
      </c>
      <c r="AX57" s="92">
        <v>79</v>
      </c>
      <c r="AY57" s="92">
        <f>IF('Metric ME - Current'!$I$16&lt;3.1622,840.33-168.66*(3.1622-'Metric ME - Current'!$I$16),840.33)</f>
        <v>840.33</v>
      </c>
      <c r="AZ57" s="1">
        <f t="shared" si="15"/>
        <v>39806.550000000039</v>
      </c>
      <c r="BA57" s="92">
        <f>IF('Metric ME - Current'!$I$16&lt;4.0581,604.98+0.000000659*(4.0581-'Metric ME - Current'!$I$16)-32.9253*(4.0581-'Metric ME - Current'!$I$16)^2,604.98)</f>
        <v>604.98</v>
      </c>
      <c r="BB57" s="1">
        <f t="shared" si="29"/>
        <v>35644.32</v>
      </c>
    </row>
    <row r="58" spans="1:54" x14ac:dyDescent="0.25">
      <c r="A58" s="92">
        <v>80</v>
      </c>
      <c r="B58" s="92">
        <f>IF('Metric ME - Current'!$B$16&lt;3.1622,840.33-168.66*(3.1622-'Metric ME - Current'!$B$16),840.33)</f>
        <v>840.33</v>
      </c>
      <c r="C58" s="1">
        <f t="shared" si="8"/>
        <v>40646.880000000041</v>
      </c>
      <c r="D58" s="92">
        <f>IF('Metric ME - Current'!$B$16&lt;4.0581,604.98+0.000000659*(4.0581-'Metric ME - Current'!$B$16)-32.9253*(4.0581-'Metric ME - Current'!$B$16)^2,604.98)</f>
        <v>604.98</v>
      </c>
      <c r="E58" s="1">
        <f t="shared" si="0"/>
        <v>36249.300000000003</v>
      </c>
      <c r="H58" s="92">
        <v>80</v>
      </c>
      <c r="I58" s="92">
        <f>IF('Metric ME - Current'!$C$16&lt;3.1622,840.33-168.66*(3.1622-'Metric ME - Current'!$C$16),840.33)</f>
        <v>840.33</v>
      </c>
      <c r="J58" s="1">
        <f t="shared" si="9"/>
        <v>40646.880000000041</v>
      </c>
      <c r="K58" s="92">
        <f>IF('Metric ME - Current'!$C$16&lt;4.0581,604.98+0.000000659*(4.0581-'Metric ME - Current'!$C$16)-32.9253*(4.0581-'Metric ME - Current'!$C$16)^2,604.98)</f>
        <v>604.98</v>
      </c>
      <c r="L58" s="1">
        <f t="shared" si="23"/>
        <v>36249.300000000003</v>
      </c>
      <c r="O58" s="92">
        <v>80</v>
      </c>
      <c r="P58" s="92">
        <f>IF('Metric ME - Current'!$D$16&lt;3.1622,840.33-168.66*(3.1622-'Metric ME - Current'!$D$16),840.33)</f>
        <v>840.33</v>
      </c>
      <c r="Q58" s="1">
        <f t="shared" si="10"/>
        <v>40646.880000000041</v>
      </c>
      <c r="R58" s="92">
        <f>IF('Metric ME - Current'!$D$16&lt;4.0581,604.98+0.000000659*(4.0581-'Metric ME - Current'!$D$16)-32.9253*(4.0581-'Metric ME - Current'!$B$16)^2,604.98)</f>
        <v>604.98</v>
      </c>
      <c r="S58" s="1">
        <f t="shared" si="24"/>
        <v>36249.300000000003</v>
      </c>
      <c r="V58" s="92">
        <v>80</v>
      </c>
      <c r="W58" s="92">
        <f>IF('Metric ME - Current'!$E$16&lt;3.1622,840.33-168.66*(3.1622-'Metric ME - Current'!$B$16),840.33)</f>
        <v>840.33</v>
      </c>
      <c r="X58" s="1">
        <f t="shared" si="11"/>
        <v>40646.880000000041</v>
      </c>
      <c r="Y58" s="92">
        <f>IF('Metric ME - Current'!$E$16&lt;4.0581,604.98+0.000000659*(4.0581-'Metric ME - Current'!$E$16)-32.9253*(4.0581-'Metric ME - Current'!$E$16)^2,604.98)</f>
        <v>604.98</v>
      </c>
      <c r="Z58" s="1">
        <f t="shared" si="25"/>
        <v>36249.300000000003</v>
      </c>
      <c r="AC58" s="92">
        <v>80</v>
      </c>
      <c r="AD58" s="92">
        <f>IF('Metric ME - Current'!$F$16&lt;3.1622,840.33-168.66*(3.1622-'Metric ME - Current'!$F$16),840.33)</f>
        <v>840.33</v>
      </c>
      <c r="AE58" s="1">
        <f t="shared" si="12"/>
        <v>40646.880000000041</v>
      </c>
      <c r="AF58" s="92">
        <f>IF('Metric ME - Current'!$F$16&lt;4.0581,604.98+0.000000659*(4.0581-'Metric ME - Current'!$F$16)-32.9253*(4.0581-'Metric ME - Current'!$F$16)^2,604.98)</f>
        <v>604.98</v>
      </c>
      <c r="AG58" s="1">
        <f t="shared" si="26"/>
        <v>36249.300000000003</v>
      </c>
      <c r="AJ58" s="92">
        <v>80</v>
      </c>
      <c r="AK58" s="92">
        <f>IF('Metric ME - Current'!$G$16&lt;3.1622,840.33-168.66*(3.1622-'Metric ME - Current'!$G$16),840.33)</f>
        <v>840.33</v>
      </c>
      <c r="AL58" s="1">
        <f t="shared" si="13"/>
        <v>40646.880000000041</v>
      </c>
      <c r="AM58" s="92">
        <f>IF('Metric ME - Current'!$G$16&lt;4.0581,604.98+0.000000659*(4.0581-'Metric ME - Current'!$G$16)-32.9253*(4.0581-'Metric ME - Current'!$G$16)^2,604.98)</f>
        <v>604.98</v>
      </c>
      <c r="AN58" s="1">
        <f t="shared" si="27"/>
        <v>36249.300000000003</v>
      </c>
      <c r="AQ58" s="92">
        <v>80</v>
      </c>
      <c r="AR58" s="92">
        <f>IF('Metric ME - Current'!$H$16&lt;3.1622,840.33-168.66*(3.1622-'Metric ME - Current'!$H$16),840.33)</f>
        <v>840.33</v>
      </c>
      <c r="AS58" s="1">
        <f t="shared" si="14"/>
        <v>40646.880000000041</v>
      </c>
      <c r="AT58" s="92">
        <f>IF('Metric ME - Current'!$H$16&lt;4.0581,604.98+0.000000659*(4.0581-'Metric ME - Current'!$H$16)-32.9253*(4.0581-'Metric ME - Current'!$H$16)^2,604.98)</f>
        <v>604.98</v>
      </c>
      <c r="AU58" s="1">
        <f t="shared" si="28"/>
        <v>36249.300000000003</v>
      </c>
      <c r="AX58" s="92">
        <v>80</v>
      </c>
      <c r="AY58" s="92">
        <f>IF('Metric ME - Current'!$I$16&lt;3.1622,840.33-168.66*(3.1622-'Metric ME - Current'!$I$16),840.33)</f>
        <v>840.33</v>
      </c>
      <c r="AZ58" s="1">
        <f t="shared" si="15"/>
        <v>40646.880000000041</v>
      </c>
      <c r="BA58" s="92">
        <f>IF('Metric ME - Current'!$I$16&lt;4.0581,604.98+0.000000659*(4.0581-'Metric ME - Current'!$I$16)-32.9253*(4.0581-'Metric ME - Current'!$I$16)^2,604.98)</f>
        <v>604.98</v>
      </c>
      <c r="BB58" s="1">
        <f t="shared" si="29"/>
        <v>36249.300000000003</v>
      </c>
    </row>
    <row r="59" spans="1:54" x14ac:dyDescent="0.25">
      <c r="A59" s="92">
        <v>81</v>
      </c>
      <c r="B59" s="92">
        <f>IF('Metric ME - Current'!$B$16&lt;3.1622,840.33-168.66*(3.1622-'Metric ME - Current'!$B$16),840.33)</f>
        <v>840.33</v>
      </c>
      <c r="C59" s="1">
        <f t="shared" si="8"/>
        <v>41487.210000000043</v>
      </c>
      <c r="D59" s="92">
        <f>IF('Metric ME - Current'!$B$16&lt;4.0581,604.98+0.000000659*(4.0581-'Metric ME - Current'!$B$16)-32.9253*(4.0581-'Metric ME - Current'!$B$16)^2,604.98)</f>
        <v>604.98</v>
      </c>
      <c r="E59" s="1">
        <f t="shared" si="0"/>
        <v>36854.280000000006</v>
      </c>
      <c r="H59" s="92">
        <v>81</v>
      </c>
      <c r="I59" s="92">
        <f>IF('Metric ME - Current'!$C$16&lt;3.1622,840.33-168.66*(3.1622-'Metric ME - Current'!$C$16),840.33)</f>
        <v>840.33</v>
      </c>
      <c r="J59" s="1">
        <f t="shared" si="9"/>
        <v>41487.210000000043</v>
      </c>
      <c r="K59" s="92">
        <f>IF('Metric ME - Current'!$C$16&lt;4.0581,604.98+0.000000659*(4.0581-'Metric ME - Current'!$C$16)-32.9253*(4.0581-'Metric ME - Current'!$C$16)^2,604.98)</f>
        <v>604.98</v>
      </c>
      <c r="L59" s="1">
        <f t="shared" si="23"/>
        <v>36854.280000000006</v>
      </c>
      <c r="O59" s="92">
        <v>81</v>
      </c>
      <c r="P59" s="92">
        <f>IF('Metric ME - Current'!$D$16&lt;3.1622,840.33-168.66*(3.1622-'Metric ME - Current'!$D$16),840.33)</f>
        <v>840.33</v>
      </c>
      <c r="Q59" s="1">
        <f t="shared" si="10"/>
        <v>41487.210000000043</v>
      </c>
      <c r="R59" s="92">
        <f>IF('Metric ME - Current'!$D$16&lt;4.0581,604.98+0.000000659*(4.0581-'Metric ME - Current'!$D$16)-32.9253*(4.0581-'Metric ME - Current'!$B$16)^2,604.98)</f>
        <v>604.98</v>
      </c>
      <c r="S59" s="1">
        <f t="shared" si="24"/>
        <v>36854.280000000006</v>
      </c>
      <c r="V59" s="92">
        <v>81</v>
      </c>
      <c r="W59" s="92">
        <f>IF('Metric ME - Current'!$E$16&lt;3.1622,840.33-168.66*(3.1622-'Metric ME - Current'!$B$16),840.33)</f>
        <v>840.33</v>
      </c>
      <c r="X59" s="1">
        <f t="shared" si="11"/>
        <v>41487.210000000043</v>
      </c>
      <c r="Y59" s="92">
        <f>IF('Metric ME - Current'!$E$16&lt;4.0581,604.98+0.000000659*(4.0581-'Metric ME - Current'!$E$16)-32.9253*(4.0581-'Metric ME - Current'!$E$16)^2,604.98)</f>
        <v>604.98</v>
      </c>
      <c r="Z59" s="1">
        <f t="shared" si="25"/>
        <v>36854.280000000006</v>
      </c>
      <c r="AC59" s="92">
        <v>81</v>
      </c>
      <c r="AD59" s="92">
        <f>IF('Metric ME - Current'!$F$16&lt;3.1622,840.33-168.66*(3.1622-'Metric ME - Current'!$F$16),840.33)</f>
        <v>840.33</v>
      </c>
      <c r="AE59" s="1">
        <f t="shared" si="12"/>
        <v>41487.210000000043</v>
      </c>
      <c r="AF59" s="92">
        <f>IF('Metric ME - Current'!$F$16&lt;4.0581,604.98+0.000000659*(4.0581-'Metric ME - Current'!$F$16)-32.9253*(4.0581-'Metric ME - Current'!$F$16)^2,604.98)</f>
        <v>604.98</v>
      </c>
      <c r="AG59" s="1">
        <f t="shared" si="26"/>
        <v>36854.280000000006</v>
      </c>
      <c r="AJ59" s="92">
        <v>81</v>
      </c>
      <c r="AK59" s="92">
        <f>IF('Metric ME - Current'!$G$16&lt;3.1622,840.33-168.66*(3.1622-'Metric ME - Current'!$G$16),840.33)</f>
        <v>840.33</v>
      </c>
      <c r="AL59" s="1">
        <f t="shared" si="13"/>
        <v>41487.210000000043</v>
      </c>
      <c r="AM59" s="92">
        <f>IF('Metric ME - Current'!$G$16&lt;4.0581,604.98+0.000000659*(4.0581-'Metric ME - Current'!$G$16)-32.9253*(4.0581-'Metric ME - Current'!$G$16)^2,604.98)</f>
        <v>604.98</v>
      </c>
      <c r="AN59" s="1">
        <f t="shared" si="27"/>
        <v>36854.280000000006</v>
      </c>
      <c r="AQ59" s="92">
        <v>81</v>
      </c>
      <c r="AR59" s="92">
        <f>IF('Metric ME - Current'!$H$16&lt;3.1622,840.33-168.66*(3.1622-'Metric ME - Current'!$H$16),840.33)</f>
        <v>840.33</v>
      </c>
      <c r="AS59" s="1">
        <f t="shared" si="14"/>
        <v>41487.210000000043</v>
      </c>
      <c r="AT59" s="92">
        <f>IF('Metric ME - Current'!$H$16&lt;4.0581,604.98+0.000000659*(4.0581-'Metric ME - Current'!$H$16)-32.9253*(4.0581-'Metric ME - Current'!$H$16)^2,604.98)</f>
        <v>604.98</v>
      </c>
      <c r="AU59" s="1">
        <f t="shared" si="28"/>
        <v>36854.280000000006</v>
      </c>
      <c r="AX59" s="92">
        <v>81</v>
      </c>
      <c r="AY59" s="92">
        <f>IF('Metric ME - Current'!$I$16&lt;3.1622,840.33-168.66*(3.1622-'Metric ME - Current'!$I$16),840.33)</f>
        <v>840.33</v>
      </c>
      <c r="AZ59" s="1">
        <f t="shared" si="15"/>
        <v>41487.210000000043</v>
      </c>
      <c r="BA59" s="92">
        <f>IF('Metric ME - Current'!$I$16&lt;4.0581,604.98+0.000000659*(4.0581-'Metric ME - Current'!$I$16)-32.9253*(4.0581-'Metric ME - Current'!$I$16)^2,604.98)</f>
        <v>604.98</v>
      </c>
      <c r="BB59" s="1">
        <f t="shared" si="29"/>
        <v>36854.280000000006</v>
      </c>
    </row>
    <row r="60" spans="1:54" x14ac:dyDescent="0.25">
      <c r="A60" s="92">
        <v>82</v>
      </c>
      <c r="B60" s="92">
        <f>IF('Metric ME - Current'!$B$16&lt;3.1622,840.33-168.66*(3.1622-'Metric ME - Current'!$B$16),840.33)</f>
        <v>840.33</v>
      </c>
      <c r="C60" s="1">
        <f t="shared" si="8"/>
        <v>42327.540000000045</v>
      </c>
      <c r="D60" s="92">
        <f>IF('Metric ME - Current'!$B$16&lt;4.0581,604.98+0.000000659*(4.0581-'Metric ME - Current'!$B$16)-32.9253*(4.0581-'Metric ME - Current'!$B$16)^2,604.98)</f>
        <v>604.98</v>
      </c>
      <c r="E60" s="1">
        <f t="shared" si="0"/>
        <v>37459.260000000009</v>
      </c>
      <c r="H60" s="92">
        <v>82</v>
      </c>
      <c r="I60" s="92">
        <f>IF('Metric ME - Current'!$C$16&lt;3.1622,840.33-168.66*(3.1622-'Metric ME - Current'!$C$16),840.33)</f>
        <v>840.33</v>
      </c>
      <c r="J60" s="1">
        <f t="shared" si="9"/>
        <v>42327.540000000045</v>
      </c>
      <c r="K60" s="92">
        <f>IF('Metric ME - Current'!$C$16&lt;4.0581,604.98+0.000000659*(4.0581-'Metric ME - Current'!$C$16)-32.9253*(4.0581-'Metric ME - Current'!$C$16)^2,604.98)</f>
        <v>604.98</v>
      </c>
      <c r="L60" s="1">
        <f t="shared" si="23"/>
        <v>37459.260000000009</v>
      </c>
      <c r="O60" s="92">
        <v>82</v>
      </c>
      <c r="P60" s="92">
        <f>IF('Metric ME - Current'!$D$16&lt;3.1622,840.33-168.66*(3.1622-'Metric ME - Current'!$D$16),840.33)</f>
        <v>840.33</v>
      </c>
      <c r="Q60" s="1">
        <f t="shared" si="10"/>
        <v>42327.540000000045</v>
      </c>
      <c r="R60" s="92">
        <f>IF('Metric ME - Current'!$D$16&lt;4.0581,604.98+0.000000659*(4.0581-'Metric ME - Current'!$D$16)-32.9253*(4.0581-'Metric ME - Current'!$B$16)^2,604.98)</f>
        <v>604.98</v>
      </c>
      <c r="S60" s="1">
        <f t="shared" si="24"/>
        <v>37459.260000000009</v>
      </c>
      <c r="V60" s="92">
        <v>82</v>
      </c>
      <c r="W60" s="92">
        <f>IF('Metric ME - Current'!$E$16&lt;3.1622,840.33-168.66*(3.1622-'Metric ME - Current'!$B$16),840.33)</f>
        <v>840.33</v>
      </c>
      <c r="X60" s="1">
        <f t="shared" si="11"/>
        <v>42327.540000000045</v>
      </c>
      <c r="Y60" s="92">
        <f>IF('Metric ME - Current'!$E$16&lt;4.0581,604.98+0.000000659*(4.0581-'Metric ME - Current'!$E$16)-32.9253*(4.0581-'Metric ME - Current'!$E$16)^2,604.98)</f>
        <v>604.98</v>
      </c>
      <c r="Z60" s="1">
        <f t="shared" si="25"/>
        <v>37459.260000000009</v>
      </c>
      <c r="AC60" s="92">
        <v>82</v>
      </c>
      <c r="AD60" s="92">
        <f>IF('Metric ME - Current'!$F$16&lt;3.1622,840.33-168.66*(3.1622-'Metric ME - Current'!$F$16),840.33)</f>
        <v>840.33</v>
      </c>
      <c r="AE60" s="1">
        <f t="shared" si="12"/>
        <v>42327.540000000045</v>
      </c>
      <c r="AF60" s="92">
        <f>IF('Metric ME - Current'!$F$16&lt;4.0581,604.98+0.000000659*(4.0581-'Metric ME - Current'!$F$16)-32.9253*(4.0581-'Metric ME - Current'!$F$16)^2,604.98)</f>
        <v>604.98</v>
      </c>
      <c r="AG60" s="1">
        <f t="shared" si="26"/>
        <v>37459.260000000009</v>
      </c>
      <c r="AJ60" s="92">
        <v>82</v>
      </c>
      <c r="AK60" s="92">
        <f>IF('Metric ME - Current'!$G$16&lt;3.1622,840.33-168.66*(3.1622-'Metric ME - Current'!$G$16),840.33)</f>
        <v>840.33</v>
      </c>
      <c r="AL60" s="1">
        <f t="shared" si="13"/>
        <v>42327.540000000045</v>
      </c>
      <c r="AM60" s="92">
        <f>IF('Metric ME - Current'!$G$16&lt;4.0581,604.98+0.000000659*(4.0581-'Metric ME - Current'!$G$16)-32.9253*(4.0581-'Metric ME - Current'!$G$16)^2,604.98)</f>
        <v>604.98</v>
      </c>
      <c r="AN60" s="1">
        <f t="shared" si="27"/>
        <v>37459.260000000009</v>
      </c>
      <c r="AQ60" s="92">
        <v>82</v>
      </c>
      <c r="AR60" s="92">
        <f>IF('Metric ME - Current'!$H$16&lt;3.1622,840.33-168.66*(3.1622-'Metric ME - Current'!$H$16),840.33)</f>
        <v>840.33</v>
      </c>
      <c r="AS60" s="1">
        <f t="shared" si="14"/>
        <v>42327.540000000045</v>
      </c>
      <c r="AT60" s="92">
        <f>IF('Metric ME - Current'!$H$16&lt;4.0581,604.98+0.000000659*(4.0581-'Metric ME - Current'!$H$16)-32.9253*(4.0581-'Metric ME - Current'!$H$16)^2,604.98)</f>
        <v>604.98</v>
      </c>
      <c r="AU60" s="1">
        <f t="shared" si="28"/>
        <v>37459.260000000009</v>
      </c>
      <c r="AX60" s="92">
        <v>82</v>
      </c>
      <c r="AY60" s="92">
        <f>IF('Metric ME - Current'!$I$16&lt;3.1622,840.33-168.66*(3.1622-'Metric ME - Current'!$I$16),840.33)</f>
        <v>840.33</v>
      </c>
      <c r="AZ60" s="1">
        <f t="shared" si="15"/>
        <v>42327.540000000045</v>
      </c>
      <c r="BA60" s="92">
        <f>IF('Metric ME - Current'!$I$16&lt;4.0581,604.98+0.000000659*(4.0581-'Metric ME - Current'!$I$16)-32.9253*(4.0581-'Metric ME - Current'!$I$16)^2,604.98)</f>
        <v>604.98</v>
      </c>
      <c r="BB60" s="1">
        <f t="shared" si="29"/>
        <v>37459.260000000009</v>
      </c>
    </row>
    <row r="61" spans="1:54" x14ac:dyDescent="0.25">
      <c r="A61" s="92">
        <v>83</v>
      </c>
      <c r="B61" s="92">
        <f>IF('Metric ME - Current'!$B$16&lt;3.1622,840.33-168.66*(3.1622-'Metric ME - Current'!$B$16),840.33)</f>
        <v>840.33</v>
      </c>
      <c r="C61" s="1">
        <f t="shared" si="8"/>
        <v>43167.870000000046</v>
      </c>
      <c r="D61" s="92">
        <f>IF('Metric ME - Current'!$B$16&lt;4.0581,604.98+0.000000659*(4.0581-'Metric ME - Current'!$B$16)-32.9253*(4.0581-'Metric ME - Current'!$B$16)^2,604.98)</f>
        <v>604.98</v>
      </c>
      <c r="E61" s="1">
        <f t="shared" si="0"/>
        <v>38064.240000000013</v>
      </c>
      <c r="H61" s="92">
        <v>83</v>
      </c>
      <c r="I61" s="92">
        <f>IF('Metric ME - Current'!$C$16&lt;3.1622,840.33-168.66*(3.1622-'Metric ME - Current'!$C$16),840.33)</f>
        <v>840.33</v>
      </c>
      <c r="J61" s="1">
        <f t="shared" si="9"/>
        <v>43167.870000000046</v>
      </c>
      <c r="K61" s="92">
        <f>IF('Metric ME - Current'!$C$16&lt;4.0581,604.98+0.000000659*(4.0581-'Metric ME - Current'!$C$16)-32.9253*(4.0581-'Metric ME - Current'!$C$16)^2,604.98)</f>
        <v>604.98</v>
      </c>
      <c r="L61" s="1">
        <f t="shared" si="23"/>
        <v>38064.240000000013</v>
      </c>
      <c r="O61" s="92">
        <v>83</v>
      </c>
      <c r="P61" s="92">
        <f>IF('Metric ME - Current'!$D$16&lt;3.1622,840.33-168.66*(3.1622-'Metric ME - Current'!$D$16),840.33)</f>
        <v>840.33</v>
      </c>
      <c r="Q61" s="1">
        <f t="shared" si="10"/>
        <v>43167.870000000046</v>
      </c>
      <c r="R61" s="92">
        <f>IF('Metric ME - Current'!$D$16&lt;4.0581,604.98+0.000000659*(4.0581-'Metric ME - Current'!$D$16)-32.9253*(4.0581-'Metric ME - Current'!$B$16)^2,604.98)</f>
        <v>604.98</v>
      </c>
      <c r="S61" s="1">
        <f t="shared" si="24"/>
        <v>38064.240000000013</v>
      </c>
      <c r="V61" s="92">
        <v>83</v>
      </c>
      <c r="W61" s="92">
        <f>IF('Metric ME - Current'!$E$16&lt;3.1622,840.33-168.66*(3.1622-'Metric ME - Current'!$B$16),840.33)</f>
        <v>840.33</v>
      </c>
      <c r="X61" s="1">
        <f t="shared" si="11"/>
        <v>43167.870000000046</v>
      </c>
      <c r="Y61" s="92">
        <f>IF('Metric ME - Current'!$E$16&lt;4.0581,604.98+0.000000659*(4.0581-'Metric ME - Current'!$E$16)-32.9253*(4.0581-'Metric ME - Current'!$E$16)^2,604.98)</f>
        <v>604.98</v>
      </c>
      <c r="Z61" s="1">
        <f t="shared" si="25"/>
        <v>38064.240000000013</v>
      </c>
      <c r="AC61" s="92">
        <v>83</v>
      </c>
      <c r="AD61" s="92">
        <f>IF('Metric ME - Current'!$F$16&lt;3.1622,840.33-168.66*(3.1622-'Metric ME - Current'!$F$16),840.33)</f>
        <v>840.33</v>
      </c>
      <c r="AE61" s="1">
        <f t="shared" si="12"/>
        <v>43167.870000000046</v>
      </c>
      <c r="AF61" s="92">
        <f>IF('Metric ME - Current'!$F$16&lt;4.0581,604.98+0.000000659*(4.0581-'Metric ME - Current'!$F$16)-32.9253*(4.0581-'Metric ME - Current'!$F$16)^2,604.98)</f>
        <v>604.98</v>
      </c>
      <c r="AG61" s="1">
        <f t="shared" si="26"/>
        <v>38064.240000000013</v>
      </c>
      <c r="AJ61" s="92">
        <v>83</v>
      </c>
      <c r="AK61" s="92">
        <f>IF('Metric ME - Current'!$G$16&lt;3.1622,840.33-168.66*(3.1622-'Metric ME - Current'!$G$16),840.33)</f>
        <v>840.33</v>
      </c>
      <c r="AL61" s="1">
        <f t="shared" si="13"/>
        <v>43167.870000000046</v>
      </c>
      <c r="AM61" s="92">
        <f>IF('Metric ME - Current'!$G$16&lt;4.0581,604.98+0.000000659*(4.0581-'Metric ME - Current'!$G$16)-32.9253*(4.0581-'Metric ME - Current'!$G$16)^2,604.98)</f>
        <v>604.98</v>
      </c>
      <c r="AN61" s="1">
        <f t="shared" si="27"/>
        <v>38064.240000000013</v>
      </c>
      <c r="AQ61" s="92">
        <v>83</v>
      </c>
      <c r="AR61" s="92">
        <f>IF('Metric ME - Current'!$H$16&lt;3.1622,840.33-168.66*(3.1622-'Metric ME - Current'!$H$16),840.33)</f>
        <v>840.33</v>
      </c>
      <c r="AS61" s="1">
        <f t="shared" si="14"/>
        <v>43167.870000000046</v>
      </c>
      <c r="AT61" s="92">
        <f>IF('Metric ME - Current'!$H$16&lt;4.0581,604.98+0.000000659*(4.0581-'Metric ME - Current'!$H$16)-32.9253*(4.0581-'Metric ME - Current'!$H$16)^2,604.98)</f>
        <v>604.98</v>
      </c>
      <c r="AU61" s="1">
        <f t="shared" si="28"/>
        <v>38064.240000000013</v>
      </c>
      <c r="AX61" s="92">
        <v>83</v>
      </c>
      <c r="AY61" s="92">
        <f>IF('Metric ME - Current'!$I$16&lt;3.1622,840.33-168.66*(3.1622-'Metric ME - Current'!$I$16),840.33)</f>
        <v>840.33</v>
      </c>
      <c r="AZ61" s="1">
        <f t="shared" si="15"/>
        <v>43167.870000000046</v>
      </c>
      <c r="BA61" s="92">
        <f>IF('Metric ME - Current'!$I$16&lt;4.0581,604.98+0.000000659*(4.0581-'Metric ME - Current'!$I$16)-32.9253*(4.0581-'Metric ME - Current'!$I$16)^2,604.98)</f>
        <v>604.98</v>
      </c>
      <c r="BB61" s="1">
        <f t="shared" si="29"/>
        <v>38064.240000000013</v>
      </c>
    </row>
    <row r="62" spans="1:54" x14ac:dyDescent="0.25">
      <c r="A62" s="92">
        <v>84</v>
      </c>
      <c r="B62" s="92">
        <f>IF('Metric ME - Current'!$B$16&lt;3.1622,840.33-168.66*(3.1622-'Metric ME - Current'!$B$16),840.33)</f>
        <v>840.33</v>
      </c>
      <c r="C62" s="1">
        <f t="shared" si="8"/>
        <v>44008.200000000048</v>
      </c>
      <c r="D62" s="92">
        <f>IF('Metric ME - Current'!$B$16&lt;4.0581,604.98+0.000000659*(4.0581-'Metric ME - Current'!$B$16)-32.9253*(4.0581-'Metric ME - Current'!$B$16)^2,604.98)</f>
        <v>604.98</v>
      </c>
      <c r="E62" s="1">
        <f t="shared" si="0"/>
        <v>38669.220000000016</v>
      </c>
      <c r="H62" s="92">
        <v>84</v>
      </c>
      <c r="I62" s="92">
        <f>IF('Metric ME - Current'!$C$16&lt;3.1622,840.33-168.66*(3.1622-'Metric ME - Current'!$C$16),840.33)</f>
        <v>840.33</v>
      </c>
      <c r="J62" s="1">
        <f t="shared" si="9"/>
        <v>44008.200000000048</v>
      </c>
      <c r="K62" s="92">
        <f>IF('Metric ME - Current'!$C$16&lt;4.0581,604.98+0.000000659*(4.0581-'Metric ME - Current'!$C$16)-32.9253*(4.0581-'Metric ME - Current'!$C$16)^2,604.98)</f>
        <v>604.98</v>
      </c>
      <c r="L62" s="1">
        <f t="shared" si="23"/>
        <v>38669.220000000016</v>
      </c>
      <c r="O62" s="92">
        <v>84</v>
      </c>
      <c r="P62" s="92">
        <f>IF('Metric ME - Current'!$D$16&lt;3.1622,840.33-168.66*(3.1622-'Metric ME - Current'!$D$16),840.33)</f>
        <v>840.33</v>
      </c>
      <c r="Q62" s="1">
        <f t="shared" si="10"/>
        <v>44008.200000000048</v>
      </c>
      <c r="R62" s="92">
        <f>IF('Metric ME - Current'!$D$16&lt;4.0581,604.98+0.000000659*(4.0581-'Metric ME - Current'!$D$16)-32.9253*(4.0581-'Metric ME - Current'!$B$16)^2,604.98)</f>
        <v>604.98</v>
      </c>
      <c r="S62" s="1">
        <f t="shared" si="24"/>
        <v>38669.220000000016</v>
      </c>
      <c r="V62" s="92">
        <v>84</v>
      </c>
      <c r="W62" s="92">
        <f>IF('Metric ME - Current'!$E$16&lt;3.1622,840.33-168.66*(3.1622-'Metric ME - Current'!$B$16),840.33)</f>
        <v>840.33</v>
      </c>
      <c r="X62" s="1">
        <f t="shared" si="11"/>
        <v>44008.200000000048</v>
      </c>
      <c r="Y62" s="92">
        <f>IF('Metric ME - Current'!$E$16&lt;4.0581,604.98+0.000000659*(4.0581-'Metric ME - Current'!$E$16)-32.9253*(4.0581-'Metric ME - Current'!$E$16)^2,604.98)</f>
        <v>604.98</v>
      </c>
      <c r="Z62" s="1">
        <f t="shared" si="25"/>
        <v>38669.220000000016</v>
      </c>
      <c r="AC62" s="92">
        <v>84</v>
      </c>
      <c r="AD62" s="92">
        <f>IF('Metric ME - Current'!$F$16&lt;3.1622,840.33-168.66*(3.1622-'Metric ME - Current'!$F$16),840.33)</f>
        <v>840.33</v>
      </c>
      <c r="AE62" s="1">
        <f t="shared" si="12"/>
        <v>44008.200000000048</v>
      </c>
      <c r="AF62" s="92">
        <f>IF('Metric ME - Current'!$F$16&lt;4.0581,604.98+0.000000659*(4.0581-'Metric ME - Current'!$F$16)-32.9253*(4.0581-'Metric ME - Current'!$F$16)^2,604.98)</f>
        <v>604.98</v>
      </c>
      <c r="AG62" s="1">
        <f t="shared" si="26"/>
        <v>38669.220000000016</v>
      </c>
      <c r="AJ62" s="92">
        <v>84</v>
      </c>
      <c r="AK62" s="92">
        <f>IF('Metric ME - Current'!$G$16&lt;3.1622,840.33-168.66*(3.1622-'Metric ME - Current'!$G$16),840.33)</f>
        <v>840.33</v>
      </c>
      <c r="AL62" s="1">
        <f t="shared" si="13"/>
        <v>44008.200000000048</v>
      </c>
      <c r="AM62" s="92">
        <f>IF('Metric ME - Current'!$G$16&lt;4.0581,604.98+0.000000659*(4.0581-'Metric ME - Current'!$G$16)-32.9253*(4.0581-'Metric ME - Current'!$G$16)^2,604.98)</f>
        <v>604.98</v>
      </c>
      <c r="AN62" s="1">
        <f t="shared" si="27"/>
        <v>38669.220000000016</v>
      </c>
      <c r="AQ62" s="92">
        <v>84</v>
      </c>
      <c r="AR62" s="92">
        <f>IF('Metric ME - Current'!$H$16&lt;3.1622,840.33-168.66*(3.1622-'Metric ME - Current'!$H$16),840.33)</f>
        <v>840.33</v>
      </c>
      <c r="AS62" s="1">
        <f t="shared" si="14"/>
        <v>44008.200000000048</v>
      </c>
      <c r="AT62" s="92">
        <f>IF('Metric ME - Current'!$H$16&lt;4.0581,604.98+0.000000659*(4.0581-'Metric ME - Current'!$H$16)-32.9253*(4.0581-'Metric ME - Current'!$H$16)^2,604.98)</f>
        <v>604.98</v>
      </c>
      <c r="AU62" s="1">
        <f t="shared" si="28"/>
        <v>38669.220000000016</v>
      </c>
      <c r="AX62" s="92">
        <v>84</v>
      </c>
      <c r="AY62" s="92">
        <f>IF('Metric ME - Current'!$I$16&lt;3.1622,840.33-168.66*(3.1622-'Metric ME - Current'!$I$16),840.33)</f>
        <v>840.33</v>
      </c>
      <c r="AZ62" s="1">
        <f t="shared" si="15"/>
        <v>44008.200000000048</v>
      </c>
      <c r="BA62" s="92">
        <f>IF('Metric ME - Current'!$I$16&lt;4.0581,604.98+0.000000659*(4.0581-'Metric ME - Current'!$I$16)-32.9253*(4.0581-'Metric ME - Current'!$I$16)^2,604.98)</f>
        <v>604.98</v>
      </c>
      <c r="BB62" s="1">
        <f t="shared" si="29"/>
        <v>38669.220000000016</v>
      </c>
    </row>
    <row r="63" spans="1:54" x14ac:dyDescent="0.25">
      <c r="A63" s="92">
        <v>85</v>
      </c>
      <c r="B63" s="92">
        <f>IF('Metric ME - Current'!$B$16&lt;3.1622,840.33-168.66*(3.1622-'Metric ME - Current'!$B$16),840.33)</f>
        <v>840.33</v>
      </c>
      <c r="C63" s="1">
        <f t="shared" si="8"/>
        <v>44848.53000000005</v>
      </c>
      <c r="D63" s="92">
        <f>IF('Metric ME - Current'!$B$16&lt;4.0581,604.98+0.000000659*(4.0581-'Metric ME - Current'!$B$16)-32.9253*(4.0581-'Metric ME - Current'!$B$16)^2,604.98)</f>
        <v>604.98</v>
      </c>
      <c r="E63" s="1">
        <f t="shared" si="0"/>
        <v>39274.200000000019</v>
      </c>
      <c r="H63" s="92">
        <v>85</v>
      </c>
      <c r="I63" s="92">
        <f>IF('Metric ME - Current'!$C$16&lt;3.1622,840.33-168.66*(3.1622-'Metric ME - Current'!$C$16),840.33)</f>
        <v>840.33</v>
      </c>
      <c r="J63" s="1">
        <f t="shared" si="9"/>
        <v>44848.53000000005</v>
      </c>
      <c r="K63" s="92">
        <f>IF('Metric ME - Current'!$C$16&lt;4.0581,604.98+0.000000659*(4.0581-'Metric ME - Current'!$C$16)-32.9253*(4.0581-'Metric ME - Current'!$C$16)^2,604.98)</f>
        <v>604.98</v>
      </c>
      <c r="L63" s="1">
        <f t="shared" si="23"/>
        <v>39274.200000000019</v>
      </c>
      <c r="O63" s="92">
        <v>85</v>
      </c>
      <c r="P63" s="92">
        <f>IF('Metric ME - Current'!$D$16&lt;3.1622,840.33-168.66*(3.1622-'Metric ME - Current'!$D$16),840.33)</f>
        <v>840.33</v>
      </c>
      <c r="Q63" s="1">
        <f t="shared" si="10"/>
        <v>44848.53000000005</v>
      </c>
      <c r="R63" s="92">
        <f>IF('Metric ME - Current'!$D$16&lt;4.0581,604.98+0.000000659*(4.0581-'Metric ME - Current'!$D$16)-32.9253*(4.0581-'Metric ME - Current'!$B$16)^2,604.98)</f>
        <v>604.98</v>
      </c>
      <c r="S63" s="1">
        <f t="shared" si="24"/>
        <v>39274.200000000019</v>
      </c>
      <c r="V63" s="92">
        <v>85</v>
      </c>
      <c r="W63" s="92">
        <f>IF('Metric ME - Current'!$E$16&lt;3.1622,840.33-168.66*(3.1622-'Metric ME - Current'!$B$16),840.33)</f>
        <v>840.33</v>
      </c>
      <c r="X63" s="1">
        <f t="shared" si="11"/>
        <v>44848.53000000005</v>
      </c>
      <c r="Y63" s="92">
        <f>IF('Metric ME - Current'!$E$16&lt;4.0581,604.98+0.000000659*(4.0581-'Metric ME - Current'!$E$16)-32.9253*(4.0581-'Metric ME - Current'!$E$16)^2,604.98)</f>
        <v>604.98</v>
      </c>
      <c r="Z63" s="1">
        <f t="shared" si="25"/>
        <v>39274.200000000019</v>
      </c>
      <c r="AC63" s="92">
        <v>85</v>
      </c>
      <c r="AD63" s="92">
        <f>IF('Metric ME - Current'!$F$16&lt;3.1622,840.33-168.66*(3.1622-'Metric ME - Current'!$F$16),840.33)</f>
        <v>840.33</v>
      </c>
      <c r="AE63" s="1">
        <f t="shared" si="12"/>
        <v>44848.53000000005</v>
      </c>
      <c r="AF63" s="92">
        <f>IF('Metric ME - Current'!$F$16&lt;4.0581,604.98+0.000000659*(4.0581-'Metric ME - Current'!$F$16)-32.9253*(4.0581-'Metric ME - Current'!$F$16)^2,604.98)</f>
        <v>604.98</v>
      </c>
      <c r="AG63" s="1">
        <f t="shared" si="26"/>
        <v>39274.200000000019</v>
      </c>
      <c r="AJ63" s="92">
        <v>85</v>
      </c>
      <c r="AK63" s="92">
        <f>IF('Metric ME - Current'!$G$16&lt;3.1622,840.33-168.66*(3.1622-'Metric ME - Current'!$G$16),840.33)</f>
        <v>840.33</v>
      </c>
      <c r="AL63" s="1">
        <f t="shared" si="13"/>
        <v>44848.53000000005</v>
      </c>
      <c r="AM63" s="92">
        <f>IF('Metric ME - Current'!$G$16&lt;4.0581,604.98+0.000000659*(4.0581-'Metric ME - Current'!$G$16)-32.9253*(4.0581-'Metric ME - Current'!$G$16)^2,604.98)</f>
        <v>604.98</v>
      </c>
      <c r="AN63" s="1">
        <f t="shared" si="27"/>
        <v>39274.200000000019</v>
      </c>
      <c r="AQ63" s="92">
        <v>85</v>
      </c>
      <c r="AR63" s="92">
        <f>IF('Metric ME - Current'!$H$16&lt;3.1622,840.33-168.66*(3.1622-'Metric ME - Current'!$H$16),840.33)</f>
        <v>840.33</v>
      </c>
      <c r="AS63" s="1">
        <f t="shared" si="14"/>
        <v>44848.53000000005</v>
      </c>
      <c r="AT63" s="92">
        <f>IF('Metric ME - Current'!$H$16&lt;4.0581,604.98+0.000000659*(4.0581-'Metric ME - Current'!$H$16)-32.9253*(4.0581-'Metric ME - Current'!$H$16)^2,604.98)</f>
        <v>604.98</v>
      </c>
      <c r="AU63" s="1">
        <f t="shared" si="28"/>
        <v>39274.200000000019</v>
      </c>
      <c r="AX63" s="92">
        <v>85</v>
      </c>
      <c r="AY63" s="92">
        <f>IF('Metric ME - Current'!$I$16&lt;3.1622,840.33-168.66*(3.1622-'Metric ME - Current'!$I$16),840.33)</f>
        <v>840.33</v>
      </c>
      <c r="AZ63" s="1">
        <f t="shared" si="15"/>
        <v>44848.53000000005</v>
      </c>
      <c r="BA63" s="92">
        <f>IF('Metric ME - Current'!$I$16&lt;4.0581,604.98+0.000000659*(4.0581-'Metric ME - Current'!$I$16)-32.9253*(4.0581-'Metric ME - Current'!$I$16)^2,604.98)</f>
        <v>604.98</v>
      </c>
      <c r="BB63" s="1">
        <f t="shared" si="29"/>
        <v>39274.200000000019</v>
      </c>
    </row>
    <row r="64" spans="1:54" x14ac:dyDescent="0.25">
      <c r="A64" s="92">
        <v>86</v>
      </c>
      <c r="B64" s="92">
        <f>IF('Metric ME - Current'!$B$16&lt;3.1622,840.33-168.66*(3.1622-'Metric ME - Current'!$B$16),840.33)</f>
        <v>840.33</v>
      </c>
      <c r="C64" s="1">
        <f t="shared" si="8"/>
        <v>45688.860000000052</v>
      </c>
      <c r="D64" s="92">
        <f>IF('Metric ME - Current'!$B$16&lt;4.0581,604.98+0.000000659*(4.0581-'Metric ME - Current'!$B$16)-32.9253*(4.0581-'Metric ME - Current'!$B$16)^2,604.98)</f>
        <v>604.98</v>
      </c>
      <c r="E64" s="1">
        <f t="shared" si="0"/>
        <v>39879.180000000022</v>
      </c>
      <c r="H64" s="92">
        <v>86</v>
      </c>
      <c r="I64" s="92">
        <f>IF('Metric ME - Current'!$C$16&lt;3.1622,840.33-168.66*(3.1622-'Metric ME - Current'!$C$16),840.33)</f>
        <v>840.33</v>
      </c>
      <c r="J64" s="1">
        <f t="shared" si="9"/>
        <v>45688.860000000052</v>
      </c>
      <c r="K64" s="92">
        <f>IF('Metric ME - Current'!$C$16&lt;4.0581,604.98+0.000000659*(4.0581-'Metric ME - Current'!$C$16)-32.9253*(4.0581-'Metric ME - Current'!$C$16)^2,604.98)</f>
        <v>604.98</v>
      </c>
      <c r="L64" s="1">
        <f t="shared" si="23"/>
        <v>39879.180000000022</v>
      </c>
      <c r="O64" s="92">
        <v>86</v>
      </c>
      <c r="P64" s="92">
        <f>IF('Metric ME - Current'!$D$16&lt;3.1622,840.33-168.66*(3.1622-'Metric ME - Current'!$D$16),840.33)</f>
        <v>840.33</v>
      </c>
      <c r="Q64" s="1">
        <f t="shared" si="10"/>
        <v>45688.860000000052</v>
      </c>
      <c r="R64" s="92">
        <f>IF('Metric ME - Current'!$D$16&lt;4.0581,604.98+0.000000659*(4.0581-'Metric ME - Current'!$D$16)-32.9253*(4.0581-'Metric ME - Current'!$B$16)^2,604.98)</f>
        <v>604.98</v>
      </c>
      <c r="S64" s="1">
        <f t="shared" si="24"/>
        <v>39879.180000000022</v>
      </c>
      <c r="V64" s="92">
        <v>86</v>
      </c>
      <c r="W64" s="92">
        <f>IF('Metric ME - Current'!$E$16&lt;3.1622,840.33-168.66*(3.1622-'Metric ME - Current'!$B$16),840.33)</f>
        <v>840.33</v>
      </c>
      <c r="X64" s="1">
        <f t="shared" si="11"/>
        <v>45688.860000000052</v>
      </c>
      <c r="Y64" s="92">
        <f>IF('Metric ME - Current'!$E$16&lt;4.0581,604.98+0.000000659*(4.0581-'Metric ME - Current'!$E$16)-32.9253*(4.0581-'Metric ME - Current'!$E$16)^2,604.98)</f>
        <v>604.98</v>
      </c>
      <c r="Z64" s="1">
        <f t="shared" si="25"/>
        <v>39879.180000000022</v>
      </c>
      <c r="AC64" s="92">
        <v>86</v>
      </c>
      <c r="AD64" s="92">
        <f>IF('Metric ME - Current'!$F$16&lt;3.1622,840.33-168.66*(3.1622-'Metric ME - Current'!$F$16),840.33)</f>
        <v>840.33</v>
      </c>
      <c r="AE64" s="1">
        <f t="shared" si="12"/>
        <v>45688.860000000052</v>
      </c>
      <c r="AF64" s="92">
        <f>IF('Metric ME - Current'!$F$16&lt;4.0581,604.98+0.000000659*(4.0581-'Metric ME - Current'!$F$16)-32.9253*(4.0581-'Metric ME - Current'!$F$16)^2,604.98)</f>
        <v>604.98</v>
      </c>
      <c r="AG64" s="1">
        <f t="shared" si="26"/>
        <v>39879.180000000022</v>
      </c>
      <c r="AJ64" s="92">
        <v>86</v>
      </c>
      <c r="AK64" s="92">
        <f>IF('Metric ME - Current'!$G$16&lt;3.1622,840.33-168.66*(3.1622-'Metric ME - Current'!$G$16),840.33)</f>
        <v>840.33</v>
      </c>
      <c r="AL64" s="1">
        <f t="shared" si="13"/>
        <v>45688.860000000052</v>
      </c>
      <c r="AM64" s="92">
        <f>IF('Metric ME - Current'!$G$16&lt;4.0581,604.98+0.000000659*(4.0581-'Metric ME - Current'!$G$16)-32.9253*(4.0581-'Metric ME - Current'!$G$16)^2,604.98)</f>
        <v>604.98</v>
      </c>
      <c r="AN64" s="1">
        <f t="shared" si="27"/>
        <v>39879.180000000022</v>
      </c>
      <c r="AQ64" s="92">
        <v>86</v>
      </c>
      <c r="AR64" s="92">
        <f>IF('Metric ME - Current'!$H$16&lt;3.1622,840.33-168.66*(3.1622-'Metric ME - Current'!$H$16),840.33)</f>
        <v>840.33</v>
      </c>
      <c r="AS64" s="1">
        <f t="shared" si="14"/>
        <v>45688.860000000052</v>
      </c>
      <c r="AT64" s="92">
        <f>IF('Metric ME - Current'!$H$16&lt;4.0581,604.98+0.000000659*(4.0581-'Metric ME - Current'!$H$16)-32.9253*(4.0581-'Metric ME - Current'!$H$16)^2,604.98)</f>
        <v>604.98</v>
      </c>
      <c r="AU64" s="1">
        <f t="shared" si="28"/>
        <v>39879.180000000022</v>
      </c>
      <c r="AX64" s="92">
        <v>86</v>
      </c>
      <c r="AY64" s="92">
        <f>IF('Metric ME - Current'!$I$16&lt;3.1622,840.33-168.66*(3.1622-'Metric ME - Current'!$I$16),840.33)</f>
        <v>840.33</v>
      </c>
      <c r="AZ64" s="1">
        <f t="shared" si="15"/>
        <v>45688.860000000052</v>
      </c>
      <c r="BA64" s="92">
        <f>IF('Metric ME - Current'!$I$16&lt;4.0581,604.98+0.000000659*(4.0581-'Metric ME - Current'!$I$16)-32.9253*(4.0581-'Metric ME - Current'!$I$16)^2,604.98)</f>
        <v>604.98</v>
      </c>
      <c r="BB64" s="1">
        <f t="shared" si="29"/>
        <v>39879.180000000022</v>
      </c>
    </row>
    <row r="65" spans="1:54" x14ac:dyDescent="0.25">
      <c r="A65" s="92">
        <v>87</v>
      </c>
      <c r="B65" s="92">
        <f>IF('Metric ME - Current'!$B$16&lt;3.1622,840.33-168.66*(3.1622-'Metric ME - Current'!$B$16),840.33)</f>
        <v>840.33</v>
      </c>
      <c r="C65" s="1">
        <f t="shared" si="8"/>
        <v>46529.190000000053</v>
      </c>
      <c r="D65" s="92">
        <f>IF('Metric ME - Current'!$B$16&lt;4.0581,604.98+0.000000659*(4.0581-'Metric ME - Current'!$B$16)-32.9253*(4.0581-'Metric ME - Current'!$B$16)^2,604.98)</f>
        <v>604.98</v>
      </c>
      <c r="E65" s="1">
        <f t="shared" si="0"/>
        <v>40484.160000000025</v>
      </c>
      <c r="H65" s="92">
        <v>87</v>
      </c>
      <c r="I65" s="92">
        <f>IF('Metric ME - Current'!$C$16&lt;3.1622,840.33-168.66*(3.1622-'Metric ME - Current'!$C$16),840.33)</f>
        <v>840.33</v>
      </c>
      <c r="J65" s="1">
        <f t="shared" si="9"/>
        <v>46529.190000000053</v>
      </c>
      <c r="K65" s="92">
        <f>IF('Metric ME - Current'!$C$16&lt;4.0581,604.98+0.000000659*(4.0581-'Metric ME - Current'!$C$16)-32.9253*(4.0581-'Metric ME - Current'!$C$16)^2,604.98)</f>
        <v>604.98</v>
      </c>
      <c r="L65" s="1">
        <f t="shared" si="23"/>
        <v>40484.160000000025</v>
      </c>
      <c r="O65" s="92">
        <v>87</v>
      </c>
      <c r="P65" s="92">
        <f>IF('Metric ME - Current'!$D$16&lt;3.1622,840.33-168.66*(3.1622-'Metric ME - Current'!$D$16),840.33)</f>
        <v>840.33</v>
      </c>
      <c r="Q65" s="1">
        <f t="shared" si="10"/>
        <v>46529.190000000053</v>
      </c>
      <c r="R65" s="92">
        <f>IF('Metric ME - Current'!$D$16&lt;4.0581,604.98+0.000000659*(4.0581-'Metric ME - Current'!$D$16)-32.9253*(4.0581-'Metric ME - Current'!$B$16)^2,604.98)</f>
        <v>604.98</v>
      </c>
      <c r="S65" s="1">
        <f t="shared" si="24"/>
        <v>40484.160000000025</v>
      </c>
      <c r="V65" s="92">
        <v>87</v>
      </c>
      <c r="W65" s="92">
        <f>IF('Metric ME - Current'!$E$16&lt;3.1622,840.33-168.66*(3.1622-'Metric ME - Current'!$B$16),840.33)</f>
        <v>840.33</v>
      </c>
      <c r="X65" s="1">
        <f t="shared" si="11"/>
        <v>46529.190000000053</v>
      </c>
      <c r="Y65" s="92">
        <f>IF('Metric ME - Current'!$E$16&lt;4.0581,604.98+0.000000659*(4.0581-'Metric ME - Current'!$E$16)-32.9253*(4.0581-'Metric ME - Current'!$E$16)^2,604.98)</f>
        <v>604.98</v>
      </c>
      <c r="Z65" s="1">
        <f t="shared" si="25"/>
        <v>40484.160000000025</v>
      </c>
      <c r="AC65" s="92">
        <v>87</v>
      </c>
      <c r="AD65" s="92">
        <f>IF('Metric ME - Current'!$F$16&lt;3.1622,840.33-168.66*(3.1622-'Metric ME - Current'!$F$16),840.33)</f>
        <v>840.33</v>
      </c>
      <c r="AE65" s="1">
        <f t="shared" si="12"/>
        <v>46529.190000000053</v>
      </c>
      <c r="AF65" s="92">
        <f>IF('Metric ME - Current'!$F$16&lt;4.0581,604.98+0.000000659*(4.0581-'Metric ME - Current'!$F$16)-32.9253*(4.0581-'Metric ME - Current'!$F$16)^2,604.98)</f>
        <v>604.98</v>
      </c>
      <c r="AG65" s="1">
        <f t="shared" si="26"/>
        <v>40484.160000000025</v>
      </c>
      <c r="AJ65" s="92">
        <v>87</v>
      </c>
      <c r="AK65" s="92">
        <f>IF('Metric ME - Current'!$G$16&lt;3.1622,840.33-168.66*(3.1622-'Metric ME - Current'!$G$16),840.33)</f>
        <v>840.33</v>
      </c>
      <c r="AL65" s="1">
        <f t="shared" si="13"/>
        <v>46529.190000000053</v>
      </c>
      <c r="AM65" s="92">
        <f>IF('Metric ME - Current'!$G$16&lt;4.0581,604.98+0.000000659*(4.0581-'Metric ME - Current'!$G$16)-32.9253*(4.0581-'Metric ME - Current'!$G$16)^2,604.98)</f>
        <v>604.98</v>
      </c>
      <c r="AN65" s="1">
        <f t="shared" si="27"/>
        <v>40484.160000000025</v>
      </c>
      <c r="AQ65" s="92">
        <v>87</v>
      </c>
      <c r="AR65" s="92">
        <f>IF('Metric ME - Current'!$H$16&lt;3.1622,840.33-168.66*(3.1622-'Metric ME - Current'!$H$16),840.33)</f>
        <v>840.33</v>
      </c>
      <c r="AS65" s="1">
        <f t="shared" si="14"/>
        <v>46529.190000000053</v>
      </c>
      <c r="AT65" s="92">
        <f>IF('Metric ME - Current'!$H$16&lt;4.0581,604.98+0.000000659*(4.0581-'Metric ME - Current'!$H$16)-32.9253*(4.0581-'Metric ME - Current'!$H$16)^2,604.98)</f>
        <v>604.98</v>
      </c>
      <c r="AU65" s="1">
        <f t="shared" si="28"/>
        <v>40484.160000000025</v>
      </c>
      <c r="AX65" s="92">
        <v>87</v>
      </c>
      <c r="AY65" s="92">
        <f>IF('Metric ME - Current'!$I$16&lt;3.1622,840.33-168.66*(3.1622-'Metric ME - Current'!$I$16),840.33)</f>
        <v>840.33</v>
      </c>
      <c r="AZ65" s="1">
        <f t="shared" si="15"/>
        <v>46529.190000000053</v>
      </c>
      <c r="BA65" s="92">
        <f>IF('Metric ME - Current'!$I$16&lt;4.0581,604.98+0.000000659*(4.0581-'Metric ME - Current'!$I$16)-32.9253*(4.0581-'Metric ME - Current'!$I$16)^2,604.98)</f>
        <v>604.98</v>
      </c>
      <c r="BB65" s="1">
        <f t="shared" si="29"/>
        <v>40484.160000000025</v>
      </c>
    </row>
    <row r="66" spans="1:54" x14ac:dyDescent="0.25">
      <c r="A66" s="92">
        <v>88</v>
      </c>
      <c r="B66" s="92">
        <f>IF('Metric ME - Current'!$B$16&lt;3.1622,840.33-168.66*(3.1622-'Metric ME - Current'!$B$16),840.33)</f>
        <v>840.33</v>
      </c>
      <c r="C66" s="1">
        <f t="shared" si="8"/>
        <v>47369.520000000055</v>
      </c>
      <c r="D66" s="92">
        <f>IF('Metric ME - Current'!$B$16&lt;4.0581,604.98+0.000000659*(4.0581-'Metric ME - Current'!$B$16)-32.9253*(4.0581-'Metric ME - Current'!$B$16)^2,604.98)</f>
        <v>604.98</v>
      </c>
      <c r="E66" s="1">
        <f t="shared" si="0"/>
        <v>41089.140000000029</v>
      </c>
      <c r="H66" s="92">
        <v>88</v>
      </c>
      <c r="I66" s="92">
        <f>IF('Metric ME - Current'!$C$16&lt;3.1622,840.33-168.66*(3.1622-'Metric ME - Current'!$C$16),840.33)</f>
        <v>840.33</v>
      </c>
      <c r="J66" s="1">
        <f t="shared" si="9"/>
        <v>47369.520000000055</v>
      </c>
      <c r="K66" s="92">
        <f>IF('Metric ME - Current'!$C$16&lt;4.0581,604.98+0.000000659*(4.0581-'Metric ME - Current'!$C$16)-32.9253*(4.0581-'Metric ME - Current'!$C$16)^2,604.98)</f>
        <v>604.98</v>
      </c>
      <c r="L66" s="1">
        <f t="shared" si="23"/>
        <v>41089.140000000029</v>
      </c>
      <c r="O66" s="92">
        <v>88</v>
      </c>
      <c r="P66" s="92">
        <f>IF('Metric ME - Current'!$D$16&lt;3.1622,840.33-168.66*(3.1622-'Metric ME - Current'!$D$16),840.33)</f>
        <v>840.33</v>
      </c>
      <c r="Q66" s="1">
        <f t="shared" si="10"/>
        <v>47369.520000000055</v>
      </c>
      <c r="R66" s="92">
        <f>IF('Metric ME - Current'!$D$16&lt;4.0581,604.98+0.000000659*(4.0581-'Metric ME - Current'!$D$16)-32.9253*(4.0581-'Metric ME - Current'!$B$16)^2,604.98)</f>
        <v>604.98</v>
      </c>
      <c r="S66" s="1">
        <f t="shared" si="24"/>
        <v>41089.140000000029</v>
      </c>
      <c r="V66" s="92">
        <v>88</v>
      </c>
      <c r="W66" s="92">
        <f>IF('Metric ME - Current'!$E$16&lt;3.1622,840.33-168.66*(3.1622-'Metric ME - Current'!$B$16),840.33)</f>
        <v>840.33</v>
      </c>
      <c r="X66" s="1">
        <f t="shared" si="11"/>
        <v>47369.520000000055</v>
      </c>
      <c r="Y66" s="92">
        <f>IF('Metric ME - Current'!$E$16&lt;4.0581,604.98+0.000000659*(4.0581-'Metric ME - Current'!$E$16)-32.9253*(4.0581-'Metric ME - Current'!$E$16)^2,604.98)</f>
        <v>604.98</v>
      </c>
      <c r="Z66" s="1">
        <f t="shared" si="25"/>
        <v>41089.140000000029</v>
      </c>
      <c r="AC66" s="92">
        <v>88</v>
      </c>
      <c r="AD66" s="92">
        <f>IF('Metric ME - Current'!$F$16&lt;3.1622,840.33-168.66*(3.1622-'Metric ME - Current'!$F$16),840.33)</f>
        <v>840.33</v>
      </c>
      <c r="AE66" s="1">
        <f t="shared" si="12"/>
        <v>47369.520000000055</v>
      </c>
      <c r="AF66" s="92">
        <f>IF('Metric ME - Current'!$F$16&lt;4.0581,604.98+0.000000659*(4.0581-'Metric ME - Current'!$F$16)-32.9253*(4.0581-'Metric ME - Current'!$F$16)^2,604.98)</f>
        <v>604.98</v>
      </c>
      <c r="AG66" s="1">
        <f t="shared" si="26"/>
        <v>41089.140000000029</v>
      </c>
      <c r="AJ66" s="92">
        <v>88</v>
      </c>
      <c r="AK66" s="92">
        <f>IF('Metric ME - Current'!$G$16&lt;3.1622,840.33-168.66*(3.1622-'Metric ME - Current'!$G$16),840.33)</f>
        <v>840.33</v>
      </c>
      <c r="AL66" s="1">
        <f t="shared" si="13"/>
        <v>47369.520000000055</v>
      </c>
      <c r="AM66" s="92">
        <f>IF('Metric ME - Current'!$G$16&lt;4.0581,604.98+0.000000659*(4.0581-'Metric ME - Current'!$G$16)-32.9253*(4.0581-'Metric ME - Current'!$G$16)^2,604.98)</f>
        <v>604.98</v>
      </c>
      <c r="AN66" s="1">
        <f t="shared" si="27"/>
        <v>41089.140000000029</v>
      </c>
      <c r="AQ66" s="92">
        <v>88</v>
      </c>
      <c r="AR66" s="92">
        <f>IF('Metric ME - Current'!$H$16&lt;3.1622,840.33-168.66*(3.1622-'Metric ME - Current'!$H$16),840.33)</f>
        <v>840.33</v>
      </c>
      <c r="AS66" s="1">
        <f t="shared" si="14"/>
        <v>47369.520000000055</v>
      </c>
      <c r="AT66" s="92">
        <f>IF('Metric ME - Current'!$H$16&lt;4.0581,604.98+0.000000659*(4.0581-'Metric ME - Current'!$H$16)-32.9253*(4.0581-'Metric ME - Current'!$H$16)^2,604.98)</f>
        <v>604.98</v>
      </c>
      <c r="AU66" s="1">
        <f t="shared" si="28"/>
        <v>41089.140000000029</v>
      </c>
      <c r="AX66" s="92">
        <v>88</v>
      </c>
      <c r="AY66" s="92">
        <f>IF('Metric ME - Current'!$I$16&lt;3.1622,840.33-168.66*(3.1622-'Metric ME - Current'!$I$16),840.33)</f>
        <v>840.33</v>
      </c>
      <c r="AZ66" s="1">
        <f t="shared" si="15"/>
        <v>47369.520000000055</v>
      </c>
      <c r="BA66" s="92">
        <f>IF('Metric ME - Current'!$I$16&lt;4.0581,604.98+0.000000659*(4.0581-'Metric ME - Current'!$I$16)-32.9253*(4.0581-'Metric ME - Current'!$I$16)^2,604.98)</f>
        <v>604.98</v>
      </c>
      <c r="BB66" s="1">
        <f t="shared" si="29"/>
        <v>41089.140000000029</v>
      </c>
    </row>
    <row r="67" spans="1:54" x14ac:dyDescent="0.25">
      <c r="A67" s="92">
        <v>89</v>
      </c>
      <c r="B67" s="92">
        <f>IF('Metric ME - Current'!$B$16&lt;3.1622,840.33-168.66*(3.1622-'Metric ME - Current'!$B$16),840.33)</f>
        <v>840.33</v>
      </c>
      <c r="C67" s="1">
        <f t="shared" si="8"/>
        <v>48209.850000000057</v>
      </c>
      <c r="D67" s="92">
        <f>IF('Metric ME - Current'!$B$16&lt;4.0581,604.98+0.000000659*(4.0581-'Metric ME - Current'!$B$16)-32.9253*(4.0581-'Metric ME - Current'!$B$16)^2,604.98)</f>
        <v>604.98</v>
      </c>
      <c r="E67" s="1">
        <f t="shared" si="0"/>
        <v>41694.120000000032</v>
      </c>
      <c r="H67" s="92">
        <v>89</v>
      </c>
      <c r="I67" s="92">
        <f>IF('Metric ME - Current'!$C$16&lt;3.1622,840.33-168.66*(3.1622-'Metric ME - Current'!$C$16),840.33)</f>
        <v>840.33</v>
      </c>
      <c r="J67" s="1">
        <f t="shared" si="9"/>
        <v>48209.850000000057</v>
      </c>
      <c r="K67" s="92">
        <f>IF('Metric ME - Current'!$C$16&lt;4.0581,604.98+0.000000659*(4.0581-'Metric ME - Current'!$C$16)-32.9253*(4.0581-'Metric ME - Current'!$C$16)^2,604.98)</f>
        <v>604.98</v>
      </c>
      <c r="L67" s="1">
        <f t="shared" si="23"/>
        <v>41694.120000000032</v>
      </c>
      <c r="O67" s="92">
        <v>89</v>
      </c>
      <c r="P67" s="92">
        <f>IF('Metric ME - Current'!$D$16&lt;3.1622,840.33-168.66*(3.1622-'Metric ME - Current'!$D$16),840.33)</f>
        <v>840.33</v>
      </c>
      <c r="Q67" s="1">
        <f t="shared" si="10"/>
        <v>48209.850000000057</v>
      </c>
      <c r="R67" s="92">
        <f>IF('Metric ME - Current'!$D$16&lt;4.0581,604.98+0.000000659*(4.0581-'Metric ME - Current'!$D$16)-32.9253*(4.0581-'Metric ME - Current'!$B$16)^2,604.98)</f>
        <v>604.98</v>
      </c>
      <c r="S67" s="1">
        <f t="shared" si="24"/>
        <v>41694.120000000032</v>
      </c>
      <c r="V67" s="92">
        <v>89</v>
      </c>
      <c r="W67" s="92">
        <f>IF('Metric ME - Current'!$E$16&lt;3.1622,840.33-168.66*(3.1622-'Metric ME - Current'!$B$16),840.33)</f>
        <v>840.33</v>
      </c>
      <c r="X67" s="1">
        <f t="shared" si="11"/>
        <v>48209.850000000057</v>
      </c>
      <c r="Y67" s="92">
        <f>IF('Metric ME - Current'!$E$16&lt;4.0581,604.98+0.000000659*(4.0581-'Metric ME - Current'!$E$16)-32.9253*(4.0581-'Metric ME - Current'!$E$16)^2,604.98)</f>
        <v>604.98</v>
      </c>
      <c r="Z67" s="1">
        <f t="shared" si="25"/>
        <v>41694.120000000032</v>
      </c>
      <c r="AC67" s="92">
        <v>89</v>
      </c>
      <c r="AD67" s="92">
        <f>IF('Metric ME - Current'!$F$16&lt;3.1622,840.33-168.66*(3.1622-'Metric ME - Current'!$F$16),840.33)</f>
        <v>840.33</v>
      </c>
      <c r="AE67" s="1">
        <f t="shared" si="12"/>
        <v>48209.850000000057</v>
      </c>
      <c r="AF67" s="92">
        <f>IF('Metric ME - Current'!$F$16&lt;4.0581,604.98+0.000000659*(4.0581-'Metric ME - Current'!$F$16)-32.9253*(4.0581-'Metric ME - Current'!$F$16)^2,604.98)</f>
        <v>604.98</v>
      </c>
      <c r="AG67" s="1">
        <f t="shared" si="26"/>
        <v>41694.120000000032</v>
      </c>
      <c r="AJ67" s="92">
        <v>89</v>
      </c>
      <c r="AK67" s="92">
        <f>IF('Metric ME - Current'!$G$16&lt;3.1622,840.33-168.66*(3.1622-'Metric ME - Current'!$G$16),840.33)</f>
        <v>840.33</v>
      </c>
      <c r="AL67" s="1">
        <f t="shared" si="13"/>
        <v>48209.850000000057</v>
      </c>
      <c r="AM67" s="92">
        <f>IF('Metric ME - Current'!$G$16&lt;4.0581,604.98+0.000000659*(4.0581-'Metric ME - Current'!$G$16)-32.9253*(4.0581-'Metric ME - Current'!$G$16)^2,604.98)</f>
        <v>604.98</v>
      </c>
      <c r="AN67" s="1">
        <f t="shared" si="27"/>
        <v>41694.120000000032</v>
      </c>
      <c r="AQ67" s="92">
        <v>89</v>
      </c>
      <c r="AR67" s="92">
        <f>IF('Metric ME - Current'!$H$16&lt;3.1622,840.33-168.66*(3.1622-'Metric ME - Current'!$H$16),840.33)</f>
        <v>840.33</v>
      </c>
      <c r="AS67" s="1">
        <f t="shared" si="14"/>
        <v>48209.850000000057</v>
      </c>
      <c r="AT67" s="92">
        <f>IF('Metric ME - Current'!$H$16&lt;4.0581,604.98+0.000000659*(4.0581-'Metric ME - Current'!$H$16)-32.9253*(4.0581-'Metric ME - Current'!$H$16)^2,604.98)</f>
        <v>604.98</v>
      </c>
      <c r="AU67" s="1">
        <f t="shared" si="28"/>
        <v>41694.120000000032</v>
      </c>
      <c r="AX67" s="92">
        <v>89</v>
      </c>
      <c r="AY67" s="92">
        <f>IF('Metric ME - Current'!$I$16&lt;3.1622,840.33-168.66*(3.1622-'Metric ME - Current'!$I$16),840.33)</f>
        <v>840.33</v>
      </c>
      <c r="AZ67" s="1">
        <f t="shared" si="15"/>
        <v>48209.850000000057</v>
      </c>
      <c r="BA67" s="92">
        <f>IF('Metric ME - Current'!$I$16&lt;4.0581,604.98+0.000000659*(4.0581-'Metric ME - Current'!$I$16)-32.9253*(4.0581-'Metric ME - Current'!$I$16)^2,604.98)</f>
        <v>604.98</v>
      </c>
      <c r="BB67" s="1">
        <f t="shared" si="29"/>
        <v>41694.120000000032</v>
      </c>
    </row>
    <row r="68" spans="1:54" x14ac:dyDescent="0.25">
      <c r="A68" s="92">
        <v>90</v>
      </c>
      <c r="B68" s="92">
        <f>IF('Metric ME - Current'!$B$16&lt;3.1622,840.33-168.66*(3.1622-'Metric ME - Current'!$B$16),840.33)</f>
        <v>840.33</v>
      </c>
      <c r="C68" s="1">
        <f t="shared" si="8"/>
        <v>49050.180000000058</v>
      </c>
      <c r="D68" s="92">
        <f>IF('Metric ME - Current'!$B$16&lt;4.0581,604.98+0.000000659*(4.0581-'Metric ME - Current'!$B$16)-32.9253*(4.0581-'Metric ME - Current'!$B$16)^2,604.98)</f>
        <v>604.98</v>
      </c>
      <c r="E68" s="1">
        <f t="shared" si="0"/>
        <v>42299.100000000035</v>
      </c>
      <c r="H68" s="92">
        <v>90</v>
      </c>
      <c r="I68" s="92">
        <f>IF('Metric ME - Current'!$C$16&lt;3.1622,840.33-168.66*(3.1622-'Metric ME - Current'!$C$16),840.33)</f>
        <v>840.33</v>
      </c>
      <c r="J68" s="1">
        <f t="shared" si="9"/>
        <v>49050.180000000058</v>
      </c>
      <c r="K68" s="92">
        <f>IF('Metric ME - Current'!$C$16&lt;4.0581,604.98+0.000000659*(4.0581-'Metric ME - Current'!$C$16)-32.9253*(4.0581-'Metric ME - Current'!$C$16)^2,604.98)</f>
        <v>604.98</v>
      </c>
      <c r="L68" s="1">
        <f t="shared" si="23"/>
        <v>42299.100000000035</v>
      </c>
      <c r="O68" s="92">
        <v>90</v>
      </c>
      <c r="P68" s="92">
        <f>IF('Metric ME - Current'!$D$16&lt;3.1622,840.33-168.66*(3.1622-'Metric ME - Current'!$D$16),840.33)</f>
        <v>840.33</v>
      </c>
      <c r="Q68" s="1">
        <f t="shared" si="10"/>
        <v>49050.180000000058</v>
      </c>
      <c r="R68" s="92">
        <f>IF('Metric ME - Current'!$D$16&lt;4.0581,604.98+0.000000659*(4.0581-'Metric ME - Current'!$D$16)-32.9253*(4.0581-'Metric ME - Current'!$B$16)^2,604.98)</f>
        <v>604.98</v>
      </c>
      <c r="S68" s="1">
        <f t="shared" si="24"/>
        <v>42299.100000000035</v>
      </c>
      <c r="V68" s="92">
        <v>90</v>
      </c>
      <c r="W68" s="92">
        <f>IF('Metric ME - Current'!$E$16&lt;3.1622,840.33-168.66*(3.1622-'Metric ME - Current'!$B$16),840.33)</f>
        <v>840.33</v>
      </c>
      <c r="X68" s="1">
        <f t="shared" si="11"/>
        <v>49050.180000000058</v>
      </c>
      <c r="Y68" s="92">
        <f>IF('Metric ME - Current'!$E$16&lt;4.0581,604.98+0.000000659*(4.0581-'Metric ME - Current'!$E$16)-32.9253*(4.0581-'Metric ME - Current'!$E$16)^2,604.98)</f>
        <v>604.98</v>
      </c>
      <c r="Z68" s="1">
        <f t="shared" si="25"/>
        <v>42299.100000000035</v>
      </c>
      <c r="AC68" s="92">
        <v>90</v>
      </c>
      <c r="AD68" s="92">
        <f>IF('Metric ME - Current'!$F$16&lt;3.1622,840.33-168.66*(3.1622-'Metric ME - Current'!$F$16),840.33)</f>
        <v>840.33</v>
      </c>
      <c r="AE68" s="1">
        <f t="shared" si="12"/>
        <v>49050.180000000058</v>
      </c>
      <c r="AF68" s="92">
        <f>IF('Metric ME - Current'!$F$16&lt;4.0581,604.98+0.000000659*(4.0581-'Metric ME - Current'!$F$16)-32.9253*(4.0581-'Metric ME - Current'!$F$16)^2,604.98)</f>
        <v>604.98</v>
      </c>
      <c r="AG68" s="1">
        <f t="shared" si="26"/>
        <v>42299.100000000035</v>
      </c>
      <c r="AJ68" s="92">
        <v>90</v>
      </c>
      <c r="AK68" s="92">
        <f>IF('Metric ME - Current'!$G$16&lt;3.1622,840.33-168.66*(3.1622-'Metric ME - Current'!$G$16),840.33)</f>
        <v>840.33</v>
      </c>
      <c r="AL68" s="1">
        <f t="shared" si="13"/>
        <v>49050.180000000058</v>
      </c>
      <c r="AM68" s="92">
        <f>IF('Metric ME - Current'!$G$16&lt;4.0581,604.98+0.000000659*(4.0581-'Metric ME - Current'!$G$16)-32.9253*(4.0581-'Metric ME - Current'!$G$16)^2,604.98)</f>
        <v>604.98</v>
      </c>
      <c r="AN68" s="1">
        <f t="shared" si="27"/>
        <v>42299.100000000035</v>
      </c>
      <c r="AQ68" s="92">
        <v>90</v>
      </c>
      <c r="AR68" s="92">
        <f>IF('Metric ME - Current'!$H$16&lt;3.1622,840.33-168.66*(3.1622-'Metric ME - Current'!$H$16),840.33)</f>
        <v>840.33</v>
      </c>
      <c r="AS68" s="1">
        <f t="shared" si="14"/>
        <v>49050.180000000058</v>
      </c>
      <c r="AT68" s="92">
        <f>IF('Metric ME - Current'!$H$16&lt;4.0581,604.98+0.000000659*(4.0581-'Metric ME - Current'!$H$16)-32.9253*(4.0581-'Metric ME - Current'!$H$16)^2,604.98)</f>
        <v>604.98</v>
      </c>
      <c r="AU68" s="1">
        <f t="shared" si="28"/>
        <v>42299.100000000035</v>
      </c>
      <c r="AX68" s="92">
        <v>90</v>
      </c>
      <c r="AY68" s="92">
        <f>IF('Metric ME - Current'!$I$16&lt;3.1622,840.33-168.66*(3.1622-'Metric ME - Current'!$I$16),840.33)</f>
        <v>840.33</v>
      </c>
      <c r="AZ68" s="1">
        <f t="shared" si="15"/>
        <v>49050.180000000058</v>
      </c>
      <c r="BA68" s="92">
        <f>IF('Metric ME - Current'!$I$16&lt;4.0581,604.98+0.000000659*(4.0581-'Metric ME - Current'!$I$16)-32.9253*(4.0581-'Metric ME - Current'!$I$16)^2,604.98)</f>
        <v>604.98</v>
      </c>
      <c r="BB68" s="1">
        <f t="shared" si="29"/>
        <v>42299.100000000035</v>
      </c>
    </row>
    <row r="69" spans="1:54" x14ac:dyDescent="0.25">
      <c r="A69" s="92">
        <v>91</v>
      </c>
      <c r="B69" s="92">
        <f>IF('Metric ME - Current'!$B$16&lt;2.8907,1007.26-132.54*(2.8907-'Metric ME - Current'!$B$16),1007.26)</f>
        <v>1007.26</v>
      </c>
      <c r="C69" s="1">
        <f t="shared" si="8"/>
        <v>50057.440000000061</v>
      </c>
      <c r="D69" s="92">
        <f>IF('Metric ME - Current'!$B$16&lt;3.0807,491.38-48.3005*(3.0807-'Metric ME - Current'!$B$16),491.38)</f>
        <v>491.38</v>
      </c>
      <c r="E69" s="1">
        <f t="shared" si="0"/>
        <v>42790.480000000032</v>
      </c>
      <c r="H69" s="92">
        <v>91</v>
      </c>
      <c r="I69" s="92">
        <f>IF('Metric ME - Current'!$C$16&lt;2.8907,1007.26-132.54*(2.8907-'Metric ME - Current'!$C$16),1007.26)</f>
        <v>1007.26</v>
      </c>
      <c r="J69" s="1">
        <f t="shared" si="9"/>
        <v>50057.440000000061</v>
      </c>
      <c r="K69" s="92">
        <f>IF('Metric ME - Current'!$C$16&lt;3.0807,491.38-48.3005*(3.0807-'Metric ME - Current'!$C$16),491.38)</f>
        <v>491.38</v>
      </c>
      <c r="L69" s="1">
        <f t="shared" si="23"/>
        <v>42790.480000000032</v>
      </c>
      <c r="O69" s="92">
        <v>91</v>
      </c>
      <c r="P69" s="92">
        <f>IF('Metric ME - Current'!$D$16&lt;2.8907,1007.26-132.54*(2.8907-'Metric ME - Current'!$D$16),1007.26)</f>
        <v>1007.26</v>
      </c>
      <c r="Q69" s="1">
        <f t="shared" si="10"/>
        <v>50057.440000000061</v>
      </c>
      <c r="R69" s="92">
        <f>IF('Metric ME - Current'!$D$16&lt;3.0807,491.38-48.3005*(3.0807-'Metric ME - Current'!$D$16),491.38)</f>
        <v>491.38</v>
      </c>
      <c r="S69" s="1">
        <f t="shared" si="24"/>
        <v>42790.480000000032</v>
      </c>
      <c r="V69" s="92">
        <v>91</v>
      </c>
      <c r="W69" s="92">
        <f>IF('Metric ME - Current'!$E$16&lt;2.8907,1007.26-132.54*(2.8907-'Metric ME - Current'!$E$16),1007.26)</f>
        <v>1007.26</v>
      </c>
      <c r="X69" s="1">
        <f t="shared" si="11"/>
        <v>50057.440000000061</v>
      </c>
      <c r="Y69" s="92">
        <f>IF('Metric ME - Current'!$E$16&lt;3.0807,491.38-48.3005*(3.0807-'Metric ME - Current'!$E$16),491.38)</f>
        <v>491.38</v>
      </c>
      <c r="Z69" s="1">
        <f t="shared" si="25"/>
        <v>42790.480000000032</v>
      </c>
      <c r="AC69" s="92">
        <v>91</v>
      </c>
      <c r="AD69" s="92">
        <f>IF('Metric ME - Current'!$F$16&lt;2.8907,1007.26-132.54*(2.8907-'Metric ME - Current'!$F$16),1007.26)</f>
        <v>1007.26</v>
      </c>
      <c r="AE69" s="1">
        <f t="shared" si="12"/>
        <v>50057.440000000061</v>
      </c>
      <c r="AF69" s="92">
        <f>IF('Metric ME - Current'!$F$16&lt;3.0807,491.38-48.3005*(3.0807-'Metric ME - Current'!$F$16),491.38)</f>
        <v>491.38</v>
      </c>
      <c r="AG69" s="1">
        <f t="shared" si="26"/>
        <v>42790.480000000032</v>
      </c>
      <c r="AJ69" s="92">
        <v>91</v>
      </c>
      <c r="AK69" s="92">
        <f>IF('Metric ME - Current'!$G$16&lt;2.8907,1007.26-132.54*(2.8907-'Metric ME - Current'!$G$16),1007.26)</f>
        <v>1007.26</v>
      </c>
      <c r="AL69" s="1">
        <f t="shared" si="13"/>
        <v>50057.440000000061</v>
      </c>
      <c r="AM69" s="92">
        <f>IF('Metric ME - Current'!$G$16&lt;3.0807,491.38-48.3005*(3.0807-'Metric ME - Current'!$G$16),491.38)</f>
        <v>491.38</v>
      </c>
      <c r="AN69" s="1">
        <f t="shared" si="27"/>
        <v>42790.480000000032</v>
      </c>
      <c r="AQ69" s="92">
        <v>91</v>
      </c>
      <c r="AR69" s="92">
        <f>IF('Metric ME - Current'!$H$16&lt;2.8907,1007.26-132.54*(2.8907-'Metric ME - Current'!$H$16),1007.26)</f>
        <v>1007.26</v>
      </c>
      <c r="AS69" s="1">
        <f t="shared" si="14"/>
        <v>50057.440000000061</v>
      </c>
      <c r="AT69" s="92">
        <f>IF('Metric ME - Current'!$H$16&lt;3.0807,491.38-48.3005*(3.0807-'Metric ME - Current'!$H$16),491.38)</f>
        <v>491.38</v>
      </c>
      <c r="AU69" s="1">
        <f t="shared" si="28"/>
        <v>42790.480000000032</v>
      </c>
      <c r="AX69" s="92">
        <v>91</v>
      </c>
      <c r="AY69" s="92">
        <f>IF('Metric ME - Current'!$I$16&lt;2.8907,1007.26-132.54*(2.8907-'Metric ME - Current'!$I$16),1007.26)</f>
        <v>1007.26</v>
      </c>
      <c r="AZ69" s="1">
        <f t="shared" si="15"/>
        <v>50057.440000000061</v>
      </c>
      <c r="BA69" s="92">
        <f>IF('Metric ME - Current'!$I$16&lt;3.0807,491.38-48.3005*(3.0807-'Metric ME - Current'!$I$16),491.38)</f>
        <v>491.38</v>
      </c>
      <c r="BB69" s="1">
        <f t="shared" si="29"/>
        <v>42790.480000000032</v>
      </c>
    </row>
    <row r="70" spans="1:54" x14ac:dyDescent="0.25">
      <c r="A70" s="92">
        <v>92</v>
      </c>
      <c r="B70" s="92">
        <f>IF('Metric ME - Current'!$B$16&lt;2.8907,1007.26-132.54*(2.8907-'Metric ME - Current'!$B$16),1007.26)</f>
        <v>1007.26</v>
      </c>
      <c r="C70" s="1">
        <f t="shared" si="8"/>
        <v>51064.700000000063</v>
      </c>
      <c r="D70" s="92">
        <f>IF('Metric ME - Current'!$B$16&lt;3.0807,491.38-48.3005*(3.0807-'Metric ME - Current'!$B$16),491.38)</f>
        <v>491.38</v>
      </c>
      <c r="E70" s="1">
        <f t="shared" si="0"/>
        <v>43281.86000000003</v>
      </c>
      <c r="H70" s="92">
        <v>92</v>
      </c>
      <c r="I70" s="92">
        <f>IF('Metric ME - Current'!$C$16&lt;2.8907,1007.26-132.54*(2.8907-'Metric ME - Current'!$C$16),1007.26)</f>
        <v>1007.26</v>
      </c>
      <c r="J70" s="1">
        <f t="shared" si="9"/>
        <v>51064.700000000063</v>
      </c>
      <c r="K70" s="92">
        <f>IF('Metric ME - Current'!$C$16&lt;3.0807,491.38-48.3005*(3.0807-'Metric ME - Current'!$C$16),491.38)</f>
        <v>491.38</v>
      </c>
      <c r="L70" s="1">
        <f t="shared" si="23"/>
        <v>43281.86000000003</v>
      </c>
      <c r="O70" s="92">
        <v>92</v>
      </c>
      <c r="P70" s="92">
        <f>IF('Metric ME - Current'!$D$16&lt;2.8907,1007.26-132.54*(2.8907-'Metric ME - Current'!$D$16),1007.26)</f>
        <v>1007.26</v>
      </c>
      <c r="Q70" s="1">
        <f t="shared" si="10"/>
        <v>51064.700000000063</v>
      </c>
      <c r="R70" s="92">
        <f>IF('Metric ME - Current'!$D$16&lt;3.0807,491.38-48.3005*(3.0807-'Metric ME - Current'!$D$16),491.38)</f>
        <v>491.38</v>
      </c>
      <c r="S70" s="1">
        <f t="shared" si="24"/>
        <v>43281.86000000003</v>
      </c>
      <c r="V70" s="92">
        <v>92</v>
      </c>
      <c r="W70" s="92">
        <f>IF('Metric ME - Current'!$E$16&lt;2.8907,1007.26-132.54*(2.8907-'Metric ME - Current'!$E$16),1007.26)</f>
        <v>1007.26</v>
      </c>
      <c r="X70" s="1">
        <f t="shared" si="11"/>
        <v>51064.700000000063</v>
      </c>
      <c r="Y70" s="92">
        <f>IF('Metric ME - Current'!$E$16&lt;3.0807,491.38-48.3005*(3.0807-'Metric ME - Current'!$E$16),491.38)</f>
        <v>491.38</v>
      </c>
      <c r="Z70" s="1">
        <f t="shared" si="25"/>
        <v>43281.86000000003</v>
      </c>
      <c r="AC70" s="92">
        <v>92</v>
      </c>
      <c r="AD70" s="92">
        <f>IF('Metric ME - Current'!$F$16&lt;2.8907,1007.26-132.54*(2.8907-'Metric ME - Current'!$F$16),1007.26)</f>
        <v>1007.26</v>
      </c>
      <c r="AE70" s="1">
        <f t="shared" si="12"/>
        <v>51064.700000000063</v>
      </c>
      <c r="AF70" s="92">
        <f>IF('Metric ME - Current'!$F$16&lt;3.0807,491.38-48.3005*(3.0807-'Metric ME - Current'!$F$16),491.38)</f>
        <v>491.38</v>
      </c>
      <c r="AG70" s="1">
        <f t="shared" si="26"/>
        <v>43281.86000000003</v>
      </c>
      <c r="AJ70" s="92">
        <v>92</v>
      </c>
      <c r="AK70" s="92">
        <f>IF('Metric ME - Current'!$G$16&lt;2.8907,1007.26-132.54*(2.8907-'Metric ME - Current'!$G$16),1007.26)</f>
        <v>1007.26</v>
      </c>
      <c r="AL70" s="1">
        <f t="shared" si="13"/>
        <v>51064.700000000063</v>
      </c>
      <c r="AM70" s="92">
        <f>IF('Metric ME - Current'!$G$16&lt;3.0807,491.38-48.3005*(3.0807-'Metric ME - Current'!$G$16),491.38)</f>
        <v>491.38</v>
      </c>
      <c r="AN70" s="1">
        <f t="shared" si="27"/>
        <v>43281.86000000003</v>
      </c>
      <c r="AQ70" s="92">
        <v>92</v>
      </c>
      <c r="AR70" s="92">
        <f>IF('Metric ME - Current'!$H$16&lt;2.8907,1007.26-132.54*(2.8907-'Metric ME - Current'!$H$16),1007.26)</f>
        <v>1007.26</v>
      </c>
      <c r="AS70" s="1">
        <f t="shared" si="14"/>
        <v>51064.700000000063</v>
      </c>
      <c r="AT70" s="92">
        <f>IF('Metric ME - Current'!$H$16&lt;3.0807,491.38-48.3005*(3.0807-'Metric ME - Current'!$H$16),491.38)</f>
        <v>491.38</v>
      </c>
      <c r="AU70" s="1">
        <f t="shared" si="28"/>
        <v>43281.86000000003</v>
      </c>
      <c r="AX70" s="92">
        <v>92</v>
      </c>
      <c r="AY70" s="92">
        <f>IF('Metric ME - Current'!$I$16&lt;2.8907,1007.26-132.54*(2.8907-'Metric ME - Current'!$I$16),1007.26)</f>
        <v>1007.26</v>
      </c>
      <c r="AZ70" s="1">
        <f t="shared" si="15"/>
        <v>51064.700000000063</v>
      </c>
      <c r="BA70" s="92">
        <f>IF('Metric ME - Current'!$I$16&lt;3.0807,491.38-48.3005*(3.0807-'Metric ME - Current'!$I$16),491.38)</f>
        <v>491.38</v>
      </c>
      <c r="BB70" s="1">
        <f t="shared" si="29"/>
        <v>43281.86000000003</v>
      </c>
    </row>
    <row r="71" spans="1:54" x14ac:dyDescent="0.25">
      <c r="A71" s="92">
        <v>93</v>
      </c>
      <c r="B71" s="92">
        <f>IF('Metric ME - Current'!$B$16&lt;2.8907,1007.26-132.54*(2.8907-'Metric ME - Current'!$B$16),1007.26)</f>
        <v>1007.26</v>
      </c>
      <c r="C71" s="1">
        <f t="shared" si="8"/>
        <v>52071.960000000065</v>
      </c>
      <c r="D71" s="92">
        <f>IF('Metric ME - Current'!$B$16&lt;3.0807,491.38-48.3005*(3.0807-'Metric ME - Current'!$B$16),491.38)</f>
        <v>491.38</v>
      </c>
      <c r="E71" s="1">
        <f t="shared" ref="E71:E134" si="30">D71+E70</f>
        <v>43773.240000000027</v>
      </c>
      <c r="H71" s="92">
        <v>93</v>
      </c>
      <c r="I71" s="92">
        <f>IF('Metric ME - Current'!$C$16&lt;2.8907,1007.26-132.54*(2.8907-'Metric ME - Current'!$C$16),1007.26)</f>
        <v>1007.26</v>
      </c>
      <c r="J71" s="1">
        <f t="shared" si="9"/>
        <v>52071.960000000065</v>
      </c>
      <c r="K71" s="92">
        <f>IF('Metric ME - Current'!$C$16&lt;3.0807,491.38-48.3005*(3.0807-'Metric ME - Current'!$C$16),491.38)</f>
        <v>491.38</v>
      </c>
      <c r="L71" s="1">
        <f t="shared" si="23"/>
        <v>43773.240000000027</v>
      </c>
      <c r="O71" s="92">
        <v>93</v>
      </c>
      <c r="P71" s="92">
        <f>IF('Metric ME - Current'!$D$16&lt;2.8907,1007.26-132.54*(2.8907-'Metric ME - Current'!$D$16),1007.26)</f>
        <v>1007.26</v>
      </c>
      <c r="Q71" s="1">
        <f t="shared" si="10"/>
        <v>52071.960000000065</v>
      </c>
      <c r="R71" s="92">
        <f>IF('Metric ME - Current'!$D$16&lt;3.0807,491.38-48.3005*(3.0807-'Metric ME - Current'!$D$16),491.38)</f>
        <v>491.38</v>
      </c>
      <c r="S71" s="1">
        <f t="shared" si="24"/>
        <v>43773.240000000027</v>
      </c>
      <c r="V71" s="92">
        <v>93</v>
      </c>
      <c r="W71" s="92">
        <f>IF('Metric ME - Current'!$E$16&lt;2.8907,1007.26-132.54*(2.8907-'Metric ME - Current'!$E$16),1007.26)</f>
        <v>1007.26</v>
      </c>
      <c r="X71" s="1">
        <f t="shared" si="11"/>
        <v>52071.960000000065</v>
      </c>
      <c r="Y71" s="92">
        <f>IF('Metric ME - Current'!$E$16&lt;3.0807,491.38-48.3005*(3.0807-'Metric ME - Current'!$E$16),491.38)</f>
        <v>491.38</v>
      </c>
      <c r="Z71" s="1">
        <f t="shared" si="25"/>
        <v>43773.240000000027</v>
      </c>
      <c r="AC71" s="92">
        <v>93</v>
      </c>
      <c r="AD71" s="92">
        <f>IF('Metric ME - Current'!$F$16&lt;2.8907,1007.26-132.54*(2.8907-'Metric ME - Current'!$F$16),1007.26)</f>
        <v>1007.26</v>
      </c>
      <c r="AE71" s="1">
        <f t="shared" si="12"/>
        <v>52071.960000000065</v>
      </c>
      <c r="AF71" s="92">
        <f>IF('Metric ME - Current'!$F$16&lt;3.0807,491.38-48.3005*(3.0807-'Metric ME - Current'!$F$16),491.38)</f>
        <v>491.38</v>
      </c>
      <c r="AG71" s="1">
        <f t="shared" si="26"/>
        <v>43773.240000000027</v>
      </c>
      <c r="AJ71" s="92">
        <v>93</v>
      </c>
      <c r="AK71" s="92">
        <f>IF('Metric ME - Current'!$G$16&lt;2.8907,1007.26-132.54*(2.8907-'Metric ME - Current'!$G$16),1007.26)</f>
        <v>1007.26</v>
      </c>
      <c r="AL71" s="1">
        <f t="shared" si="13"/>
        <v>52071.960000000065</v>
      </c>
      <c r="AM71" s="92">
        <f>IF('Metric ME - Current'!$G$16&lt;3.0807,491.38-48.3005*(3.0807-'Metric ME - Current'!$G$16),491.38)</f>
        <v>491.38</v>
      </c>
      <c r="AN71" s="1">
        <f t="shared" si="27"/>
        <v>43773.240000000027</v>
      </c>
      <c r="AQ71" s="92">
        <v>93</v>
      </c>
      <c r="AR71" s="92">
        <f>IF('Metric ME - Current'!$H$16&lt;2.8907,1007.26-132.54*(2.8907-'Metric ME - Current'!$H$16),1007.26)</f>
        <v>1007.26</v>
      </c>
      <c r="AS71" s="1">
        <f t="shared" si="14"/>
        <v>52071.960000000065</v>
      </c>
      <c r="AT71" s="92">
        <f>IF('Metric ME - Current'!$H$16&lt;3.0807,491.38-48.3005*(3.0807-'Metric ME - Current'!$H$16),491.38)</f>
        <v>491.38</v>
      </c>
      <c r="AU71" s="1">
        <f t="shared" si="28"/>
        <v>43773.240000000027</v>
      </c>
      <c r="AX71" s="92">
        <v>93</v>
      </c>
      <c r="AY71" s="92">
        <f>IF('Metric ME - Current'!$I$16&lt;2.8907,1007.26-132.54*(2.8907-'Metric ME - Current'!$I$16),1007.26)</f>
        <v>1007.26</v>
      </c>
      <c r="AZ71" s="1">
        <f t="shared" si="15"/>
        <v>52071.960000000065</v>
      </c>
      <c r="BA71" s="92">
        <f>IF('Metric ME - Current'!$I$16&lt;3.0807,491.38-48.3005*(3.0807-'Metric ME - Current'!$I$16),491.38)</f>
        <v>491.38</v>
      </c>
      <c r="BB71" s="1">
        <f t="shared" si="29"/>
        <v>43773.240000000027</v>
      </c>
    </row>
    <row r="72" spans="1:54" x14ac:dyDescent="0.25">
      <c r="A72" s="92">
        <v>94</v>
      </c>
      <c r="B72" s="92">
        <f>IF('Metric ME - Current'!$B$16&lt;2.8907,1007.26-132.54*(2.8907-'Metric ME - Current'!$B$16),1007.26)</f>
        <v>1007.26</v>
      </c>
      <c r="C72" s="1">
        <f t="shared" ref="C72:C135" si="31">B72+C71</f>
        <v>53079.220000000067</v>
      </c>
      <c r="D72" s="92">
        <f>IF('Metric ME - Current'!$B$16&lt;3.0807,491.38-48.3005*(3.0807-'Metric ME - Current'!$B$16),491.38)</f>
        <v>491.38</v>
      </c>
      <c r="E72" s="1">
        <f t="shared" si="30"/>
        <v>44264.620000000024</v>
      </c>
      <c r="H72" s="92">
        <v>94</v>
      </c>
      <c r="I72" s="92">
        <f>IF('Metric ME - Current'!$C$16&lt;2.8907,1007.26-132.54*(2.8907-'Metric ME - Current'!$C$16),1007.26)</f>
        <v>1007.26</v>
      </c>
      <c r="J72" s="1">
        <f t="shared" ref="J72:J135" si="32">I72+J71</f>
        <v>53079.220000000067</v>
      </c>
      <c r="K72" s="92">
        <f>IF('Metric ME - Current'!$C$16&lt;3.0807,491.38-48.3005*(3.0807-'Metric ME - Current'!$C$16),491.38)</f>
        <v>491.38</v>
      </c>
      <c r="L72" s="1">
        <f t="shared" si="23"/>
        <v>44264.620000000024</v>
      </c>
      <c r="O72" s="92">
        <v>94</v>
      </c>
      <c r="P72" s="92">
        <f>IF('Metric ME - Current'!$D$16&lt;2.8907,1007.26-132.54*(2.8907-'Metric ME - Current'!$D$16),1007.26)</f>
        <v>1007.26</v>
      </c>
      <c r="Q72" s="1">
        <f t="shared" ref="Q72:Q135" si="33">P72+Q71</f>
        <v>53079.220000000067</v>
      </c>
      <c r="R72" s="92">
        <f>IF('Metric ME - Current'!$D$16&lt;3.0807,491.38-48.3005*(3.0807-'Metric ME - Current'!$D$16),491.38)</f>
        <v>491.38</v>
      </c>
      <c r="S72" s="1">
        <f t="shared" si="24"/>
        <v>44264.620000000024</v>
      </c>
      <c r="V72" s="92">
        <v>94</v>
      </c>
      <c r="W72" s="92">
        <f>IF('Metric ME - Current'!$E$16&lt;2.8907,1007.26-132.54*(2.8907-'Metric ME - Current'!$E$16),1007.26)</f>
        <v>1007.26</v>
      </c>
      <c r="X72" s="1">
        <f t="shared" ref="X72:X135" si="34">W72+X71</f>
        <v>53079.220000000067</v>
      </c>
      <c r="Y72" s="92">
        <f>IF('Metric ME - Current'!$E$16&lt;3.0807,491.38-48.3005*(3.0807-'Metric ME - Current'!$E$16),491.38)</f>
        <v>491.38</v>
      </c>
      <c r="Z72" s="1">
        <f t="shared" si="25"/>
        <v>44264.620000000024</v>
      </c>
      <c r="AC72" s="92">
        <v>94</v>
      </c>
      <c r="AD72" s="92">
        <f>IF('Metric ME - Current'!$F$16&lt;2.8907,1007.26-132.54*(2.8907-'Metric ME - Current'!$F$16),1007.26)</f>
        <v>1007.26</v>
      </c>
      <c r="AE72" s="1">
        <f t="shared" ref="AE72:AE135" si="35">AD72+AE71</f>
        <v>53079.220000000067</v>
      </c>
      <c r="AF72" s="92">
        <f>IF('Metric ME - Current'!$F$16&lt;3.0807,491.38-48.3005*(3.0807-'Metric ME - Current'!$F$16),491.38)</f>
        <v>491.38</v>
      </c>
      <c r="AG72" s="1">
        <f t="shared" si="26"/>
        <v>44264.620000000024</v>
      </c>
      <c r="AJ72" s="92">
        <v>94</v>
      </c>
      <c r="AK72" s="92">
        <f>IF('Metric ME - Current'!$G$16&lt;2.8907,1007.26-132.54*(2.8907-'Metric ME - Current'!$G$16),1007.26)</f>
        <v>1007.26</v>
      </c>
      <c r="AL72" s="1">
        <f t="shared" ref="AL72:AL135" si="36">AK72+AL71</f>
        <v>53079.220000000067</v>
      </c>
      <c r="AM72" s="92">
        <f>IF('Metric ME - Current'!$G$16&lt;3.0807,491.38-48.3005*(3.0807-'Metric ME - Current'!$G$16),491.38)</f>
        <v>491.38</v>
      </c>
      <c r="AN72" s="1">
        <f t="shared" si="27"/>
        <v>44264.620000000024</v>
      </c>
      <c r="AQ72" s="92">
        <v>94</v>
      </c>
      <c r="AR72" s="92">
        <f>IF('Metric ME - Current'!$H$16&lt;2.8907,1007.26-132.54*(2.8907-'Metric ME - Current'!$H$16),1007.26)</f>
        <v>1007.26</v>
      </c>
      <c r="AS72" s="1">
        <f t="shared" ref="AS72:AS135" si="37">AR72+AS71</f>
        <v>53079.220000000067</v>
      </c>
      <c r="AT72" s="92">
        <f>IF('Metric ME - Current'!$H$16&lt;3.0807,491.38-48.3005*(3.0807-'Metric ME - Current'!$H$16),491.38)</f>
        <v>491.38</v>
      </c>
      <c r="AU72" s="1">
        <f t="shared" si="28"/>
        <v>44264.620000000024</v>
      </c>
      <c r="AX72" s="92">
        <v>94</v>
      </c>
      <c r="AY72" s="92">
        <f>IF('Metric ME - Current'!$I$16&lt;2.8907,1007.26-132.54*(2.8907-'Metric ME - Current'!$I$16),1007.26)</f>
        <v>1007.26</v>
      </c>
      <c r="AZ72" s="1">
        <f t="shared" ref="AZ72:AZ135" si="38">AY72+AZ71</f>
        <v>53079.220000000067</v>
      </c>
      <c r="BA72" s="92">
        <f>IF('Metric ME - Current'!$I$16&lt;3.0807,491.38-48.3005*(3.0807-'Metric ME - Current'!$I$16),491.38)</f>
        <v>491.38</v>
      </c>
      <c r="BB72" s="1">
        <f t="shared" si="29"/>
        <v>44264.620000000024</v>
      </c>
    </row>
    <row r="73" spans="1:54" x14ac:dyDescent="0.25">
      <c r="A73" s="92">
        <v>95</v>
      </c>
      <c r="B73" s="92">
        <f>IF('Metric ME - Current'!$B$16&lt;2.8907,1007.26-132.54*(2.8907-'Metric ME - Current'!$B$16),1007.26)</f>
        <v>1007.26</v>
      </c>
      <c r="C73" s="1">
        <f t="shared" si="31"/>
        <v>54086.480000000069</v>
      </c>
      <c r="D73" s="92">
        <f>IF('Metric ME - Current'!$B$16&lt;3.0807,491.38-48.3005*(3.0807-'Metric ME - Current'!$B$16),491.38)</f>
        <v>491.38</v>
      </c>
      <c r="E73" s="1">
        <f t="shared" si="30"/>
        <v>44756.000000000022</v>
      </c>
      <c r="H73" s="92">
        <v>95</v>
      </c>
      <c r="I73" s="92">
        <f>IF('Metric ME - Current'!$C$16&lt;2.8907,1007.26-132.54*(2.8907-'Metric ME - Current'!$C$16),1007.26)</f>
        <v>1007.26</v>
      </c>
      <c r="J73" s="1">
        <f t="shared" si="32"/>
        <v>54086.480000000069</v>
      </c>
      <c r="K73" s="92">
        <f>IF('Metric ME - Current'!$C$16&lt;3.0807,491.38-48.3005*(3.0807-'Metric ME - Current'!$C$16),491.38)</f>
        <v>491.38</v>
      </c>
      <c r="L73" s="1">
        <f t="shared" si="23"/>
        <v>44756.000000000022</v>
      </c>
      <c r="O73" s="92">
        <v>95</v>
      </c>
      <c r="P73" s="92">
        <f>IF('Metric ME - Current'!$D$16&lt;2.8907,1007.26-132.54*(2.8907-'Metric ME - Current'!$D$16),1007.26)</f>
        <v>1007.26</v>
      </c>
      <c r="Q73" s="1">
        <f t="shared" si="33"/>
        <v>54086.480000000069</v>
      </c>
      <c r="R73" s="92">
        <f>IF('Metric ME - Current'!$D$16&lt;3.0807,491.38-48.3005*(3.0807-'Metric ME - Current'!$D$16),491.38)</f>
        <v>491.38</v>
      </c>
      <c r="S73" s="1">
        <f t="shared" si="24"/>
        <v>44756.000000000022</v>
      </c>
      <c r="V73" s="92">
        <v>95</v>
      </c>
      <c r="W73" s="92">
        <f>IF('Metric ME - Current'!$E$16&lt;2.8907,1007.26-132.54*(2.8907-'Metric ME - Current'!$E$16),1007.26)</f>
        <v>1007.26</v>
      </c>
      <c r="X73" s="1">
        <f t="shared" si="34"/>
        <v>54086.480000000069</v>
      </c>
      <c r="Y73" s="92">
        <f>IF('Metric ME - Current'!$E$16&lt;3.0807,491.38-48.3005*(3.0807-'Metric ME - Current'!$E$16),491.38)</f>
        <v>491.38</v>
      </c>
      <c r="Z73" s="1">
        <f t="shared" si="25"/>
        <v>44756.000000000022</v>
      </c>
      <c r="AC73" s="92">
        <v>95</v>
      </c>
      <c r="AD73" s="92">
        <f>IF('Metric ME - Current'!$F$16&lt;2.8907,1007.26-132.54*(2.8907-'Metric ME - Current'!$F$16),1007.26)</f>
        <v>1007.26</v>
      </c>
      <c r="AE73" s="1">
        <f t="shared" si="35"/>
        <v>54086.480000000069</v>
      </c>
      <c r="AF73" s="92">
        <f>IF('Metric ME - Current'!$F$16&lt;3.0807,491.38-48.3005*(3.0807-'Metric ME - Current'!$F$16),491.38)</f>
        <v>491.38</v>
      </c>
      <c r="AG73" s="1">
        <f t="shared" si="26"/>
        <v>44756.000000000022</v>
      </c>
      <c r="AJ73" s="92">
        <v>95</v>
      </c>
      <c r="AK73" s="92">
        <f>IF('Metric ME - Current'!$G$16&lt;2.8907,1007.26-132.54*(2.8907-'Metric ME - Current'!$G$16),1007.26)</f>
        <v>1007.26</v>
      </c>
      <c r="AL73" s="1">
        <f t="shared" si="36"/>
        <v>54086.480000000069</v>
      </c>
      <c r="AM73" s="92">
        <f>IF('Metric ME - Current'!$G$16&lt;3.0807,491.38-48.3005*(3.0807-'Metric ME - Current'!$G$16),491.38)</f>
        <v>491.38</v>
      </c>
      <c r="AN73" s="1">
        <f t="shared" si="27"/>
        <v>44756.000000000022</v>
      </c>
      <c r="AQ73" s="92">
        <v>95</v>
      </c>
      <c r="AR73" s="92">
        <f>IF('Metric ME - Current'!$H$16&lt;2.8907,1007.26-132.54*(2.8907-'Metric ME - Current'!$H$16),1007.26)</f>
        <v>1007.26</v>
      </c>
      <c r="AS73" s="1">
        <f t="shared" si="37"/>
        <v>54086.480000000069</v>
      </c>
      <c r="AT73" s="92">
        <f>IF('Metric ME - Current'!$H$16&lt;3.0807,491.38-48.3005*(3.0807-'Metric ME - Current'!$H$16),491.38)</f>
        <v>491.38</v>
      </c>
      <c r="AU73" s="1">
        <f t="shared" si="28"/>
        <v>44756.000000000022</v>
      </c>
      <c r="AX73" s="92">
        <v>95</v>
      </c>
      <c r="AY73" s="92">
        <f>IF('Metric ME - Current'!$I$16&lt;2.8907,1007.26-132.54*(2.8907-'Metric ME - Current'!$I$16),1007.26)</f>
        <v>1007.26</v>
      </c>
      <c r="AZ73" s="1">
        <f t="shared" si="38"/>
        <v>54086.480000000069</v>
      </c>
      <c r="BA73" s="92">
        <f>IF('Metric ME - Current'!$I$16&lt;3.0807,491.38-48.3005*(3.0807-'Metric ME - Current'!$I$16),491.38)</f>
        <v>491.38</v>
      </c>
      <c r="BB73" s="1">
        <f t="shared" si="29"/>
        <v>44756.000000000022</v>
      </c>
    </row>
    <row r="74" spans="1:54" x14ac:dyDescent="0.25">
      <c r="A74" s="92">
        <v>96</v>
      </c>
      <c r="B74" s="92">
        <f>IF('Metric ME - Current'!$B$16&lt;2.8907,1007.26-132.54*(2.8907-'Metric ME - Current'!$B$16),1007.26)</f>
        <v>1007.26</v>
      </c>
      <c r="C74" s="1">
        <f t="shared" si="31"/>
        <v>55093.740000000071</v>
      </c>
      <c r="D74" s="92">
        <f>IF('Metric ME - Current'!$B$16&lt;3.0807,491.38-48.3005*(3.0807-'Metric ME - Current'!$B$16),491.38)</f>
        <v>491.38</v>
      </c>
      <c r="E74" s="1">
        <f t="shared" si="30"/>
        <v>45247.380000000019</v>
      </c>
      <c r="H74" s="92">
        <v>96</v>
      </c>
      <c r="I74" s="92">
        <f>IF('Metric ME - Current'!$C$16&lt;2.8907,1007.26-132.54*(2.8907-'Metric ME - Current'!$C$16),1007.26)</f>
        <v>1007.26</v>
      </c>
      <c r="J74" s="1">
        <f t="shared" si="32"/>
        <v>55093.740000000071</v>
      </c>
      <c r="K74" s="92">
        <f>IF('Metric ME - Current'!$C$16&lt;3.0807,491.38-48.3005*(3.0807-'Metric ME - Current'!$C$16),491.38)</f>
        <v>491.38</v>
      </c>
      <c r="L74" s="1">
        <f t="shared" si="23"/>
        <v>45247.380000000019</v>
      </c>
      <c r="O74" s="92">
        <v>96</v>
      </c>
      <c r="P74" s="92">
        <f>IF('Metric ME - Current'!$D$16&lt;2.8907,1007.26-132.54*(2.8907-'Metric ME - Current'!$D$16),1007.26)</f>
        <v>1007.26</v>
      </c>
      <c r="Q74" s="1">
        <f t="shared" si="33"/>
        <v>55093.740000000071</v>
      </c>
      <c r="R74" s="92">
        <f>IF('Metric ME - Current'!$D$16&lt;3.0807,491.38-48.3005*(3.0807-'Metric ME - Current'!$D$16),491.38)</f>
        <v>491.38</v>
      </c>
      <c r="S74" s="1">
        <f t="shared" si="24"/>
        <v>45247.380000000019</v>
      </c>
      <c r="V74" s="92">
        <v>96</v>
      </c>
      <c r="W74" s="92">
        <f>IF('Metric ME - Current'!$E$16&lt;2.8907,1007.26-132.54*(2.8907-'Metric ME - Current'!$E$16),1007.26)</f>
        <v>1007.26</v>
      </c>
      <c r="X74" s="1">
        <f t="shared" si="34"/>
        <v>55093.740000000071</v>
      </c>
      <c r="Y74" s="92">
        <f>IF('Metric ME - Current'!$E$16&lt;3.0807,491.38-48.3005*(3.0807-'Metric ME - Current'!$E$16),491.38)</f>
        <v>491.38</v>
      </c>
      <c r="Z74" s="1">
        <f t="shared" si="25"/>
        <v>45247.380000000019</v>
      </c>
      <c r="AC74" s="92">
        <v>96</v>
      </c>
      <c r="AD74" s="92">
        <f>IF('Metric ME - Current'!$F$16&lt;2.8907,1007.26-132.54*(2.8907-'Metric ME - Current'!$F$16),1007.26)</f>
        <v>1007.26</v>
      </c>
      <c r="AE74" s="1">
        <f t="shared" si="35"/>
        <v>55093.740000000071</v>
      </c>
      <c r="AF74" s="92">
        <f>IF('Metric ME - Current'!$F$16&lt;3.0807,491.38-48.3005*(3.0807-'Metric ME - Current'!$F$16),491.38)</f>
        <v>491.38</v>
      </c>
      <c r="AG74" s="1">
        <f t="shared" si="26"/>
        <v>45247.380000000019</v>
      </c>
      <c r="AJ74" s="92">
        <v>96</v>
      </c>
      <c r="AK74" s="92">
        <f>IF('Metric ME - Current'!$G$16&lt;2.8907,1007.26-132.54*(2.8907-'Metric ME - Current'!$G$16),1007.26)</f>
        <v>1007.26</v>
      </c>
      <c r="AL74" s="1">
        <f t="shared" si="36"/>
        <v>55093.740000000071</v>
      </c>
      <c r="AM74" s="92">
        <f>IF('Metric ME - Current'!$G$16&lt;3.0807,491.38-48.3005*(3.0807-'Metric ME - Current'!$G$16),491.38)</f>
        <v>491.38</v>
      </c>
      <c r="AN74" s="1">
        <f t="shared" si="27"/>
        <v>45247.380000000019</v>
      </c>
      <c r="AQ74" s="92">
        <v>96</v>
      </c>
      <c r="AR74" s="92">
        <f>IF('Metric ME - Current'!$H$16&lt;2.8907,1007.26-132.54*(2.8907-'Metric ME - Current'!$H$16),1007.26)</f>
        <v>1007.26</v>
      </c>
      <c r="AS74" s="1">
        <f t="shared" si="37"/>
        <v>55093.740000000071</v>
      </c>
      <c r="AT74" s="92">
        <f>IF('Metric ME - Current'!$H$16&lt;3.0807,491.38-48.3005*(3.0807-'Metric ME - Current'!$H$16),491.38)</f>
        <v>491.38</v>
      </c>
      <c r="AU74" s="1">
        <f t="shared" si="28"/>
        <v>45247.380000000019</v>
      </c>
      <c r="AX74" s="92">
        <v>96</v>
      </c>
      <c r="AY74" s="92">
        <f>IF('Metric ME - Current'!$I$16&lt;2.8907,1007.26-132.54*(2.8907-'Metric ME - Current'!$I$16),1007.26)</f>
        <v>1007.26</v>
      </c>
      <c r="AZ74" s="1">
        <f t="shared" si="38"/>
        <v>55093.740000000071</v>
      </c>
      <c r="BA74" s="92">
        <f>IF('Metric ME - Current'!$I$16&lt;3.0807,491.38-48.3005*(3.0807-'Metric ME - Current'!$I$16),491.38)</f>
        <v>491.38</v>
      </c>
      <c r="BB74" s="1">
        <f t="shared" si="29"/>
        <v>45247.380000000019</v>
      </c>
    </row>
    <row r="75" spans="1:54" x14ac:dyDescent="0.25">
      <c r="A75" s="92">
        <v>97</v>
      </c>
      <c r="B75" s="92">
        <f>IF('Metric ME - Current'!$B$16&lt;2.8907,1007.26-132.54*(2.8907-'Metric ME - Current'!$B$16),1007.26)</f>
        <v>1007.26</v>
      </c>
      <c r="C75" s="1">
        <f t="shared" si="31"/>
        <v>56101.000000000073</v>
      </c>
      <c r="D75" s="92">
        <f>IF('Metric ME - Current'!$B$16&lt;3.0807,491.38-48.3005*(3.0807-'Metric ME - Current'!$B$16),491.38)</f>
        <v>491.38</v>
      </c>
      <c r="E75" s="1">
        <f t="shared" si="30"/>
        <v>45738.760000000017</v>
      </c>
      <c r="H75" s="92">
        <v>97</v>
      </c>
      <c r="I75" s="92">
        <f>IF('Metric ME - Current'!$C$16&lt;2.8907,1007.26-132.54*(2.8907-'Metric ME - Current'!$C$16),1007.26)</f>
        <v>1007.26</v>
      </c>
      <c r="J75" s="1">
        <f t="shared" si="32"/>
        <v>56101.000000000073</v>
      </c>
      <c r="K75" s="92">
        <f>IF('Metric ME - Current'!$C$16&lt;3.0807,491.38-48.3005*(3.0807-'Metric ME - Current'!$C$16),491.38)</f>
        <v>491.38</v>
      </c>
      <c r="L75" s="1">
        <f t="shared" si="23"/>
        <v>45738.760000000017</v>
      </c>
      <c r="O75" s="92">
        <v>97</v>
      </c>
      <c r="P75" s="92">
        <f>IF('Metric ME - Current'!$D$16&lt;2.8907,1007.26-132.54*(2.8907-'Metric ME - Current'!$D$16),1007.26)</f>
        <v>1007.26</v>
      </c>
      <c r="Q75" s="1">
        <f t="shared" si="33"/>
        <v>56101.000000000073</v>
      </c>
      <c r="R75" s="92">
        <f>IF('Metric ME - Current'!$D$16&lt;3.0807,491.38-48.3005*(3.0807-'Metric ME - Current'!$D$16),491.38)</f>
        <v>491.38</v>
      </c>
      <c r="S75" s="1">
        <f t="shared" si="24"/>
        <v>45738.760000000017</v>
      </c>
      <c r="V75" s="92">
        <v>97</v>
      </c>
      <c r="W75" s="92">
        <f>IF('Metric ME - Current'!$E$16&lt;2.8907,1007.26-132.54*(2.8907-'Metric ME - Current'!$E$16),1007.26)</f>
        <v>1007.26</v>
      </c>
      <c r="X75" s="1">
        <f t="shared" si="34"/>
        <v>56101.000000000073</v>
      </c>
      <c r="Y75" s="92">
        <f>IF('Metric ME - Current'!$E$16&lt;3.0807,491.38-48.3005*(3.0807-'Metric ME - Current'!$E$16),491.38)</f>
        <v>491.38</v>
      </c>
      <c r="Z75" s="1">
        <f t="shared" si="25"/>
        <v>45738.760000000017</v>
      </c>
      <c r="AC75" s="92">
        <v>97</v>
      </c>
      <c r="AD75" s="92">
        <f>IF('Metric ME - Current'!$F$16&lt;2.8907,1007.26-132.54*(2.8907-'Metric ME - Current'!$F$16),1007.26)</f>
        <v>1007.26</v>
      </c>
      <c r="AE75" s="1">
        <f t="shared" si="35"/>
        <v>56101.000000000073</v>
      </c>
      <c r="AF75" s="92">
        <f>IF('Metric ME - Current'!$F$16&lt;3.0807,491.38-48.3005*(3.0807-'Metric ME - Current'!$F$16),491.38)</f>
        <v>491.38</v>
      </c>
      <c r="AG75" s="1">
        <f t="shared" si="26"/>
        <v>45738.760000000017</v>
      </c>
      <c r="AJ75" s="92">
        <v>97</v>
      </c>
      <c r="AK75" s="92">
        <f>IF('Metric ME - Current'!$G$16&lt;2.8907,1007.26-132.54*(2.8907-'Metric ME - Current'!$G$16),1007.26)</f>
        <v>1007.26</v>
      </c>
      <c r="AL75" s="1">
        <f t="shared" si="36"/>
        <v>56101.000000000073</v>
      </c>
      <c r="AM75" s="92">
        <f>IF('Metric ME - Current'!$G$16&lt;3.0807,491.38-48.3005*(3.0807-'Metric ME - Current'!$G$16),491.38)</f>
        <v>491.38</v>
      </c>
      <c r="AN75" s="1">
        <f t="shared" si="27"/>
        <v>45738.760000000017</v>
      </c>
      <c r="AQ75" s="92">
        <v>97</v>
      </c>
      <c r="AR75" s="92">
        <f>IF('Metric ME - Current'!$H$16&lt;2.8907,1007.26-132.54*(2.8907-'Metric ME - Current'!$H$16),1007.26)</f>
        <v>1007.26</v>
      </c>
      <c r="AS75" s="1">
        <f t="shared" si="37"/>
        <v>56101.000000000073</v>
      </c>
      <c r="AT75" s="92">
        <f>IF('Metric ME - Current'!$H$16&lt;3.0807,491.38-48.3005*(3.0807-'Metric ME - Current'!$H$16),491.38)</f>
        <v>491.38</v>
      </c>
      <c r="AU75" s="1">
        <f t="shared" si="28"/>
        <v>45738.760000000017</v>
      </c>
      <c r="AX75" s="92">
        <v>97</v>
      </c>
      <c r="AY75" s="92">
        <f>IF('Metric ME - Current'!$I$16&lt;2.8907,1007.26-132.54*(2.8907-'Metric ME - Current'!$I$16),1007.26)</f>
        <v>1007.26</v>
      </c>
      <c r="AZ75" s="1">
        <f t="shared" si="38"/>
        <v>56101.000000000073</v>
      </c>
      <c r="BA75" s="92">
        <f>IF('Metric ME - Current'!$I$16&lt;3.0807,491.38-48.3005*(3.0807-'Metric ME - Current'!$I$16),491.38)</f>
        <v>491.38</v>
      </c>
      <c r="BB75" s="1">
        <f t="shared" si="29"/>
        <v>45738.760000000017</v>
      </c>
    </row>
    <row r="76" spans="1:54" x14ac:dyDescent="0.25">
      <c r="A76" s="92">
        <v>98</v>
      </c>
      <c r="B76" s="92">
        <f>IF('Metric ME - Current'!$B$16&lt;2.8907,1007.26-132.54*(2.8907-'Metric ME - Current'!$B$16),1007.26)</f>
        <v>1007.26</v>
      </c>
      <c r="C76" s="1">
        <f t="shared" si="31"/>
        <v>57108.260000000075</v>
      </c>
      <c r="D76" s="92">
        <f>IF('Metric ME - Current'!$B$16&lt;3.0807,491.38-48.3005*(3.0807-'Metric ME - Current'!$B$16),491.38)</f>
        <v>491.38</v>
      </c>
      <c r="E76" s="1">
        <f t="shared" si="30"/>
        <v>46230.140000000014</v>
      </c>
      <c r="H76" s="92">
        <v>98</v>
      </c>
      <c r="I76" s="92">
        <f>IF('Metric ME - Current'!$C$16&lt;2.8907,1007.26-132.54*(2.8907-'Metric ME - Current'!$C$16),1007.26)</f>
        <v>1007.26</v>
      </c>
      <c r="J76" s="1">
        <f t="shared" si="32"/>
        <v>57108.260000000075</v>
      </c>
      <c r="K76" s="92">
        <f>IF('Metric ME - Current'!$C$16&lt;3.0807,491.38-48.3005*(3.0807-'Metric ME - Current'!$C$16),491.38)</f>
        <v>491.38</v>
      </c>
      <c r="L76" s="1">
        <f t="shared" si="23"/>
        <v>46230.140000000014</v>
      </c>
      <c r="O76" s="92">
        <v>98</v>
      </c>
      <c r="P76" s="92">
        <f>IF('Metric ME - Current'!$D$16&lt;2.8907,1007.26-132.54*(2.8907-'Metric ME - Current'!$D$16),1007.26)</f>
        <v>1007.26</v>
      </c>
      <c r="Q76" s="1">
        <f t="shared" si="33"/>
        <v>57108.260000000075</v>
      </c>
      <c r="R76" s="92">
        <f>IF('Metric ME - Current'!$D$16&lt;3.0807,491.38-48.3005*(3.0807-'Metric ME - Current'!$D$16),491.38)</f>
        <v>491.38</v>
      </c>
      <c r="S76" s="1">
        <f t="shared" si="24"/>
        <v>46230.140000000014</v>
      </c>
      <c r="V76" s="92">
        <v>98</v>
      </c>
      <c r="W76" s="92">
        <f>IF('Metric ME - Current'!$E$16&lt;2.8907,1007.26-132.54*(2.8907-'Metric ME - Current'!$E$16),1007.26)</f>
        <v>1007.26</v>
      </c>
      <c r="X76" s="1">
        <f t="shared" si="34"/>
        <v>57108.260000000075</v>
      </c>
      <c r="Y76" s="92">
        <f>IF('Metric ME - Current'!$E$16&lt;3.0807,491.38-48.3005*(3.0807-'Metric ME - Current'!$E$16),491.38)</f>
        <v>491.38</v>
      </c>
      <c r="Z76" s="1">
        <f t="shared" si="25"/>
        <v>46230.140000000014</v>
      </c>
      <c r="AC76" s="92">
        <v>98</v>
      </c>
      <c r="AD76" s="92">
        <f>IF('Metric ME - Current'!$F$16&lt;2.8907,1007.26-132.54*(2.8907-'Metric ME - Current'!$F$16),1007.26)</f>
        <v>1007.26</v>
      </c>
      <c r="AE76" s="1">
        <f t="shared" si="35"/>
        <v>57108.260000000075</v>
      </c>
      <c r="AF76" s="92">
        <f>IF('Metric ME - Current'!$F$16&lt;3.0807,491.38-48.3005*(3.0807-'Metric ME - Current'!$F$16),491.38)</f>
        <v>491.38</v>
      </c>
      <c r="AG76" s="1">
        <f t="shared" si="26"/>
        <v>46230.140000000014</v>
      </c>
      <c r="AJ76" s="92">
        <v>98</v>
      </c>
      <c r="AK76" s="92">
        <f>IF('Metric ME - Current'!$G$16&lt;2.8907,1007.26-132.54*(2.8907-'Metric ME - Current'!$G$16),1007.26)</f>
        <v>1007.26</v>
      </c>
      <c r="AL76" s="1">
        <f t="shared" si="36"/>
        <v>57108.260000000075</v>
      </c>
      <c r="AM76" s="92">
        <f>IF('Metric ME - Current'!$G$16&lt;3.0807,491.38-48.3005*(3.0807-'Metric ME - Current'!$G$16),491.38)</f>
        <v>491.38</v>
      </c>
      <c r="AN76" s="1">
        <f t="shared" si="27"/>
        <v>46230.140000000014</v>
      </c>
      <c r="AQ76" s="92">
        <v>98</v>
      </c>
      <c r="AR76" s="92">
        <f>IF('Metric ME - Current'!$H$16&lt;2.8907,1007.26-132.54*(2.8907-'Metric ME - Current'!$H$16),1007.26)</f>
        <v>1007.26</v>
      </c>
      <c r="AS76" s="1">
        <f t="shared" si="37"/>
        <v>57108.260000000075</v>
      </c>
      <c r="AT76" s="92">
        <f>IF('Metric ME - Current'!$H$16&lt;3.0807,491.38-48.3005*(3.0807-'Metric ME - Current'!$H$16),491.38)</f>
        <v>491.38</v>
      </c>
      <c r="AU76" s="1">
        <f t="shared" si="28"/>
        <v>46230.140000000014</v>
      </c>
      <c r="AX76" s="92">
        <v>98</v>
      </c>
      <c r="AY76" s="92">
        <f>IF('Metric ME - Current'!$I$16&lt;2.8907,1007.26-132.54*(2.8907-'Metric ME - Current'!$I$16),1007.26)</f>
        <v>1007.26</v>
      </c>
      <c r="AZ76" s="1">
        <f t="shared" si="38"/>
        <v>57108.260000000075</v>
      </c>
      <c r="BA76" s="92">
        <f>IF('Metric ME - Current'!$I$16&lt;3.0807,491.38-48.3005*(3.0807-'Metric ME - Current'!$I$16),491.38)</f>
        <v>491.38</v>
      </c>
      <c r="BB76" s="1">
        <f t="shared" si="29"/>
        <v>46230.140000000014</v>
      </c>
    </row>
    <row r="77" spans="1:54" x14ac:dyDescent="0.25">
      <c r="A77" s="92">
        <v>99</v>
      </c>
      <c r="B77" s="92">
        <f>IF('Metric ME - Current'!$B$16&lt;2.8907,1007.26-132.54*(2.8907-'Metric ME - Current'!$B$16),1007.26)</f>
        <v>1007.26</v>
      </c>
      <c r="C77" s="1">
        <f t="shared" si="31"/>
        <v>58115.520000000077</v>
      </c>
      <c r="D77" s="92">
        <f>IF('Metric ME - Current'!$B$16&lt;3.0807,491.38-48.3005*(3.0807-'Metric ME - Current'!$B$16),491.38)</f>
        <v>491.38</v>
      </c>
      <c r="E77" s="1">
        <f t="shared" si="30"/>
        <v>46721.520000000011</v>
      </c>
      <c r="H77" s="92">
        <v>99</v>
      </c>
      <c r="I77" s="92">
        <f>IF('Metric ME - Current'!$C$16&lt;2.8907,1007.26-132.54*(2.8907-'Metric ME - Current'!$C$16),1007.26)</f>
        <v>1007.26</v>
      </c>
      <c r="J77" s="1">
        <f t="shared" si="32"/>
        <v>58115.520000000077</v>
      </c>
      <c r="K77" s="92">
        <f>IF('Metric ME - Current'!$C$16&lt;3.0807,491.38-48.3005*(3.0807-'Metric ME - Current'!$C$16),491.38)</f>
        <v>491.38</v>
      </c>
      <c r="L77" s="1">
        <f t="shared" ref="L77:L140" si="39">K77+L76</f>
        <v>46721.520000000011</v>
      </c>
      <c r="O77" s="92">
        <v>99</v>
      </c>
      <c r="P77" s="92">
        <f>IF('Metric ME - Current'!$D$16&lt;2.8907,1007.26-132.54*(2.8907-'Metric ME - Current'!$D$16),1007.26)</f>
        <v>1007.26</v>
      </c>
      <c r="Q77" s="1">
        <f t="shared" si="33"/>
        <v>58115.520000000077</v>
      </c>
      <c r="R77" s="92">
        <f>IF('Metric ME - Current'!$D$16&lt;3.0807,491.38-48.3005*(3.0807-'Metric ME - Current'!$D$16),491.38)</f>
        <v>491.38</v>
      </c>
      <c r="S77" s="1">
        <f t="shared" ref="S77:S140" si="40">R77+S76</f>
        <v>46721.520000000011</v>
      </c>
      <c r="V77" s="92">
        <v>99</v>
      </c>
      <c r="W77" s="92">
        <f>IF('Metric ME - Current'!$E$16&lt;2.8907,1007.26-132.54*(2.8907-'Metric ME - Current'!$E$16),1007.26)</f>
        <v>1007.26</v>
      </c>
      <c r="X77" s="1">
        <f t="shared" si="34"/>
        <v>58115.520000000077</v>
      </c>
      <c r="Y77" s="92">
        <f>IF('Metric ME - Current'!$E$16&lt;3.0807,491.38-48.3005*(3.0807-'Metric ME - Current'!$E$16),491.38)</f>
        <v>491.38</v>
      </c>
      <c r="Z77" s="1">
        <f t="shared" ref="Z77:Z140" si="41">Y77+Z76</f>
        <v>46721.520000000011</v>
      </c>
      <c r="AC77" s="92">
        <v>99</v>
      </c>
      <c r="AD77" s="92">
        <f>IF('Metric ME - Current'!$F$16&lt;2.8907,1007.26-132.54*(2.8907-'Metric ME - Current'!$F$16),1007.26)</f>
        <v>1007.26</v>
      </c>
      <c r="AE77" s="1">
        <f t="shared" si="35"/>
        <v>58115.520000000077</v>
      </c>
      <c r="AF77" s="92">
        <f>IF('Metric ME - Current'!$F$16&lt;3.0807,491.38-48.3005*(3.0807-'Metric ME - Current'!$F$16),491.38)</f>
        <v>491.38</v>
      </c>
      <c r="AG77" s="1">
        <f t="shared" ref="AG77:AG140" si="42">AF77+AG76</f>
        <v>46721.520000000011</v>
      </c>
      <c r="AJ77" s="92">
        <v>99</v>
      </c>
      <c r="AK77" s="92">
        <f>IF('Metric ME - Current'!$G$16&lt;2.8907,1007.26-132.54*(2.8907-'Metric ME - Current'!$G$16),1007.26)</f>
        <v>1007.26</v>
      </c>
      <c r="AL77" s="1">
        <f t="shared" si="36"/>
        <v>58115.520000000077</v>
      </c>
      <c r="AM77" s="92">
        <f>IF('Metric ME - Current'!$G$16&lt;3.0807,491.38-48.3005*(3.0807-'Metric ME - Current'!$G$16),491.38)</f>
        <v>491.38</v>
      </c>
      <c r="AN77" s="1">
        <f t="shared" ref="AN77:AN140" si="43">AM77+AN76</f>
        <v>46721.520000000011</v>
      </c>
      <c r="AQ77" s="92">
        <v>99</v>
      </c>
      <c r="AR77" s="92">
        <f>IF('Metric ME - Current'!$H$16&lt;2.8907,1007.26-132.54*(2.8907-'Metric ME - Current'!$H$16),1007.26)</f>
        <v>1007.26</v>
      </c>
      <c r="AS77" s="1">
        <f t="shared" si="37"/>
        <v>58115.520000000077</v>
      </c>
      <c r="AT77" s="92">
        <f>IF('Metric ME - Current'!$H$16&lt;3.0807,491.38-48.3005*(3.0807-'Metric ME - Current'!$H$16),491.38)</f>
        <v>491.38</v>
      </c>
      <c r="AU77" s="1">
        <f t="shared" ref="AU77:AU140" si="44">AT77+AU76</f>
        <v>46721.520000000011</v>
      </c>
      <c r="AX77" s="92">
        <v>99</v>
      </c>
      <c r="AY77" s="92">
        <f>IF('Metric ME - Current'!$I$16&lt;2.8907,1007.26-132.54*(2.8907-'Metric ME - Current'!$I$16),1007.26)</f>
        <v>1007.26</v>
      </c>
      <c r="AZ77" s="1">
        <f t="shared" si="38"/>
        <v>58115.520000000077</v>
      </c>
      <c r="BA77" s="92">
        <f>IF('Metric ME - Current'!$I$16&lt;3.0807,491.38-48.3005*(3.0807-'Metric ME - Current'!$I$16),491.38)</f>
        <v>491.38</v>
      </c>
      <c r="BB77" s="1">
        <f t="shared" ref="BB77:BB140" si="45">BA77+BB76</f>
        <v>46721.520000000011</v>
      </c>
    </row>
    <row r="78" spans="1:54" x14ac:dyDescent="0.25">
      <c r="A78" s="92">
        <v>100</v>
      </c>
      <c r="B78" s="92">
        <f>IF('Metric ME - Current'!$B$16&lt;2.8907,1007.26-132.54*(2.8907-'Metric ME - Current'!$B$16),1007.26)</f>
        <v>1007.26</v>
      </c>
      <c r="C78" s="1">
        <f t="shared" si="31"/>
        <v>59122.780000000079</v>
      </c>
      <c r="D78" s="92">
        <f>IF('Metric ME - Current'!$B$16&lt;3.0807,491.38-48.3005*(3.0807-'Metric ME - Current'!$B$16),491.38)</f>
        <v>491.38</v>
      </c>
      <c r="E78" s="1">
        <f t="shared" si="30"/>
        <v>47212.900000000009</v>
      </c>
      <c r="H78" s="92">
        <v>100</v>
      </c>
      <c r="I78" s="92">
        <f>IF('Metric ME - Current'!$C$16&lt;2.8907,1007.26-132.54*(2.8907-'Metric ME - Current'!$C$16),1007.26)</f>
        <v>1007.26</v>
      </c>
      <c r="J78" s="1">
        <f t="shared" si="32"/>
        <v>59122.780000000079</v>
      </c>
      <c r="K78" s="92">
        <f>IF('Metric ME - Current'!$C$16&lt;3.0807,491.38-48.3005*(3.0807-'Metric ME - Current'!$C$16),491.38)</f>
        <v>491.38</v>
      </c>
      <c r="L78" s="1">
        <f t="shared" si="39"/>
        <v>47212.900000000009</v>
      </c>
      <c r="O78" s="92">
        <v>100</v>
      </c>
      <c r="P78" s="92">
        <f>IF('Metric ME - Current'!$D$16&lt;2.8907,1007.26-132.54*(2.8907-'Metric ME - Current'!$D$16),1007.26)</f>
        <v>1007.26</v>
      </c>
      <c r="Q78" s="1">
        <f t="shared" si="33"/>
        <v>59122.780000000079</v>
      </c>
      <c r="R78" s="92">
        <f>IF('Metric ME - Current'!$D$16&lt;3.0807,491.38-48.3005*(3.0807-'Metric ME - Current'!$D$16),491.38)</f>
        <v>491.38</v>
      </c>
      <c r="S78" s="1">
        <f t="shared" si="40"/>
        <v>47212.900000000009</v>
      </c>
      <c r="V78" s="92">
        <v>100</v>
      </c>
      <c r="W78" s="92">
        <f>IF('Metric ME - Current'!$E$16&lt;2.8907,1007.26-132.54*(2.8907-'Metric ME - Current'!$E$16),1007.26)</f>
        <v>1007.26</v>
      </c>
      <c r="X78" s="1">
        <f t="shared" si="34"/>
        <v>59122.780000000079</v>
      </c>
      <c r="Y78" s="92">
        <f>IF('Metric ME - Current'!$E$16&lt;3.0807,491.38-48.3005*(3.0807-'Metric ME - Current'!$E$16),491.38)</f>
        <v>491.38</v>
      </c>
      <c r="Z78" s="1">
        <f t="shared" si="41"/>
        <v>47212.900000000009</v>
      </c>
      <c r="AC78" s="92">
        <v>100</v>
      </c>
      <c r="AD78" s="92">
        <f>IF('Metric ME - Current'!$F$16&lt;2.8907,1007.26-132.54*(2.8907-'Metric ME - Current'!$F$16),1007.26)</f>
        <v>1007.26</v>
      </c>
      <c r="AE78" s="1">
        <f t="shared" si="35"/>
        <v>59122.780000000079</v>
      </c>
      <c r="AF78" s="92">
        <f>IF('Metric ME - Current'!$F$16&lt;3.0807,491.38-48.3005*(3.0807-'Metric ME - Current'!$F$16),491.38)</f>
        <v>491.38</v>
      </c>
      <c r="AG78" s="1">
        <f t="shared" si="42"/>
        <v>47212.900000000009</v>
      </c>
      <c r="AJ78" s="92">
        <v>100</v>
      </c>
      <c r="AK78" s="92">
        <f>IF('Metric ME - Current'!$G$16&lt;2.8907,1007.26-132.54*(2.8907-'Metric ME - Current'!$G$16),1007.26)</f>
        <v>1007.26</v>
      </c>
      <c r="AL78" s="1">
        <f t="shared" si="36"/>
        <v>59122.780000000079</v>
      </c>
      <c r="AM78" s="92">
        <f>IF('Metric ME - Current'!$G$16&lt;3.0807,491.38-48.3005*(3.0807-'Metric ME - Current'!$G$16),491.38)</f>
        <v>491.38</v>
      </c>
      <c r="AN78" s="1">
        <f t="shared" si="43"/>
        <v>47212.900000000009</v>
      </c>
      <c r="AQ78" s="92">
        <v>100</v>
      </c>
      <c r="AR78" s="92">
        <f>IF('Metric ME - Current'!$H$16&lt;2.8907,1007.26-132.54*(2.8907-'Metric ME - Current'!$H$16),1007.26)</f>
        <v>1007.26</v>
      </c>
      <c r="AS78" s="1">
        <f t="shared" si="37"/>
        <v>59122.780000000079</v>
      </c>
      <c r="AT78" s="92">
        <f>IF('Metric ME - Current'!$H$16&lt;3.0807,491.38-48.3005*(3.0807-'Metric ME - Current'!$H$16),491.38)</f>
        <v>491.38</v>
      </c>
      <c r="AU78" s="1">
        <f t="shared" si="44"/>
        <v>47212.900000000009</v>
      </c>
      <c r="AX78" s="92">
        <v>100</v>
      </c>
      <c r="AY78" s="92">
        <f>IF('Metric ME - Current'!$I$16&lt;2.8907,1007.26-132.54*(2.8907-'Metric ME - Current'!$I$16),1007.26)</f>
        <v>1007.26</v>
      </c>
      <c r="AZ78" s="1">
        <f t="shared" si="38"/>
        <v>59122.780000000079</v>
      </c>
      <c r="BA78" s="92">
        <f>IF('Metric ME - Current'!$I$16&lt;3.0807,491.38-48.3005*(3.0807-'Metric ME - Current'!$I$16),491.38)</f>
        <v>491.38</v>
      </c>
      <c r="BB78" s="1">
        <f t="shared" si="45"/>
        <v>47212.900000000009</v>
      </c>
    </row>
    <row r="79" spans="1:54" x14ac:dyDescent="0.25">
      <c r="A79" s="92">
        <v>101</v>
      </c>
      <c r="B79" s="92">
        <f>IF('Metric ME - Current'!$B$16&lt;2.8907,1007.26-132.54*(2.8907-'Metric ME - Current'!$B$16),1007.26)</f>
        <v>1007.26</v>
      </c>
      <c r="C79" s="1">
        <f t="shared" si="31"/>
        <v>60130.040000000081</v>
      </c>
      <c r="D79" s="92">
        <f>IF('Metric ME - Current'!$B$16&lt;3.0807,491.38-48.3005*(3.0807-'Metric ME - Current'!$B$16),491.38)</f>
        <v>491.38</v>
      </c>
      <c r="E79" s="1">
        <f t="shared" si="30"/>
        <v>47704.280000000006</v>
      </c>
      <c r="H79" s="92">
        <v>101</v>
      </c>
      <c r="I79" s="92">
        <f>IF('Metric ME - Current'!$C$16&lt;2.8907,1007.26-132.54*(2.8907-'Metric ME - Current'!$C$16),1007.26)</f>
        <v>1007.26</v>
      </c>
      <c r="J79" s="1">
        <f t="shared" si="32"/>
        <v>60130.040000000081</v>
      </c>
      <c r="K79" s="92">
        <f>IF('Metric ME - Current'!$C$16&lt;3.0807,491.38-48.3005*(3.0807-'Metric ME - Current'!$C$16),491.38)</f>
        <v>491.38</v>
      </c>
      <c r="L79" s="1">
        <f t="shared" si="39"/>
        <v>47704.280000000006</v>
      </c>
      <c r="O79" s="92">
        <v>101</v>
      </c>
      <c r="P79" s="92">
        <f>IF('Metric ME - Current'!$D$16&lt;2.8907,1007.26-132.54*(2.8907-'Metric ME - Current'!$D$16),1007.26)</f>
        <v>1007.26</v>
      </c>
      <c r="Q79" s="1">
        <f t="shared" si="33"/>
        <v>60130.040000000081</v>
      </c>
      <c r="R79" s="92">
        <f>IF('Metric ME - Current'!$D$16&lt;3.0807,491.38-48.3005*(3.0807-'Metric ME - Current'!$D$16),491.38)</f>
        <v>491.38</v>
      </c>
      <c r="S79" s="1">
        <f t="shared" si="40"/>
        <v>47704.280000000006</v>
      </c>
      <c r="V79" s="92">
        <v>101</v>
      </c>
      <c r="W79" s="92">
        <f>IF('Metric ME - Current'!$E$16&lt;2.8907,1007.26-132.54*(2.8907-'Metric ME - Current'!$E$16),1007.26)</f>
        <v>1007.26</v>
      </c>
      <c r="X79" s="1">
        <f t="shared" si="34"/>
        <v>60130.040000000081</v>
      </c>
      <c r="Y79" s="92">
        <f>IF('Metric ME - Current'!$E$16&lt;3.0807,491.38-48.3005*(3.0807-'Metric ME - Current'!$E$16),491.38)</f>
        <v>491.38</v>
      </c>
      <c r="Z79" s="1">
        <f t="shared" si="41"/>
        <v>47704.280000000006</v>
      </c>
      <c r="AC79" s="92">
        <v>101</v>
      </c>
      <c r="AD79" s="92">
        <f>IF('Metric ME - Current'!$F$16&lt;2.8907,1007.26-132.54*(2.8907-'Metric ME - Current'!$F$16),1007.26)</f>
        <v>1007.26</v>
      </c>
      <c r="AE79" s="1">
        <f t="shared" si="35"/>
        <v>60130.040000000081</v>
      </c>
      <c r="AF79" s="92">
        <f>IF('Metric ME - Current'!$F$16&lt;3.0807,491.38-48.3005*(3.0807-'Metric ME - Current'!$F$16),491.38)</f>
        <v>491.38</v>
      </c>
      <c r="AG79" s="1">
        <f t="shared" si="42"/>
        <v>47704.280000000006</v>
      </c>
      <c r="AJ79" s="92">
        <v>101</v>
      </c>
      <c r="AK79" s="92">
        <f>IF('Metric ME - Current'!$G$16&lt;2.8907,1007.26-132.54*(2.8907-'Metric ME - Current'!$G$16),1007.26)</f>
        <v>1007.26</v>
      </c>
      <c r="AL79" s="1">
        <f t="shared" si="36"/>
        <v>60130.040000000081</v>
      </c>
      <c r="AM79" s="92">
        <f>IF('Metric ME - Current'!$G$16&lt;3.0807,491.38-48.3005*(3.0807-'Metric ME - Current'!$G$16),491.38)</f>
        <v>491.38</v>
      </c>
      <c r="AN79" s="1">
        <f t="shared" si="43"/>
        <v>47704.280000000006</v>
      </c>
      <c r="AQ79" s="92">
        <v>101</v>
      </c>
      <c r="AR79" s="92">
        <f>IF('Metric ME - Current'!$H$16&lt;2.8907,1007.26-132.54*(2.8907-'Metric ME - Current'!$H$16),1007.26)</f>
        <v>1007.26</v>
      </c>
      <c r="AS79" s="1">
        <f t="shared" si="37"/>
        <v>60130.040000000081</v>
      </c>
      <c r="AT79" s="92">
        <f>IF('Metric ME - Current'!$H$16&lt;3.0807,491.38-48.3005*(3.0807-'Metric ME - Current'!$H$16),491.38)</f>
        <v>491.38</v>
      </c>
      <c r="AU79" s="1">
        <f t="shared" si="44"/>
        <v>47704.280000000006</v>
      </c>
      <c r="AX79" s="92">
        <v>101</v>
      </c>
      <c r="AY79" s="92">
        <f>IF('Metric ME - Current'!$I$16&lt;2.8907,1007.26-132.54*(2.8907-'Metric ME - Current'!$I$16),1007.26)</f>
        <v>1007.26</v>
      </c>
      <c r="AZ79" s="1">
        <f t="shared" si="38"/>
        <v>60130.040000000081</v>
      </c>
      <c r="BA79" s="92">
        <f>IF('Metric ME - Current'!$I$16&lt;3.0807,491.38-48.3005*(3.0807-'Metric ME - Current'!$I$16),491.38)</f>
        <v>491.38</v>
      </c>
      <c r="BB79" s="1">
        <f t="shared" si="45"/>
        <v>47704.280000000006</v>
      </c>
    </row>
    <row r="80" spans="1:54" x14ac:dyDescent="0.25">
      <c r="A80" s="92">
        <v>102</v>
      </c>
      <c r="B80" s="92">
        <f>IF('Metric ME - Current'!$B$16&lt;2.8907,1007.26-132.54*(2.8907-'Metric ME - Current'!$B$16),1007.26)</f>
        <v>1007.26</v>
      </c>
      <c r="C80" s="1">
        <f t="shared" si="31"/>
        <v>61137.300000000083</v>
      </c>
      <c r="D80" s="92">
        <f>IF('Metric ME - Current'!$B$16&lt;3.0807,491.38-48.3005*(3.0807-'Metric ME - Current'!$B$16),491.38)</f>
        <v>491.38</v>
      </c>
      <c r="E80" s="1">
        <f t="shared" si="30"/>
        <v>48195.66</v>
      </c>
      <c r="H80" s="92">
        <v>102</v>
      </c>
      <c r="I80" s="92">
        <f>IF('Metric ME - Current'!$C$16&lt;2.8907,1007.26-132.54*(2.8907-'Metric ME - Current'!$C$16),1007.26)</f>
        <v>1007.26</v>
      </c>
      <c r="J80" s="1">
        <f t="shared" si="32"/>
        <v>61137.300000000083</v>
      </c>
      <c r="K80" s="92">
        <f>IF('Metric ME - Current'!$C$16&lt;3.0807,491.38-48.3005*(3.0807-'Metric ME - Current'!$C$16),491.38)</f>
        <v>491.38</v>
      </c>
      <c r="L80" s="1">
        <f t="shared" si="39"/>
        <v>48195.66</v>
      </c>
      <c r="O80" s="92">
        <v>102</v>
      </c>
      <c r="P80" s="92">
        <f>IF('Metric ME - Current'!$D$16&lt;2.8907,1007.26-132.54*(2.8907-'Metric ME - Current'!$D$16),1007.26)</f>
        <v>1007.26</v>
      </c>
      <c r="Q80" s="1">
        <f t="shared" si="33"/>
        <v>61137.300000000083</v>
      </c>
      <c r="R80" s="92">
        <f>IF('Metric ME - Current'!$D$16&lt;3.0807,491.38-48.3005*(3.0807-'Metric ME - Current'!$D$16),491.38)</f>
        <v>491.38</v>
      </c>
      <c r="S80" s="1">
        <f t="shared" si="40"/>
        <v>48195.66</v>
      </c>
      <c r="V80" s="92">
        <v>102</v>
      </c>
      <c r="W80" s="92">
        <f>IF('Metric ME - Current'!$E$16&lt;2.8907,1007.26-132.54*(2.8907-'Metric ME - Current'!$E$16),1007.26)</f>
        <v>1007.26</v>
      </c>
      <c r="X80" s="1">
        <f t="shared" si="34"/>
        <v>61137.300000000083</v>
      </c>
      <c r="Y80" s="92">
        <f>IF('Metric ME - Current'!$E$16&lt;3.0807,491.38-48.3005*(3.0807-'Metric ME - Current'!$E$16),491.38)</f>
        <v>491.38</v>
      </c>
      <c r="Z80" s="1">
        <f t="shared" si="41"/>
        <v>48195.66</v>
      </c>
      <c r="AC80" s="92">
        <v>102</v>
      </c>
      <c r="AD80" s="92">
        <f>IF('Metric ME - Current'!$F$16&lt;2.8907,1007.26-132.54*(2.8907-'Metric ME - Current'!$F$16),1007.26)</f>
        <v>1007.26</v>
      </c>
      <c r="AE80" s="1">
        <f t="shared" si="35"/>
        <v>61137.300000000083</v>
      </c>
      <c r="AF80" s="92">
        <f>IF('Metric ME - Current'!$F$16&lt;3.0807,491.38-48.3005*(3.0807-'Metric ME - Current'!$F$16),491.38)</f>
        <v>491.38</v>
      </c>
      <c r="AG80" s="1">
        <f t="shared" si="42"/>
        <v>48195.66</v>
      </c>
      <c r="AJ80" s="92">
        <v>102</v>
      </c>
      <c r="AK80" s="92">
        <f>IF('Metric ME - Current'!$G$16&lt;2.8907,1007.26-132.54*(2.8907-'Metric ME - Current'!$G$16),1007.26)</f>
        <v>1007.26</v>
      </c>
      <c r="AL80" s="1">
        <f t="shared" si="36"/>
        <v>61137.300000000083</v>
      </c>
      <c r="AM80" s="92">
        <f>IF('Metric ME - Current'!$G$16&lt;3.0807,491.38-48.3005*(3.0807-'Metric ME - Current'!$G$16),491.38)</f>
        <v>491.38</v>
      </c>
      <c r="AN80" s="1">
        <f t="shared" si="43"/>
        <v>48195.66</v>
      </c>
      <c r="AQ80" s="92">
        <v>102</v>
      </c>
      <c r="AR80" s="92">
        <f>IF('Metric ME - Current'!$H$16&lt;2.8907,1007.26-132.54*(2.8907-'Metric ME - Current'!$H$16),1007.26)</f>
        <v>1007.26</v>
      </c>
      <c r="AS80" s="1">
        <f t="shared" si="37"/>
        <v>61137.300000000083</v>
      </c>
      <c r="AT80" s="92">
        <f>IF('Metric ME - Current'!$H$16&lt;3.0807,491.38-48.3005*(3.0807-'Metric ME - Current'!$H$16),491.38)</f>
        <v>491.38</v>
      </c>
      <c r="AU80" s="1">
        <f t="shared" si="44"/>
        <v>48195.66</v>
      </c>
      <c r="AX80" s="92">
        <v>102</v>
      </c>
      <c r="AY80" s="92">
        <f>IF('Metric ME - Current'!$I$16&lt;2.8907,1007.26-132.54*(2.8907-'Metric ME - Current'!$I$16),1007.26)</f>
        <v>1007.26</v>
      </c>
      <c r="AZ80" s="1">
        <f t="shared" si="38"/>
        <v>61137.300000000083</v>
      </c>
      <c r="BA80" s="92">
        <f>IF('Metric ME - Current'!$I$16&lt;3.0807,491.38-48.3005*(3.0807-'Metric ME - Current'!$I$16),491.38)</f>
        <v>491.38</v>
      </c>
      <c r="BB80" s="1">
        <f t="shared" si="45"/>
        <v>48195.66</v>
      </c>
    </row>
    <row r="81" spans="1:54" x14ac:dyDescent="0.25">
      <c r="A81" s="92">
        <v>103</v>
      </c>
      <c r="B81" s="92">
        <f>IF('Metric ME - Current'!$B$16&lt;2.8907,1007.26-132.54*(2.8907-'Metric ME - Current'!$B$16),1007.26)</f>
        <v>1007.26</v>
      </c>
      <c r="C81" s="1">
        <f t="shared" si="31"/>
        <v>62144.560000000085</v>
      </c>
      <c r="D81" s="92">
        <f>IF('Metric ME - Current'!$B$16&lt;3.0807,491.38-48.3005*(3.0807-'Metric ME - Current'!$B$16),491.38)</f>
        <v>491.38</v>
      </c>
      <c r="E81" s="1">
        <f t="shared" si="30"/>
        <v>48687.040000000001</v>
      </c>
      <c r="H81" s="92">
        <v>103</v>
      </c>
      <c r="I81" s="92">
        <f>IF('Metric ME - Current'!$C$16&lt;2.8907,1007.26-132.54*(2.8907-'Metric ME - Current'!$C$16),1007.26)</f>
        <v>1007.26</v>
      </c>
      <c r="J81" s="1">
        <f t="shared" si="32"/>
        <v>62144.560000000085</v>
      </c>
      <c r="K81" s="92">
        <f>IF('Metric ME - Current'!$C$16&lt;3.0807,491.38-48.3005*(3.0807-'Metric ME - Current'!$C$16),491.38)</f>
        <v>491.38</v>
      </c>
      <c r="L81" s="1">
        <f t="shared" si="39"/>
        <v>48687.040000000001</v>
      </c>
      <c r="O81" s="92">
        <v>103</v>
      </c>
      <c r="P81" s="92">
        <f>IF('Metric ME - Current'!$D$16&lt;2.8907,1007.26-132.54*(2.8907-'Metric ME - Current'!$D$16),1007.26)</f>
        <v>1007.26</v>
      </c>
      <c r="Q81" s="1">
        <f t="shared" si="33"/>
        <v>62144.560000000085</v>
      </c>
      <c r="R81" s="92">
        <f>IF('Metric ME - Current'!$D$16&lt;3.0807,491.38-48.3005*(3.0807-'Metric ME - Current'!$D$16),491.38)</f>
        <v>491.38</v>
      </c>
      <c r="S81" s="1">
        <f t="shared" si="40"/>
        <v>48687.040000000001</v>
      </c>
      <c r="V81" s="92">
        <v>103</v>
      </c>
      <c r="W81" s="92">
        <f>IF('Metric ME - Current'!$E$16&lt;2.8907,1007.26-132.54*(2.8907-'Metric ME - Current'!$E$16),1007.26)</f>
        <v>1007.26</v>
      </c>
      <c r="X81" s="1">
        <f t="shared" si="34"/>
        <v>62144.560000000085</v>
      </c>
      <c r="Y81" s="92">
        <f>IF('Metric ME - Current'!$E$16&lt;3.0807,491.38-48.3005*(3.0807-'Metric ME - Current'!$E$16),491.38)</f>
        <v>491.38</v>
      </c>
      <c r="Z81" s="1">
        <f t="shared" si="41"/>
        <v>48687.040000000001</v>
      </c>
      <c r="AC81" s="92">
        <v>103</v>
      </c>
      <c r="AD81" s="92">
        <f>IF('Metric ME - Current'!$F$16&lt;2.8907,1007.26-132.54*(2.8907-'Metric ME - Current'!$F$16),1007.26)</f>
        <v>1007.26</v>
      </c>
      <c r="AE81" s="1">
        <f t="shared" si="35"/>
        <v>62144.560000000085</v>
      </c>
      <c r="AF81" s="92">
        <f>IF('Metric ME - Current'!$F$16&lt;3.0807,491.38-48.3005*(3.0807-'Metric ME - Current'!$F$16),491.38)</f>
        <v>491.38</v>
      </c>
      <c r="AG81" s="1">
        <f t="shared" si="42"/>
        <v>48687.040000000001</v>
      </c>
      <c r="AJ81" s="92">
        <v>103</v>
      </c>
      <c r="AK81" s="92">
        <f>IF('Metric ME - Current'!$G$16&lt;2.8907,1007.26-132.54*(2.8907-'Metric ME - Current'!$G$16),1007.26)</f>
        <v>1007.26</v>
      </c>
      <c r="AL81" s="1">
        <f t="shared" si="36"/>
        <v>62144.560000000085</v>
      </c>
      <c r="AM81" s="92">
        <f>IF('Metric ME - Current'!$G$16&lt;3.0807,491.38-48.3005*(3.0807-'Metric ME - Current'!$G$16),491.38)</f>
        <v>491.38</v>
      </c>
      <c r="AN81" s="1">
        <f t="shared" si="43"/>
        <v>48687.040000000001</v>
      </c>
      <c r="AQ81" s="92">
        <v>103</v>
      </c>
      <c r="AR81" s="92">
        <f>IF('Metric ME - Current'!$H$16&lt;2.8907,1007.26-132.54*(2.8907-'Metric ME - Current'!$H$16),1007.26)</f>
        <v>1007.26</v>
      </c>
      <c r="AS81" s="1">
        <f t="shared" si="37"/>
        <v>62144.560000000085</v>
      </c>
      <c r="AT81" s="92">
        <f>IF('Metric ME - Current'!$H$16&lt;3.0807,491.38-48.3005*(3.0807-'Metric ME - Current'!$H$16),491.38)</f>
        <v>491.38</v>
      </c>
      <c r="AU81" s="1">
        <f t="shared" si="44"/>
        <v>48687.040000000001</v>
      </c>
      <c r="AX81" s="92">
        <v>103</v>
      </c>
      <c r="AY81" s="92">
        <f>IF('Metric ME - Current'!$I$16&lt;2.8907,1007.26-132.54*(2.8907-'Metric ME - Current'!$I$16),1007.26)</f>
        <v>1007.26</v>
      </c>
      <c r="AZ81" s="1">
        <f t="shared" si="38"/>
        <v>62144.560000000085</v>
      </c>
      <c r="BA81" s="92">
        <f>IF('Metric ME - Current'!$I$16&lt;3.0807,491.38-48.3005*(3.0807-'Metric ME - Current'!$I$16),491.38)</f>
        <v>491.38</v>
      </c>
      <c r="BB81" s="1">
        <f t="shared" si="45"/>
        <v>48687.040000000001</v>
      </c>
    </row>
    <row r="82" spans="1:54" x14ac:dyDescent="0.25">
      <c r="A82" s="92">
        <v>104</v>
      </c>
      <c r="B82" s="92">
        <f>IF('Metric ME - Current'!$B$16&lt;2.8907,1007.26-132.54*(2.8907-'Metric ME - Current'!$B$16),1007.26)</f>
        <v>1007.26</v>
      </c>
      <c r="C82" s="1">
        <f t="shared" si="31"/>
        <v>63151.820000000087</v>
      </c>
      <c r="D82" s="92">
        <f>IF('Metric ME - Current'!$B$16&lt;3.0807,491.38-48.3005*(3.0807-'Metric ME - Current'!$B$16),491.38)</f>
        <v>491.38</v>
      </c>
      <c r="E82" s="1">
        <f t="shared" si="30"/>
        <v>49178.42</v>
      </c>
      <c r="H82" s="92">
        <v>104</v>
      </c>
      <c r="I82" s="92">
        <f>IF('Metric ME - Current'!$C$16&lt;2.8907,1007.26-132.54*(2.8907-'Metric ME - Current'!$C$16),1007.26)</f>
        <v>1007.26</v>
      </c>
      <c r="J82" s="1">
        <f t="shared" si="32"/>
        <v>63151.820000000087</v>
      </c>
      <c r="K82" s="92">
        <f>IF('Metric ME - Current'!$C$16&lt;3.0807,491.38-48.3005*(3.0807-'Metric ME - Current'!$C$16),491.38)</f>
        <v>491.38</v>
      </c>
      <c r="L82" s="1">
        <f t="shared" si="39"/>
        <v>49178.42</v>
      </c>
      <c r="O82" s="92">
        <v>104</v>
      </c>
      <c r="P82" s="92">
        <f>IF('Metric ME - Current'!$D$16&lt;2.8907,1007.26-132.54*(2.8907-'Metric ME - Current'!$D$16),1007.26)</f>
        <v>1007.26</v>
      </c>
      <c r="Q82" s="1">
        <f t="shared" si="33"/>
        <v>63151.820000000087</v>
      </c>
      <c r="R82" s="92">
        <f>IF('Metric ME - Current'!$D$16&lt;3.0807,491.38-48.3005*(3.0807-'Metric ME - Current'!$D$16),491.38)</f>
        <v>491.38</v>
      </c>
      <c r="S82" s="1">
        <f t="shared" si="40"/>
        <v>49178.42</v>
      </c>
      <c r="V82" s="92">
        <v>104</v>
      </c>
      <c r="W82" s="92">
        <f>IF('Metric ME - Current'!$E$16&lt;2.8907,1007.26-132.54*(2.8907-'Metric ME - Current'!$E$16),1007.26)</f>
        <v>1007.26</v>
      </c>
      <c r="X82" s="1">
        <f t="shared" si="34"/>
        <v>63151.820000000087</v>
      </c>
      <c r="Y82" s="92">
        <f>IF('Metric ME - Current'!$E$16&lt;3.0807,491.38-48.3005*(3.0807-'Metric ME - Current'!$E$16),491.38)</f>
        <v>491.38</v>
      </c>
      <c r="Z82" s="1">
        <f t="shared" si="41"/>
        <v>49178.42</v>
      </c>
      <c r="AC82" s="92">
        <v>104</v>
      </c>
      <c r="AD82" s="92">
        <f>IF('Metric ME - Current'!$F$16&lt;2.8907,1007.26-132.54*(2.8907-'Metric ME - Current'!$F$16),1007.26)</f>
        <v>1007.26</v>
      </c>
      <c r="AE82" s="1">
        <f t="shared" si="35"/>
        <v>63151.820000000087</v>
      </c>
      <c r="AF82" s="92">
        <f>IF('Metric ME - Current'!$F$16&lt;3.0807,491.38-48.3005*(3.0807-'Metric ME - Current'!$F$16),491.38)</f>
        <v>491.38</v>
      </c>
      <c r="AG82" s="1">
        <f t="shared" si="42"/>
        <v>49178.42</v>
      </c>
      <c r="AJ82" s="92">
        <v>104</v>
      </c>
      <c r="AK82" s="92">
        <f>IF('Metric ME - Current'!$G$16&lt;2.8907,1007.26-132.54*(2.8907-'Metric ME - Current'!$G$16),1007.26)</f>
        <v>1007.26</v>
      </c>
      <c r="AL82" s="1">
        <f t="shared" si="36"/>
        <v>63151.820000000087</v>
      </c>
      <c r="AM82" s="92">
        <f>IF('Metric ME - Current'!$G$16&lt;3.0807,491.38-48.3005*(3.0807-'Metric ME - Current'!$G$16),491.38)</f>
        <v>491.38</v>
      </c>
      <c r="AN82" s="1">
        <f t="shared" si="43"/>
        <v>49178.42</v>
      </c>
      <c r="AQ82" s="92">
        <v>104</v>
      </c>
      <c r="AR82" s="92">
        <f>IF('Metric ME - Current'!$H$16&lt;2.8907,1007.26-132.54*(2.8907-'Metric ME - Current'!$H$16),1007.26)</f>
        <v>1007.26</v>
      </c>
      <c r="AS82" s="1">
        <f t="shared" si="37"/>
        <v>63151.820000000087</v>
      </c>
      <c r="AT82" s="92">
        <f>IF('Metric ME - Current'!$H$16&lt;3.0807,491.38-48.3005*(3.0807-'Metric ME - Current'!$H$16),491.38)</f>
        <v>491.38</v>
      </c>
      <c r="AU82" s="1">
        <f t="shared" si="44"/>
        <v>49178.42</v>
      </c>
      <c r="AX82" s="92">
        <v>104</v>
      </c>
      <c r="AY82" s="92">
        <f>IF('Metric ME - Current'!$I$16&lt;2.8907,1007.26-132.54*(2.8907-'Metric ME - Current'!$I$16),1007.26)</f>
        <v>1007.26</v>
      </c>
      <c r="AZ82" s="1">
        <f t="shared" si="38"/>
        <v>63151.820000000087</v>
      </c>
      <c r="BA82" s="92">
        <f>IF('Metric ME - Current'!$I$16&lt;3.0807,491.38-48.3005*(3.0807-'Metric ME - Current'!$I$16),491.38)</f>
        <v>491.38</v>
      </c>
      <c r="BB82" s="1">
        <f t="shared" si="45"/>
        <v>49178.42</v>
      </c>
    </row>
    <row r="83" spans="1:54" x14ac:dyDescent="0.25">
      <c r="A83" s="92">
        <v>105</v>
      </c>
      <c r="B83" s="92">
        <f>IF('Metric ME - Current'!$B$16&lt;2.8907,1007.26-132.54*(2.8907-'Metric ME - Current'!$B$16),1007.26)</f>
        <v>1007.26</v>
      </c>
      <c r="C83" s="1">
        <f t="shared" si="31"/>
        <v>64159.080000000089</v>
      </c>
      <c r="D83" s="92">
        <f>IF('Metric ME - Current'!$B$16&lt;3.0807,491.38-48.3005*(3.0807-'Metric ME - Current'!$B$16),491.38)</f>
        <v>491.38</v>
      </c>
      <c r="E83" s="1">
        <f t="shared" si="30"/>
        <v>49669.799999999996</v>
      </c>
      <c r="H83" s="92">
        <v>105</v>
      </c>
      <c r="I83" s="92">
        <f>IF('Metric ME - Current'!$C$16&lt;2.8907,1007.26-132.54*(2.8907-'Metric ME - Current'!$C$16),1007.26)</f>
        <v>1007.26</v>
      </c>
      <c r="J83" s="1">
        <f t="shared" si="32"/>
        <v>64159.080000000089</v>
      </c>
      <c r="K83" s="92">
        <f>IF('Metric ME - Current'!$C$16&lt;3.0807,491.38-48.3005*(3.0807-'Metric ME - Current'!$C$16),491.38)</f>
        <v>491.38</v>
      </c>
      <c r="L83" s="1">
        <f t="shared" si="39"/>
        <v>49669.799999999996</v>
      </c>
      <c r="O83" s="92">
        <v>105</v>
      </c>
      <c r="P83" s="92">
        <f>IF('Metric ME - Current'!$D$16&lt;2.8907,1007.26-132.54*(2.8907-'Metric ME - Current'!$D$16),1007.26)</f>
        <v>1007.26</v>
      </c>
      <c r="Q83" s="1">
        <f t="shared" si="33"/>
        <v>64159.080000000089</v>
      </c>
      <c r="R83" s="92">
        <f>IF('Metric ME - Current'!$D$16&lt;3.0807,491.38-48.3005*(3.0807-'Metric ME - Current'!$D$16),491.38)</f>
        <v>491.38</v>
      </c>
      <c r="S83" s="1">
        <f t="shared" si="40"/>
        <v>49669.799999999996</v>
      </c>
      <c r="V83" s="92">
        <v>105</v>
      </c>
      <c r="W83" s="92">
        <f>IF('Metric ME - Current'!$E$16&lt;2.8907,1007.26-132.54*(2.8907-'Metric ME - Current'!$E$16),1007.26)</f>
        <v>1007.26</v>
      </c>
      <c r="X83" s="1">
        <f t="shared" si="34"/>
        <v>64159.080000000089</v>
      </c>
      <c r="Y83" s="92">
        <f>IF('Metric ME - Current'!$E$16&lt;3.0807,491.38-48.3005*(3.0807-'Metric ME - Current'!$E$16),491.38)</f>
        <v>491.38</v>
      </c>
      <c r="Z83" s="1">
        <f t="shared" si="41"/>
        <v>49669.799999999996</v>
      </c>
      <c r="AC83" s="92">
        <v>105</v>
      </c>
      <c r="AD83" s="92">
        <f>IF('Metric ME - Current'!$F$16&lt;2.8907,1007.26-132.54*(2.8907-'Metric ME - Current'!$F$16),1007.26)</f>
        <v>1007.26</v>
      </c>
      <c r="AE83" s="1">
        <f t="shared" si="35"/>
        <v>64159.080000000089</v>
      </c>
      <c r="AF83" s="92">
        <f>IF('Metric ME - Current'!$F$16&lt;3.0807,491.38-48.3005*(3.0807-'Metric ME - Current'!$F$16),491.38)</f>
        <v>491.38</v>
      </c>
      <c r="AG83" s="1">
        <f t="shared" si="42"/>
        <v>49669.799999999996</v>
      </c>
      <c r="AJ83" s="92">
        <v>105</v>
      </c>
      <c r="AK83" s="92">
        <f>IF('Metric ME - Current'!$G$16&lt;2.8907,1007.26-132.54*(2.8907-'Metric ME - Current'!$G$16),1007.26)</f>
        <v>1007.26</v>
      </c>
      <c r="AL83" s="1">
        <f t="shared" si="36"/>
        <v>64159.080000000089</v>
      </c>
      <c r="AM83" s="92">
        <f>IF('Metric ME - Current'!$G$16&lt;3.0807,491.38-48.3005*(3.0807-'Metric ME - Current'!$G$16),491.38)</f>
        <v>491.38</v>
      </c>
      <c r="AN83" s="1">
        <f t="shared" si="43"/>
        <v>49669.799999999996</v>
      </c>
      <c r="AQ83" s="92">
        <v>105</v>
      </c>
      <c r="AR83" s="92">
        <f>IF('Metric ME - Current'!$H$16&lt;2.8907,1007.26-132.54*(2.8907-'Metric ME - Current'!$H$16),1007.26)</f>
        <v>1007.26</v>
      </c>
      <c r="AS83" s="1">
        <f t="shared" si="37"/>
        <v>64159.080000000089</v>
      </c>
      <c r="AT83" s="92">
        <f>IF('Metric ME - Current'!$H$16&lt;3.0807,491.38-48.3005*(3.0807-'Metric ME - Current'!$H$16),491.38)</f>
        <v>491.38</v>
      </c>
      <c r="AU83" s="1">
        <f t="shared" si="44"/>
        <v>49669.799999999996</v>
      </c>
      <c r="AX83" s="92">
        <v>105</v>
      </c>
      <c r="AY83" s="92">
        <f>IF('Metric ME - Current'!$I$16&lt;2.8907,1007.26-132.54*(2.8907-'Metric ME - Current'!$I$16),1007.26)</f>
        <v>1007.26</v>
      </c>
      <c r="AZ83" s="1">
        <f t="shared" si="38"/>
        <v>64159.080000000089</v>
      </c>
      <c r="BA83" s="92">
        <f>IF('Metric ME - Current'!$I$16&lt;3.0807,491.38-48.3005*(3.0807-'Metric ME - Current'!$I$16),491.38)</f>
        <v>491.38</v>
      </c>
      <c r="BB83" s="1">
        <f t="shared" si="45"/>
        <v>49669.799999999996</v>
      </c>
    </row>
    <row r="84" spans="1:54" x14ac:dyDescent="0.25">
      <c r="A84" s="92">
        <v>106</v>
      </c>
      <c r="B84" s="92">
        <f>IF('Metric ME - Current'!$B$16&lt;2.8907,1007.26-132.54*(2.8907-'Metric ME - Current'!$B$16),1007.26)</f>
        <v>1007.26</v>
      </c>
      <c r="C84" s="1">
        <f t="shared" si="31"/>
        <v>65166.340000000091</v>
      </c>
      <c r="D84" s="92">
        <f>IF('Metric ME - Current'!$B$16&lt;3.0807,491.38-48.3005*(3.0807-'Metric ME - Current'!$B$16),491.38)</f>
        <v>491.38</v>
      </c>
      <c r="E84" s="1">
        <f t="shared" si="30"/>
        <v>50161.179999999993</v>
      </c>
      <c r="H84" s="92">
        <v>106</v>
      </c>
      <c r="I84" s="92">
        <f>IF('Metric ME - Current'!$C$16&lt;2.8907,1007.26-132.54*(2.8907-'Metric ME - Current'!$C$16),1007.26)</f>
        <v>1007.26</v>
      </c>
      <c r="J84" s="1">
        <f t="shared" si="32"/>
        <v>65166.340000000091</v>
      </c>
      <c r="K84" s="92">
        <f>IF('Metric ME - Current'!$C$16&lt;3.0807,491.38-48.3005*(3.0807-'Metric ME - Current'!$C$16),491.38)</f>
        <v>491.38</v>
      </c>
      <c r="L84" s="1">
        <f t="shared" si="39"/>
        <v>50161.179999999993</v>
      </c>
      <c r="O84" s="92">
        <v>106</v>
      </c>
      <c r="P84" s="92">
        <f>IF('Metric ME - Current'!$D$16&lt;2.8907,1007.26-132.54*(2.8907-'Metric ME - Current'!$D$16),1007.26)</f>
        <v>1007.26</v>
      </c>
      <c r="Q84" s="1">
        <f t="shared" si="33"/>
        <v>65166.340000000091</v>
      </c>
      <c r="R84" s="92">
        <f>IF('Metric ME - Current'!$D$16&lt;3.0807,491.38-48.3005*(3.0807-'Metric ME - Current'!$D$16),491.38)</f>
        <v>491.38</v>
      </c>
      <c r="S84" s="1">
        <f t="shared" si="40"/>
        <v>50161.179999999993</v>
      </c>
      <c r="V84" s="92">
        <v>106</v>
      </c>
      <c r="W84" s="92">
        <f>IF('Metric ME - Current'!$E$16&lt;2.8907,1007.26-132.54*(2.8907-'Metric ME - Current'!$E$16),1007.26)</f>
        <v>1007.26</v>
      </c>
      <c r="X84" s="1">
        <f t="shared" si="34"/>
        <v>65166.340000000091</v>
      </c>
      <c r="Y84" s="92">
        <f>IF('Metric ME - Current'!$E$16&lt;3.0807,491.38-48.3005*(3.0807-'Metric ME - Current'!$E$16),491.38)</f>
        <v>491.38</v>
      </c>
      <c r="Z84" s="1">
        <f t="shared" si="41"/>
        <v>50161.179999999993</v>
      </c>
      <c r="AC84" s="92">
        <v>106</v>
      </c>
      <c r="AD84" s="92">
        <f>IF('Metric ME - Current'!$F$16&lt;2.8907,1007.26-132.54*(2.8907-'Metric ME - Current'!$F$16),1007.26)</f>
        <v>1007.26</v>
      </c>
      <c r="AE84" s="1">
        <f t="shared" si="35"/>
        <v>65166.340000000091</v>
      </c>
      <c r="AF84" s="92">
        <f>IF('Metric ME - Current'!$F$16&lt;3.0807,491.38-48.3005*(3.0807-'Metric ME - Current'!$F$16),491.38)</f>
        <v>491.38</v>
      </c>
      <c r="AG84" s="1">
        <f t="shared" si="42"/>
        <v>50161.179999999993</v>
      </c>
      <c r="AJ84" s="92">
        <v>106</v>
      </c>
      <c r="AK84" s="92">
        <f>IF('Metric ME - Current'!$G$16&lt;2.8907,1007.26-132.54*(2.8907-'Metric ME - Current'!$G$16),1007.26)</f>
        <v>1007.26</v>
      </c>
      <c r="AL84" s="1">
        <f t="shared" si="36"/>
        <v>65166.340000000091</v>
      </c>
      <c r="AM84" s="92">
        <f>IF('Metric ME - Current'!$G$16&lt;3.0807,491.38-48.3005*(3.0807-'Metric ME - Current'!$G$16),491.38)</f>
        <v>491.38</v>
      </c>
      <c r="AN84" s="1">
        <f t="shared" si="43"/>
        <v>50161.179999999993</v>
      </c>
      <c r="AQ84" s="92">
        <v>106</v>
      </c>
      <c r="AR84" s="92">
        <f>IF('Metric ME - Current'!$H$16&lt;2.8907,1007.26-132.54*(2.8907-'Metric ME - Current'!$H$16),1007.26)</f>
        <v>1007.26</v>
      </c>
      <c r="AS84" s="1">
        <f t="shared" si="37"/>
        <v>65166.340000000091</v>
      </c>
      <c r="AT84" s="92">
        <f>IF('Metric ME - Current'!$H$16&lt;3.0807,491.38-48.3005*(3.0807-'Metric ME - Current'!$H$16),491.38)</f>
        <v>491.38</v>
      </c>
      <c r="AU84" s="1">
        <f t="shared" si="44"/>
        <v>50161.179999999993</v>
      </c>
      <c r="AX84" s="92">
        <v>106</v>
      </c>
      <c r="AY84" s="92">
        <f>IF('Metric ME - Current'!$I$16&lt;2.8907,1007.26-132.54*(2.8907-'Metric ME - Current'!$I$16),1007.26)</f>
        <v>1007.26</v>
      </c>
      <c r="AZ84" s="1">
        <f t="shared" si="38"/>
        <v>65166.340000000091</v>
      </c>
      <c r="BA84" s="92">
        <f>IF('Metric ME - Current'!$I$16&lt;3.0807,491.38-48.3005*(3.0807-'Metric ME - Current'!$I$16),491.38)</f>
        <v>491.38</v>
      </c>
      <c r="BB84" s="1">
        <f t="shared" si="45"/>
        <v>50161.179999999993</v>
      </c>
    </row>
    <row r="85" spans="1:54" x14ac:dyDescent="0.25">
      <c r="A85" s="92">
        <v>107</v>
      </c>
      <c r="B85" s="92">
        <f>IF('Metric ME - Current'!$B$16&lt;2.8907,1007.26-132.54*(2.8907-'Metric ME - Current'!$B$16),1007.26)</f>
        <v>1007.26</v>
      </c>
      <c r="C85" s="1">
        <f t="shared" si="31"/>
        <v>66173.600000000093</v>
      </c>
      <c r="D85" s="92">
        <f>IF('Metric ME - Current'!$B$16&lt;3.0807,491.38-48.3005*(3.0807-'Metric ME - Current'!$B$16),491.38)</f>
        <v>491.38</v>
      </c>
      <c r="E85" s="1">
        <f t="shared" si="30"/>
        <v>50652.55999999999</v>
      </c>
      <c r="H85" s="92">
        <v>107</v>
      </c>
      <c r="I85" s="92">
        <f>IF('Metric ME - Current'!$C$16&lt;2.8907,1007.26-132.54*(2.8907-'Metric ME - Current'!$C$16),1007.26)</f>
        <v>1007.26</v>
      </c>
      <c r="J85" s="1">
        <f t="shared" si="32"/>
        <v>66173.600000000093</v>
      </c>
      <c r="K85" s="92">
        <f>IF('Metric ME - Current'!$C$16&lt;3.0807,491.38-48.3005*(3.0807-'Metric ME - Current'!$C$16),491.38)</f>
        <v>491.38</v>
      </c>
      <c r="L85" s="1">
        <f t="shared" si="39"/>
        <v>50652.55999999999</v>
      </c>
      <c r="O85" s="92">
        <v>107</v>
      </c>
      <c r="P85" s="92">
        <f>IF('Metric ME - Current'!$D$16&lt;2.8907,1007.26-132.54*(2.8907-'Metric ME - Current'!$D$16),1007.26)</f>
        <v>1007.26</v>
      </c>
      <c r="Q85" s="1">
        <f t="shared" si="33"/>
        <v>66173.600000000093</v>
      </c>
      <c r="R85" s="92">
        <f>IF('Metric ME - Current'!$D$16&lt;3.0807,491.38-48.3005*(3.0807-'Metric ME - Current'!$D$16),491.38)</f>
        <v>491.38</v>
      </c>
      <c r="S85" s="1">
        <f t="shared" si="40"/>
        <v>50652.55999999999</v>
      </c>
      <c r="V85" s="92">
        <v>107</v>
      </c>
      <c r="W85" s="92">
        <f>IF('Metric ME - Current'!$E$16&lt;2.8907,1007.26-132.54*(2.8907-'Metric ME - Current'!$E$16),1007.26)</f>
        <v>1007.26</v>
      </c>
      <c r="X85" s="1">
        <f t="shared" si="34"/>
        <v>66173.600000000093</v>
      </c>
      <c r="Y85" s="92">
        <f>IF('Metric ME - Current'!$E$16&lt;3.0807,491.38-48.3005*(3.0807-'Metric ME - Current'!$E$16),491.38)</f>
        <v>491.38</v>
      </c>
      <c r="Z85" s="1">
        <f t="shared" si="41"/>
        <v>50652.55999999999</v>
      </c>
      <c r="AC85" s="92">
        <v>107</v>
      </c>
      <c r="AD85" s="92">
        <f>IF('Metric ME - Current'!$F$16&lt;2.8907,1007.26-132.54*(2.8907-'Metric ME - Current'!$F$16),1007.26)</f>
        <v>1007.26</v>
      </c>
      <c r="AE85" s="1">
        <f t="shared" si="35"/>
        <v>66173.600000000093</v>
      </c>
      <c r="AF85" s="92">
        <f>IF('Metric ME - Current'!$F$16&lt;3.0807,491.38-48.3005*(3.0807-'Metric ME - Current'!$F$16),491.38)</f>
        <v>491.38</v>
      </c>
      <c r="AG85" s="1">
        <f t="shared" si="42"/>
        <v>50652.55999999999</v>
      </c>
      <c r="AJ85" s="92">
        <v>107</v>
      </c>
      <c r="AK85" s="92">
        <f>IF('Metric ME - Current'!$G$16&lt;2.8907,1007.26-132.54*(2.8907-'Metric ME - Current'!$G$16),1007.26)</f>
        <v>1007.26</v>
      </c>
      <c r="AL85" s="1">
        <f t="shared" si="36"/>
        <v>66173.600000000093</v>
      </c>
      <c r="AM85" s="92">
        <f>IF('Metric ME - Current'!$G$16&lt;3.0807,491.38-48.3005*(3.0807-'Metric ME - Current'!$G$16),491.38)</f>
        <v>491.38</v>
      </c>
      <c r="AN85" s="1">
        <f t="shared" si="43"/>
        <v>50652.55999999999</v>
      </c>
      <c r="AQ85" s="92">
        <v>107</v>
      </c>
      <c r="AR85" s="92">
        <f>IF('Metric ME - Current'!$H$16&lt;2.8907,1007.26-132.54*(2.8907-'Metric ME - Current'!$H$16),1007.26)</f>
        <v>1007.26</v>
      </c>
      <c r="AS85" s="1">
        <f t="shared" si="37"/>
        <v>66173.600000000093</v>
      </c>
      <c r="AT85" s="92">
        <f>IF('Metric ME - Current'!$H$16&lt;3.0807,491.38-48.3005*(3.0807-'Metric ME - Current'!$H$16),491.38)</f>
        <v>491.38</v>
      </c>
      <c r="AU85" s="1">
        <f t="shared" si="44"/>
        <v>50652.55999999999</v>
      </c>
      <c r="AX85" s="92">
        <v>107</v>
      </c>
      <c r="AY85" s="92">
        <f>IF('Metric ME - Current'!$I$16&lt;2.8907,1007.26-132.54*(2.8907-'Metric ME - Current'!$I$16),1007.26)</f>
        <v>1007.26</v>
      </c>
      <c r="AZ85" s="1">
        <f t="shared" si="38"/>
        <v>66173.600000000093</v>
      </c>
      <c r="BA85" s="92">
        <f>IF('Metric ME - Current'!$I$16&lt;3.0807,491.38-48.3005*(3.0807-'Metric ME - Current'!$I$16),491.38)</f>
        <v>491.38</v>
      </c>
      <c r="BB85" s="1">
        <f t="shared" si="45"/>
        <v>50652.55999999999</v>
      </c>
    </row>
    <row r="86" spans="1:54" x14ac:dyDescent="0.25">
      <c r="A86" s="92">
        <v>108</v>
      </c>
      <c r="B86" s="92">
        <f>IF('Metric ME - Current'!$B$16&lt;2.8907,1007.26-132.54*(2.8907-'Metric ME - Current'!$B$16),1007.26)</f>
        <v>1007.26</v>
      </c>
      <c r="C86" s="1">
        <f t="shared" si="31"/>
        <v>67180.860000000088</v>
      </c>
      <c r="D86" s="92">
        <f>IF('Metric ME - Current'!$B$16&lt;3.0807,491.38-48.3005*(3.0807-'Metric ME - Current'!$B$16),491.38)</f>
        <v>491.38</v>
      </c>
      <c r="E86" s="1">
        <f t="shared" si="30"/>
        <v>51143.939999999988</v>
      </c>
      <c r="H86" s="92">
        <v>108</v>
      </c>
      <c r="I86" s="92">
        <f>IF('Metric ME - Current'!$C$16&lt;2.8907,1007.26-132.54*(2.8907-'Metric ME - Current'!$C$16),1007.26)</f>
        <v>1007.26</v>
      </c>
      <c r="J86" s="1">
        <f t="shared" si="32"/>
        <v>67180.860000000088</v>
      </c>
      <c r="K86" s="92">
        <f>IF('Metric ME - Current'!$C$16&lt;3.0807,491.38-48.3005*(3.0807-'Metric ME - Current'!$C$16),491.38)</f>
        <v>491.38</v>
      </c>
      <c r="L86" s="1">
        <f t="shared" si="39"/>
        <v>51143.939999999988</v>
      </c>
      <c r="O86" s="92">
        <v>108</v>
      </c>
      <c r="P86" s="92">
        <f>IF('Metric ME - Current'!$D$16&lt;2.8907,1007.26-132.54*(2.8907-'Metric ME - Current'!$D$16),1007.26)</f>
        <v>1007.26</v>
      </c>
      <c r="Q86" s="1">
        <f t="shared" si="33"/>
        <v>67180.860000000088</v>
      </c>
      <c r="R86" s="92">
        <f>IF('Metric ME - Current'!$D$16&lt;3.0807,491.38-48.3005*(3.0807-'Metric ME - Current'!$D$16),491.38)</f>
        <v>491.38</v>
      </c>
      <c r="S86" s="1">
        <f t="shared" si="40"/>
        <v>51143.939999999988</v>
      </c>
      <c r="V86" s="92">
        <v>108</v>
      </c>
      <c r="W86" s="92">
        <f>IF('Metric ME - Current'!$E$16&lt;2.8907,1007.26-132.54*(2.8907-'Metric ME - Current'!$E$16),1007.26)</f>
        <v>1007.26</v>
      </c>
      <c r="X86" s="1">
        <f t="shared" si="34"/>
        <v>67180.860000000088</v>
      </c>
      <c r="Y86" s="92">
        <f>IF('Metric ME - Current'!$E$16&lt;3.0807,491.38-48.3005*(3.0807-'Metric ME - Current'!$E$16),491.38)</f>
        <v>491.38</v>
      </c>
      <c r="Z86" s="1">
        <f t="shared" si="41"/>
        <v>51143.939999999988</v>
      </c>
      <c r="AC86" s="92">
        <v>108</v>
      </c>
      <c r="AD86" s="92">
        <f>IF('Metric ME - Current'!$F$16&lt;2.8907,1007.26-132.54*(2.8907-'Metric ME - Current'!$F$16),1007.26)</f>
        <v>1007.26</v>
      </c>
      <c r="AE86" s="1">
        <f t="shared" si="35"/>
        <v>67180.860000000088</v>
      </c>
      <c r="AF86" s="92">
        <f>IF('Metric ME - Current'!$F$16&lt;3.0807,491.38-48.3005*(3.0807-'Metric ME - Current'!$F$16),491.38)</f>
        <v>491.38</v>
      </c>
      <c r="AG86" s="1">
        <f t="shared" si="42"/>
        <v>51143.939999999988</v>
      </c>
      <c r="AJ86" s="92">
        <v>108</v>
      </c>
      <c r="AK86" s="92">
        <f>IF('Metric ME - Current'!$G$16&lt;2.8907,1007.26-132.54*(2.8907-'Metric ME - Current'!$G$16),1007.26)</f>
        <v>1007.26</v>
      </c>
      <c r="AL86" s="1">
        <f t="shared" si="36"/>
        <v>67180.860000000088</v>
      </c>
      <c r="AM86" s="92">
        <f>IF('Metric ME - Current'!$G$16&lt;3.0807,491.38-48.3005*(3.0807-'Metric ME - Current'!$G$16),491.38)</f>
        <v>491.38</v>
      </c>
      <c r="AN86" s="1">
        <f t="shared" si="43"/>
        <v>51143.939999999988</v>
      </c>
      <c r="AQ86" s="92">
        <v>108</v>
      </c>
      <c r="AR86" s="92">
        <f>IF('Metric ME - Current'!$H$16&lt;2.8907,1007.26-132.54*(2.8907-'Metric ME - Current'!$H$16),1007.26)</f>
        <v>1007.26</v>
      </c>
      <c r="AS86" s="1">
        <f t="shared" si="37"/>
        <v>67180.860000000088</v>
      </c>
      <c r="AT86" s="92">
        <f>IF('Metric ME - Current'!$H$16&lt;3.0807,491.38-48.3005*(3.0807-'Metric ME - Current'!$H$16),491.38)</f>
        <v>491.38</v>
      </c>
      <c r="AU86" s="1">
        <f t="shared" si="44"/>
        <v>51143.939999999988</v>
      </c>
      <c r="AX86" s="92">
        <v>108</v>
      </c>
      <c r="AY86" s="92">
        <f>IF('Metric ME - Current'!$I$16&lt;2.8907,1007.26-132.54*(2.8907-'Metric ME - Current'!$I$16),1007.26)</f>
        <v>1007.26</v>
      </c>
      <c r="AZ86" s="1">
        <f t="shared" si="38"/>
        <v>67180.860000000088</v>
      </c>
      <c r="BA86" s="92">
        <f>IF('Metric ME - Current'!$I$16&lt;3.0807,491.38-48.3005*(3.0807-'Metric ME - Current'!$I$16),491.38)</f>
        <v>491.38</v>
      </c>
      <c r="BB86" s="1">
        <f t="shared" si="45"/>
        <v>51143.939999999988</v>
      </c>
    </row>
    <row r="87" spans="1:54" x14ac:dyDescent="0.25">
      <c r="A87" s="92">
        <v>109</v>
      </c>
      <c r="B87" s="92">
        <f>IF('Metric ME - Current'!$B$16&lt;2.8907,1007.26-132.54*(2.8907-'Metric ME - Current'!$B$16),1007.26)</f>
        <v>1007.26</v>
      </c>
      <c r="C87" s="1">
        <f t="shared" si="31"/>
        <v>68188.120000000083</v>
      </c>
      <c r="D87" s="92">
        <f>IF('Metric ME - Current'!$B$16&lt;3.0807,491.38-48.3005*(3.0807-'Metric ME - Current'!$B$16),491.38)</f>
        <v>491.38</v>
      </c>
      <c r="E87" s="1">
        <f t="shared" si="30"/>
        <v>51635.319999999985</v>
      </c>
      <c r="H87" s="92">
        <v>109</v>
      </c>
      <c r="I87" s="92">
        <f>IF('Metric ME - Current'!$C$16&lt;2.8907,1007.26-132.54*(2.8907-'Metric ME - Current'!$C$16),1007.26)</f>
        <v>1007.26</v>
      </c>
      <c r="J87" s="1">
        <f t="shared" si="32"/>
        <v>68188.120000000083</v>
      </c>
      <c r="K87" s="92">
        <f>IF('Metric ME - Current'!$C$16&lt;3.0807,491.38-48.3005*(3.0807-'Metric ME - Current'!$C$16),491.38)</f>
        <v>491.38</v>
      </c>
      <c r="L87" s="1">
        <f t="shared" si="39"/>
        <v>51635.319999999985</v>
      </c>
      <c r="O87" s="92">
        <v>109</v>
      </c>
      <c r="P87" s="92">
        <f>IF('Metric ME - Current'!$D$16&lt;2.8907,1007.26-132.54*(2.8907-'Metric ME - Current'!$D$16),1007.26)</f>
        <v>1007.26</v>
      </c>
      <c r="Q87" s="1">
        <f t="shared" si="33"/>
        <v>68188.120000000083</v>
      </c>
      <c r="R87" s="92">
        <f>IF('Metric ME - Current'!$D$16&lt;3.0807,491.38-48.3005*(3.0807-'Metric ME - Current'!$D$16),491.38)</f>
        <v>491.38</v>
      </c>
      <c r="S87" s="1">
        <f t="shared" si="40"/>
        <v>51635.319999999985</v>
      </c>
      <c r="V87" s="92">
        <v>109</v>
      </c>
      <c r="W87" s="92">
        <f>IF('Metric ME - Current'!$E$16&lt;2.8907,1007.26-132.54*(2.8907-'Metric ME - Current'!$E$16),1007.26)</f>
        <v>1007.26</v>
      </c>
      <c r="X87" s="1">
        <f t="shared" si="34"/>
        <v>68188.120000000083</v>
      </c>
      <c r="Y87" s="92">
        <f>IF('Metric ME - Current'!$E$16&lt;3.0807,491.38-48.3005*(3.0807-'Metric ME - Current'!$E$16),491.38)</f>
        <v>491.38</v>
      </c>
      <c r="Z87" s="1">
        <f t="shared" si="41"/>
        <v>51635.319999999985</v>
      </c>
      <c r="AC87" s="92">
        <v>109</v>
      </c>
      <c r="AD87" s="92">
        <f>IF('Metric ME - Current'!$F$16&lt;2.8907,1007.26-132.54*(2.8907-'Metric ME - Current'!$F$16),1007.26)</f>
        <v>1007.26</v>
      </c>
      <c r="AE87" s="1">
        <f t="shared" si="35"/>
        <v>68188.120000000083</v>
      </c>
      <c r="AF87" s="92">
        <f>IF('Metric ME - Current'!$F$16&lt;3.0807,491.38-48.3005*(3.0807-'Metric ME - Current'!$F$16),491.38)</f>
        <v>491.38</v>
      </c>
      <c r="AG87" s="1">
        <f t="shared" si="42"/>
        <v>51635.319999999985</v>
      </c>
      <c r="AJ87" s="92">
        <v>109</v>
      </c>
      <c r="AK87" s="92">
        <f>IF('Metric ME - Current'!$G$16&lt;2.8907,1007.26-132.54*(2.8907-'Metric ME - Current'!$G$16),1007.26)</f>
        <v>1007.26</v>
      </c>
      <c r="AL87" s="1">
        <f t="shared" si="36"/>
        <v>68188.120000000083</v>
      </c>
      <c r="AM87" s="92">
        <f>IF('Metric ME - Current'!$G$16&lt;3.0807,491.38-48.3005*(3.0807-'Metric ME - Current'!$G$16),491.38)</f>
        <v>491.38</v>
      </c>
      <c r="AN87" s="1">
        <f t="shared" si="43"/>
        <v>51635.319999999985</v>
      </c>
      <c r="AQ87" s="92">
        <v>109</v>
      </c>
      <c r="AR87" s="92">
        <f>IF('Metric ME - Current'!$H$16&lt;2.8907,1007.26-132.54*(2.8907-'Metric ME - Current'!$H$16),1007.26)</f>
        <v>1007.26</v>
      </c>
      <c r="AS87" s="1">
        <f t="shared" si="37"/>
        <v>68188.120000000083</v>
      </c>
      <c r="AT87" s="92">
        <f>IF('Metric ME - Current'!$H$16&lt;3.0807,491.38-48.3005*(3.0807-'Metric ME - Current'!$H$16),491.38)</f>
        <v>491.38</v>
      </c>
      <c r="AU87" s="1">
        <f t="shared" si="44"/>
        <v>51635.319999999985</v>
      </c>
      <c r="AX87" s="92">
        <v>109</v>
      </c>
      <c r="AY87" s="92">
        <f>IF('Metric ME - Current'!$I$16&lt;2.8907,1007.26-132.54*(2.8907-'Metric ME - Current'!$I$16),1007.26)</f>
        <v>1007.26</v>
      </c>
      <c r="AZ87" s="1">
        <f t="shared" si="38"/>
        <v>68188.120000000083</v>
      </c>
      <c r="BA87" s="92">
        <f>IF('Metric ME - Current'!$I$16&lt;3.0807,491.38-48.3005*(3.0807-'Metric ME - Current'!$I$16),491.38)</f>
        <v>491.38</v>
      </c>
      <c r="BB87" s="1">
        <f t="shared" si="45"/>
        <v>51635.319999999985</v>
      </c>
    </row>
    <row r="88" spans="1:54" x14ac:dyDescent="0.25">
      <c r="A88" s="92">
        <v>110</v>
      </c>
      <c r="B88" s="92">
        <f>IF('Metric ME - Current'!$B$16&lt;2.8907,1007.26-132.54*(2.8907-'Metric ME - Current'!$B$16),1007.26)</f>
        <v>1007.26</v>
      </c>
      <c r="C88" s="1">
        <f t="shared" si="31"/>
        <v>69195.380000000077</v>
      </c>
      <c r="D88" s="92">
        <f>IF('Metric ME - Current'!$B$16&lt;3.0807,491.38-48.3005*(3.0807-'Metric ME - Current'!$B$16),491.38)</f>
        <v>491.38</v>
      </c>
      <c r="E88" s="1">
        <f t="shared" si="30"/>
        <v>52126.699999999983</v>
      </c>
      <c r="H88" s="92">
        <v>110</v>
      </c>
      <c r="I88" s="92">
        <f>IF('Metric ME - Current'!$C$16&lt;2.8907,1007.26-132.54*(2.8907-'Metric ME - Current'!$C$16),1007.26)</f>
        <v>1007.26</v>
      </c>
      <c r="J88" s="1">
        <f t="shared" si="32"/>
        <v>69195.380000000077</v>
      </c>
      <c r="K88" s="92">
        <f>IF('Metric ME - Current'!$C$16&lt;3.0807,491.38-48.3005*(3.0807-'Metric ME - Current'!$C$16),491.38)</f>
        <v>491.38</v>
      </c>
      <c r="L88" s="1">
        <f t="shared" si="39"/>
        <v>52126.699999999983</v>
      </c>
      <c r="O88" s="92">
        <v>110</v>
      </c>
      <c r="P88" s="92">
        <f>IF('Metric ME - Current'!$D$16&lt;2.8907,1007.26-132.54*(2.8907-'Metric ME - Current'!$D$16),1007.26)</f>
        <v>1007.26</v>
      </c>
      <c r="Q88" s="1">
        <f t="shared" si="33"/>
        <v>69195.380000000077</v>
      </c>
      <c r="R88" s="92">
        <f>IF('Metric ME - Current'!$D$16&lt;3.0807,491.38-48.3005*(3.0807-'Metric ME - Current'!$D$16),491.38)</f>
        <v>491.38</v>
      </c>
      <c r="S88" s="1">
        <f t="shared" si="40"/>
        <v>52126.699999999983</v>
      </c>
      <c r="V88" s="92">
        <v>110</v>
      </c>
      <c r="W88" s="92">
        <f>IF('Metric ME - Current'!$E$16&lt;2.8907,1007.26-132.54*(2.8907-'Metric ME - Current'!$E$16),1007.26)</f>
        <v>1007.26</v>
      </c>
      <c r="X88" s="1">
        <f t="shared" si="34"/>
        <v>69195.380000000077</v>
      </c>
      <c r="Y88" s="92">
        <f>IF('Metric ME - Current'!$E$16&lt;3.0807,491.38-48.3005*(3.0807-'Metric ME - Current'!$E$16),491.38)</f>
        <v>491.38</v>
      </c>
      <c r="Z88" s="1">
        <f t="shared" si="41"/>
        <v>52126.699999999983</v>
      </c>
      <c r="AC88" s="92">
        <v>110</v>
      </c>
      <c r="AD88" s="92">
        <f>IF('Metric ME - Current'!$F$16&lt;2.8907,1007.26-132.54*(2.8907-'Metric ME - Current'!$F$16),1007.26)</f>
        <v>1007.26</v>
      </c>
      <c r="AE88" s="1">
        <f t="shared" si="35"/>
        <v>69195.380000000077</v>
      </c>
      <c r="AF88" s="92">
        <f>IF('Metric ME - Current'!$F$16&lt;3.0807,491.38-48.3005*(3.0807-'Metric ME - Current'!$F$16),491.38)</f>
        <v>491.38</v>
      </c>
      <c r="AG88" s="1">
        <f t="shared" si="42"/>
        <v>52126.699999999983</v>
      </c>
      <c r="AJ88" s="92">
        <v>110</v>
      </c>
      <c r="AK88" s="92">
        <f>IF('Metric ME - Current'!$G$16&lt;2.8907,1007.26-132.54*(2.8907-'Metric ME - Current'!$G$16),1007.26)</f>
        <v>1007.26</v>
      </c>
      <c r="AL88" s="1">
        <f t="shared" si="36"/>
        <v>69195.380000000077</v>
      </c>
      <c r="AM88" s="92">
        <f>IF('Metric ME - Current'!$G$16&lt;3.0807,491.38-48.3005*(3.0807-'Metric ME - Current'!$G$16),491.38)</f>
        <v>491.38</v>
      </c>
      <c r="AN88" s="1">
        <f t="shared" si="43"/>
        <v>52126.699999999983</v>
      </c>
      <c r="AQ88" s="92">
        <v>110</v>
      </c>
      <c r="AR88" s="92">
        <f>IF('Metric ME - Current'!$H$16&lt;2.8907,1007.26-132.54*(2.8907-'Metric ME - Current'!$H$16),1007.26)</f>
        <v>1007.26</v>
      </c>
      <c r="AS88" s="1">
        <f t="shared" si="37"/>
        <v>69195.380000000077</v>
      </c>
      <c r="AT88" s="92">
        <f>IF('Metric ME - Current'!$H$16&lt;3.0807,491.38-48.3005*(3.0807-'Metric ME - Current'!$H$16),491.38)</f>
        <v>491.38</v>
      </c>
      <c r="AU88" s="1">
        <f t="shared" si="44"/>
        <v>52126.699999999983</v>
      </c>
      <c r="AX88" s="92">
        <v>110</v>
      </c>
      <c r="AY88" s="92">
        <f>IF('Metric ME - Current'!$I$16&lt;2.8907,1007.26-132.54*(2.8907-'Metric ME - Current'!$I$16),1007.26)</f>
        <v>1007.26</v>
      </c>
      <c r="AZ88" s="1">
        <f t="shared" si="38"/>
        <v>69195.380000000077</v>
      </c>
      <c r="BA88" s="92">
        <f>IF('Metric ME - Current'!$I$16&lt;3.0807,491.38-48.3005*(3.0807-'Metric ME - Current'!$I$16),491.38)</f>
        <v>491.38</v>
      </c>
      <c r="BB88" s="1">
        <f t="shared" si="45"/>
        <v>52126.699999999983</v>
      </c>
    </row>
    <row r="89" spans="1:54" x14ac:dyDescent="0.25">
      <c r="A89" s="92">
        <v>111</v>
      </c>
      <c r="B89" s="92">
        <f>IF('Metric ME - Current'!$B$16&lt;2.8907,1007.26-132.54*(2.8907-'Metric ME - Current'!$B$16),1007.26)</f>
        <v>1007.26</v>
      </c>
      <c r="C89" s="1">
        <f t="shared" si="31"/>
        <v>70202.640000000072</v>
      </c>
      <c r="D89" s="92">
        <f>IF('Metric ME - Current'!$B$16&lt;3.0807,491.38-48.3005*(3.0807-'Metric ME - Current'!$B$16),491.38)</f>
        <v>491.38</v>
      </c>
      <c r="E89" s="1">
        <f t="shared" si="30"/>
        <v>52618.07999999998</v>
      </c>
      <c r="H89" s="92">
        <v>111</v>
      </c>
      <c r="I89" s="92">
        <f>IF('Metric ME - Current'!$C$16&lt;2.8907,1007.26-132.54*(2.8907-'Metric ME - Current'!$C$16),1007.26)</f>
        <v>1007.26</v>
      </c>
      <c r="J89" s="1">
        <f t="shared" si="32"/>
        <v>70202.640000000072</v>
      </c>
      <c r="K89" s="92">
        <f>IF('Metric ME - Current'!$C$16&lt;3.0807,491.38-48.3005*(3.0807-'Metric ME - Current'!$C$16),491.38)</f>
        <v>491.38</v>
      </c>
      <c r="L89" s="1">
        <f t="shared" si="39"/>
        <v>52618.07999999998</v>
      </c>
      <c r="O89" s="92">
        <v>111</v>
      </c>
      <c r="P89" s="92">
        <f>IF('Metric ME - Current'!$D$16&lt;2.8907,1007.26-132.54*(2.8907-'Metric ME - Current'!$D$16),1007.26)</f>
        <v>1007.26</v>
      </c>
      <c r="Q89" s="1">
        <f t="shared" si="33"/>
        <v>70202.640000000072</v>
      </c>
      <c r="R89" s="92">
        <f>IF('Metric ME - Current'!$D$16&lt;3.0807,491.38-48.3005*(3.0807-'Metric ME - Current'!$D$16),491.38)</f>
        <v>491.38</v>
      </c>
      <c r="S89" s="1">
        <f t="shared" si="40"/>
        <v>52618.07999999998</v>
      </c>
      <c r="V89" s="92">
        <v>111</v>
      </c>
      <c r="W89" s="92">
        <f>IF('Metric ME - Current'!$E$16&lt;2.8907,1007.26-132.54*(2.8907-'Metric ME - Current'!$E$16),1007.26)</f>
        <v>1007.26</v>
      </c>
      <c r="X89" s="1">
        <f t="shared" si="34"/>
        <v>70202.640000000072</v>
      </c>
      <c r="Y89" s="92">
        <f>IF('Metric ME - Current'!$E$16&lt;3.0807,491.38-48.3005*(3.0807-'Metric ME - Current'!$E$16),491.38)</f>
        <v>491.38</v>
      </c>
      <c r="Z89" s="1">
        <f t="shared" si="41"/>
        <v>52618.07999999998</v>
      </c>
      <c r="AC89" s="92">
        <v>111</v>
      </c>
      <c r="AD89" s="92">
        <f>IF('Metric ME - Current'!$F$16&lt;2.8907,1007.26-132.54*(2.8907-'Metric ME - Current'!$F$16),1007.26)</f>
        <v>1007.26</v>
      </c>
      <c r="AE89" s="1">
        <f t="shared" si="35"/>
        <v>70202.640000000072</v>
      </c>
      <c r="AF89" s="92">
        <f>IF('Metric ME - Current'!$F$16&lt;3.0807,491.38-48.3005*(3.0807-'Metric ME - Current'!$F$16),491.38)</f>
        <v>491.38</v>
      </c>
      <c r="AG89" s="1">
        <f t="shared" si="42"/>
        <v>52618.07999999998</v>
      </c>
      <c r="AJ89" s="92">
        <v>111</v>
      </c>
      <c r="AK89" s="92">
        <f>IF('Metric ME - Current'!$G$16&lt;2.8907,1007.26-132.54*(2.8907-'Metric ME - Current'!$G$16),1007.26)</f>
        <v>1007.26</v>
      </c>
      <c r="AL89" s="1">
        <f t="shared" si="36"/>
        <v>70202.640000000072</v>
      </c>
      <c r="AM89" s="92">
        <f>IF('Metric ME - Current'!$G$16&lt;3.0807,491.38-48.3005*(3.0807-'Metric ME - Current'!$G$16),491.38)</f>
        <v>491.38</v>
      </c>
      <c r="AN89" s="1">
        <f t="shared" si="43"/>
        <v>52618.07999999998</v>
      </c>
      <c r="AQ89" s="92">
        <v>111</v>
      </c>
      <c r="AR89" s="92">
        <f>IF('Metric ME - Current'!$H$16&lt;2.8907,1007.26-132.54*(2.8907-'Metric ME - Current'!$H$16),1007.26)</f>
        <v>1007.26</v>
      </c>
      <c r="AS89" s="1">
        <f t="shared" si="37"/>
        <v>70202.640000000072</v>
      </c>
      <c r="AT89" s="92">
        <f>IF('Metric ME - Current'!$H$16&lt;3.0807,491.38-48.3005*(3.0807-'Metric ME - Current'!$H$16),491.38)</f>
        <v>491.38</v>
      </c>
      <c r="AU89" s="1">
        <f t="shared" si="44"/>
        <v>52618.07999999998</v>
      </c>
      <c r="AX89" s="92">
        <v>111</v>
      </c>
      <c r="AY89" s="92">
        <f>IF('Metric ME - Current'!$I$16&lt;2.8907,1007.26-132.54*(2.8907-'Metric ME - Current'!$I$16),1007.26)</f>
        <v>1007.26</v>
      </c>
      <c r="AZ89" s="1">
        <f t="shared" si="38"/>
        <v>70202.640000000072</v>
      </c>
      <c r="BA89" s="92">
        <f>IF('Metric ME - Current'!$I$16&lt;3.0807,491.38-48.3005*(3.0807-'Metric ME - Current'!$I$16),491.38)</f>
        <v>491.38</v>
      </c>
      <c r="BB89" s="1">
        <f t="shared" si="45"/>
        <v>52618.07999999998</v>
      </c>
    </row>
    <row r="90" spans="1:54" x14ac:dyDescent="0.25">
      <c r="A90" s="92">
        <v>112</v>
      </c>
      <c r="B90" s="92">
        <f>IF('Metric ME - Current'!$B$16&lt;2.8907,1007.26-132.54*(2.8907-'Metric ME - Current'!$B$16),1007.26)</f>
        <v>1007.26</v>
      </c>
      <c r="C90" s="1">
        <f t="shared" si="31"/>
        <v>71209.900000000067</v>
      </c>
      <c r="D90" s="92">
        <f>IF('Metric ME - Current'!$B$16&lt;3.0807,491.38-48.3005*(3.0807-'Metric ME - Current'!$B$16),491.38)</f>
        <v>491.38</v>
      </c>
      <c r="E90" s="1">
        <f t="shared" si="30"/>
        <v>53109.459999999977</v>
      </c>
      <c r="H90" s="92">
        <v>112</v>
      </c>
      <c r="I90" s="92">
        <f>IF('Metric ME - Current'!$C$16&lt;2.8907,1007.26-132.54*(2.8907-'Metric ME - Current'!$C$16),1007.26)</f>
        <v>1007.26</v>
      </c>
      <c r="J90" s="1">
        <f t="shared" si="32"/>
        <v>71209.900000000067</v>
      </c>
      <c r="K90" s="92">
        <f>IF('Metric ME - Current'!$C$16&lt;3.0807,491.38-48.3005*(3.0807-'Metric ME - Current'!$C$16),491.38)</f>
        <v>491.38</v>
      </c>
      <c r="L90" s="1">
        <f t="shared" si="39"/>
        <v>53109.459999999977</v>
      </c>
      <c r="O90" s="92">
        <v>112</v>
      </c>
      <c r="P90" s="92">
        <f>IF('Metric ME - Current'!$D$16&lt;2.8907,1007.26-132.54*(2.8907-'Metric ME - Current'!$D$16),1007.26)</f>
        <v>1007.26</v>
      </c>
      <c r="Q90" s="1">
        <f t="shared" si="33"/>
        <v>71209.900000000067</v>
      </c>
      <c r="R90" s="92">
        <f>IF('Metric ME - Current'!$D$16&lt;3.0807,491.38-48.3005*(3.0807-'Metric ME - Current'!$D$16),491.38)</f>
        <v>491.38</v>
      </c>
      <c r="S90" s="1">
        <f t="shared" si="40"/>
        <v>53109.459999999977</v>
      </c>
      <c r="V90" s="92">
        <v>112</v>
      </c>
      <c r="W90" s="92">
        <f>IF('Metric ME - Current'!$E$16&lt;2.8907,1007.26-132.54*(2.8907-'Metric ME - Current'!$E$16),1007.26)</f>
        <v>1007.26</v>
      </c>
      <c r="X90" s="1">
        <f t="shared" si="34"/>
        <v>71209.900000000067</v>
      </c>
      <c r="Y90" s="92">
        <f>IF('Metric ME - Current'!$E$16&lt;3.0807,491.38-48.3005*(3.0807-'Metric ME - Current'!$E$16),491.38)</f>
        <v>491.38</v>
      </c>
      <c r="Z90" s="1">
        <f t="shared" si="41"/>
        <v>53109.459999999977</v>
      </c>
      <c r="AC90" s="92">
        <v>112</v>
      </c>
      <c r="AD90" s="92">
        <f>IF('Metric ME - Current'!$F$16&lt;2.8907,1007.26-132.54*(2.8907-'Metric ME - Current'!$F$16),1007.26)</f>
        <v>1007.26</v>
      </c>
      <c r="AE90" s="1">
        <f t="shared" si="35"/>
        <v>71209.900000000067</v>
      </c>
      <c r="AF90" s="92">
        <f>IF('Metric ME - Current'!$F$16&lt;3.0807,491.38-48.3005*(3.0807-'Metric ME - Current'!$F$16),491.38)</f>
        <v>491.38</v>
      </c>
      <c r="AG90" s="1">
        <f t="shared" si="42"/>
        <v>53109.459999999977</v>
      </c>
      <c r="AJ90" s="92">
        <v>112</v>
      </c>
      <c r="AK90" s="92">
        <f>IF('Metric ME - Current'!$G$16&lt;2.8907,1007.26-132.54*(2.8907-'Metric ME - Current'!$G$16),1007.26)</f>
        <v>1007.26</v>
      </c>
      <c r="AL90" s="1">
        <f t="shared" si="36"/>
        <v>71209.900000000067</v>
      </c>
      <c r="AM90" s="92">
        <f>IF('Metric ME - Current'!$G$16&lt;3.0807,491.38-48.3005*(3.0807-'Metric ME - Current'!$G$16),491.38)</f>
        <v>491.38</v>
      </c>
      <c r="AN90" s="1">
        <f t="shared" si="43"/>
        <v>53109.459999999977</v>
      </c>
      <c r="AQ90" s="92">
        <v>112</v>
      </c>
      <c r="AR90" s="92">
        <f>IF('Metric ME - Current'!$H$16&lt;2.8907,1007.26-132.54*(2.8907-'Metric ME - Current'!$H$16),1007.26)</f>
        <v>1007.26</v>
      </c>
      <c r="AS90" s="1">
        <f t="shared" si="37"/>
        <v>71209.900000000067</v>
      </c>
      <c r="AT90" s="92">
        <f>IF('Metric ME - Current'!$H$16&lt;3.0807,491.38-48.3005*(3.0807-'Metric ME - Current'!$H$16),491.38)</f>
        <v>491.38</v>
      </c>
      <c r="AU90" s="1">
        <f t="shared" si="44"/>
        <v>53109.459999999977</v>
      </c>
      <c r="AX90" s="92">
        <v>112</v>
      </c>
      <c r="AY90" s="92">
        <f>IF('Metric ME - Current'!$I$16&lt;2.8907,1007.26-132.54*(2.8907-'Metric ME - Current'!$I$16),1007.26)</f>
        <v>1007.26</v>
      </c>
      <c r="AZ90" s="1">
        <f t="shared" si="38"/>
        <v>71209.900000000067</v>
      </c>
      <c r="BA90" s="92">
        <f>IF('Metric ME - Current'!$I$16&lt;3.0807,491.38-48.3005*(3.0807-'Metric ME - Current'!$I$16),491.38)</f>
        <v>491.38</v>
      </c>
      <c r="BB90" s="1">
        <f t="shared" si="45"/>
        <v>53109.459999999977</v>
      </c>
    </row>
    <row r="91" spans="1:54" x14ac:dyDescent="0.25">
      <c r="A91" s="92">
        <v>113</v>
      </c>
      <c r="B91" s="92">
        <f>IF('Metric ME - Current'!$B$16&lt;2.8907,1007.26-132.54*(2.8907-'Metric ME - Current'!$B$16),1007.26)</f>
        <v>1007.26</v>
      </c>
      <c r="C91" s="1">
        <f t="shared" si="31"/>
        <v>72217.160000000062</v>
      </c>
      <c r="D91" s="92">
        <f>IF('Metric ME - Current'!$B$16&lt;3.0807,491.38-48.3005*(3.0807-'Metric ME - Current'!$B$16),491.38)</f>
        <v>491.38</v>
      </c>
      <c r="E91" s="1">
        <f t="shared" si="30"/>
        <v>53600.839999999975</v>
      </c>
      <c r="H91" s="92">
        <v>113</v>
      </c>
      <c r="I91" s="92">
        <f>IF('Metric ME - Current'!$C$16&lt;2.8907,1007.26-132.54*(2.8907-'Metric ME - Current'!$C$16),1007.26)</f>
        <v>1007.26</v>
      </c>
      <c r="J91" s="1">
        <f t="shared" si="32"/>
        <v>72217.160000000062</v>
      </c>
      <c r="K91" s="92">
        <f>IF('Metric ME - Current'!$C$16&lt;3.0807,491.38-48.3005*(3.0807-'Metric ME - Current'!$C$16),491.38)</f>
        <v>491.38</v>
      </c>
      <c r="L91" s="1">
        <f t="shared" si="39"/>
        <v>53600.839999999975</v>
      </c>
      <c r="O91" s="92">
        <v>113</v>
      </c>
      <c r="P91" s="92">
        <f>IF('Metric ME - Current'!$D$16&lt;2.8907,1007.26-132.54*(2.8907-'Metric ME - Current'!$D$16),1007.26)</f>
        <v>1007.26</v>
      </c>
      <c r="Q91" s="1">
        <f t="shared" si="33"/>
        <v>72217.160000000062</v>
      </c>
      <c r="R91" s="92">
        <f>IF('Metric ME - Current'!$D$16&lt;3.0807,491.38-48.3005*(3.0807-'Metric ME - Current'!$D$16),491.38)</f>
        <v>491.38</v>
      </c>
      <c r="S91" s="1">
        <f t="shared" si="40"/>
        <v>53600.839999999975</v>
      </c>
      <c r="V91" s="92">
        <v>113</v>
      </c>
      <c r="W91" s="92">
        <f>IF('Metric ME - Current'!$E$16&lt;2.8907,1007.26-132.54*(2.8907-'Metric ME - Current'!$E$16),1007.26)</f>
        <v>1007.26</v>
      </c>
      <c r="X91" s="1">
        <f t="shared" si="34"/>
        <v>72217.160000000062</v>
      </c>
      <c r="Y91" s="92">
        <f>IF('Metric ME - Current'!$E$16&lt;3.0807,491.38-48.3005*(3.0807-'Metric ME - Current'!$E$16),491.38)</f>
        <v>491.38</v>
      </c>
      <c r="Z91" s="1">
        <f t="shared" si="41"/>
        <v>53600.839999999975</v>
      </c>
      <c r="AC91" s="92">
        <v>113</v>
      </c>
      <c r="AD91" s="92">
        <f>IF('Metric ME - Current'!$F$16&lt;2.8907,1007.26-132.54*(2.8907-'Metric ME - Current'!$F$16),1007.26)</f>
        <v>1007.26</v>
      </c>
      <c r="AE91" s="1">
        <f t="shared" si="35"/>
        <v>72217.160000000062</v>
      </c>
      <c r="AF91" s="92">
        <f>IF('Metric ME - Current'!$F$16&lt;3.0807,491.38-48.3005*(3.0807-'Metric ME - Current'!$F$16),491.38)</f>
        <v>491.38</v>
      </c>
      <c r="AG91" s="1">
        <f t="shared" si="42"/>
        <v>53600.839999999975</v>
      </c>
      <c r="AJ91" s="92">
        <v>113</v>
      </c>
      <c r="AK91" s="92">
        <f>IF('Metric ME - Current'!$G$16&lt;2.8907,1007.26-132.54*(2.8907-'Metric ME - Current'!$G$16),1007.26)</f>
        <v>1007.26</v>
      </c>
      <c r="AL91" s="1">
        <f t="shared" si="36"/>
        <v>72217.160000000062</v>
      </c>
      <c r="AM91" s="92">
        <f>IF('Metric ME - Current'!$G$16&lt;3.0807,491.38-48.3005*(3.0807-'Metric ME - Current'!$G$16),491.38)</f>
        <v>491.38</v>
      </c>
      <c r="AN91" s="1">
        <f t="shared" si="43"/>
        <v>53600.839999999975</v>
      </c>
      <c r="AQ91" s="92">
        <v>113</v>
      </c>
      <c r="AR91" s="92">
        <f>IF('Metric ME - Current'!$H$16&lt;2.8907,1007.26-132.54*(2.8907-'Metric ME - Current'!$H$16),1007.26)</f>
        <v>1007.26</v>
      </c>
      <c r="AS91" s="1">
        <f t="shared" si="37"/>
        <v>72217.160000000062</v>
      </c>
      <c r="AT91" s="92">
        <f>IF('Metric ME - Current'!$H$16&lt;3.0807,491.38-48.3005*(3.0807-'Metric ME - Current'!$H$16),491.38)</f>
        <v>491.38</v>
      </c>
      <c r="AU91" s="1">
        <f t="shared" si="44"/>
        <v>53600.839999999975</v>
      </c>
      <c r="AX91" s="92">
        <v>113</v>
      </c>
      <c r="AY91" s="92">
        <f>IF('Metric ME - Current'!$I$16&lt;2.8907,1007.26-132.54*(2.8907-'Metric ME - Current'!$I$16),1007.26)</f>
        <v>1007.26</v>
      </c>
      <c r="AZ91" s="1">
        <f t="shared" si="38"/>
        <v>72217.160000000062</v>
      </c>
      <c r="BA91" s="92">
        <f>IF('Metric ME - Current'!$I$16&lt;3.0807,491.38-48.3005*(3.0807-'Metric ME - Current'!$I$16),491.38)</f>
        <v>491.38</v>
      </c>
      <c r="BB91" s="1">
        <f t="shared" si="45"/>
        <v>53600.839999999975</v>
      </c>
    </row>
    <row r="92" spans="1:54" x14ac:dyDescent="0.25">
      <c r="A92" s="92">
        <v>114</v>
      </c>
      <c r="B92" s="92">
        <f>IF('Metric ME - Current'!$B$16&lt;2.8907,1007.26-132.54*(2.8907-'Metric ME - Current'!$B$16),1007.26)</f>
        <v>1007.26</v>
      </c>
      <c r="C92" s="1">
        <f t="shared" si="31"/>
        <v>73224.420000000056</v>
      </c>
      <c r="D92" s="92">
        <f>IF('Metric ME - Current'!$B$16&lt;3.0807,491.38-48.3005*(3.0807-'Metric ME - Current'!$B$16),491.38)</f>
        <v>491.38</v>
      </c>
      <c r="E92" s="1">
        <f t="shared" si="30"/>
        <v>54092.219999999972</v>
      </c>
      <c r="H92" s="92">
        <v>114</v>
      </c>
      <c r="I92" s="92">
        <f>IF('Metric ME - Current'!$C$16&lt;2.8907,1007.26-132.54*(2.8907-'Metric ME - Current'!$C$16),1007.26)</f>
        <v>1007.26</v>
      </c>
      <c r="J92" s="1">
        <f t="shared" si="32"/>
        <v>73224.420000000056</v>
      </c>
      <c r="K92" s="92">
        <f>IF('Metric ME - Current'!$C$16&lt;3.0807,491.38-48.3005*(3.0807-'Metric ME - Current'!$C$16),491.38)</f>
        <v>491.38</v>
      </c>
      <c r="L92" s="1">
        <f t="shared" si="39"/>
        <v>54092.219999999972</v>
      </c>
      <c r="O92" s="92">
        <v>114</v>
      </c>
      <c r="P92" s="92">
        <f>IF('Metric ME - Current'!$D$16&lt;2.8907,1007.26-132.54*(2.8907-'Metric ME - Current'!$D$16),1007.26)</f>
        <v>1007.26</v>
      </c>
      <c r="Q92" s="1">
        <f t="shared" si="33"/>
        <v>73224.420000000056</v>
      </c>
      <c r="R92" s="92">
        <f>IF('Metric ME - Current'!$D$16&lt;3.0807,491.38-48.3005*(3.0807-'Metric ME - Current'!$D$16),491.38)</f>
        <v>491.38</v>
      </c>
      <c r="S92" s="1">
        <f t="shared" si="40"/>
        <v>54092.219999999972</v>
      </c>
      <c r="V92" s="92">
        <v>114</v>
      </c>
      <c r="W92" s="92">
        <f>IF('Metric ME - Current'!$E$16&lt;2.8907,1007.26-132.54*(2.8907-'Metric ME - Current'!$E$16),1007.26)</f>
        <v>1007.26</v>
      </c>
      <c r="X92" s="1">
        <f t="shared" si="34"/>
        <v>73224.420000000056</v>
      </c>
      <c r="Y92" s="92">
        <f>IF('Metric ME - Current'!$E$16&lt;3.0807,491.38-48.3005*(3.0807-'Metric ME - Current'!$E$16),491.38)</f>
        <v>491.38</v>
      </c>
      <c r="Z92" s="1">
        <f t="shared" si="41"/>
        <v>54092.219999999972</v>
      </c>
      <c r="AC92" s="92">
        <v>114</v>
      </c>
      <c r="AD92" s="92">
        <f>IF('Metric ME - Current'!$F$16&lt;2.8907,1007.26-132.54*(2.8907-'Metric ME - Current'!$F$16),1007.26)</f>
        <v>1007.26</v>
      </c>
      <c r="AE92" s="1">
        <f t="shared" si="35"/>
        <v>73224.420000000056</v>
      </c>
      <c r="AF92" s="92">
        <f>IF('Metric ME - Current'!$F$16&lt;3.0807,491.38-48.3005*(3.0807-'Metric ME - Current'!$F$16),491.38)</f>
        <v>491.38</v>
      </c>
      <c r="AG92" s="1">
        <f t="shared" si="42"/>
        <v>54092.219999999972</v>
      </c>
      <c r="AJ92" s="92">
        <v>114</v>
      </c>
      <c r="AK92" s="92">
        <f>IF('Metric ME - Current'!$G$16&lt;2.8907,1007.26-132.54*(2.8907-'Metric ME - Current'!$G$16),1007.26)</f>
        <v>1007.26</v>
      </c>
      <c r="AL92" s="1">
        <f t="shared" si="36"/>
        <v>73224.420000000056</v>
      </c>
      <c r="AM92" s="92">
        <f>IF('Metric ME - Current'!$G$16&lt;3.0807,491.38-48.3005*(3.0807-'Metric ME - Current'!$G$16),491.38)</f>
        <v>491.38</v>
      </c>
      <c r="AN92" s="1">
        <f t="shared" si="43"/>
        <v>54092.219999999972</v>
      </c>
      <c r="AQ92" s="92">
        <v>114</v>
      </c>
      <c r="AR92" s="92">
        <f>IF('Metric ME - Current'!$H$16&lt;2.8907,1007.26-132.54*(2.8907-'Metric ME - Current'!$H$16),1007.26)</f>
        <v>1007.26</v>
      </c>
      <c r="AS92" s="1">
        <f t="shared" si="37"/>
        <v>73224.420000000056</v>
      </c>
      <c r="AT92" s="92">
        <f>IF('Metric ME - Current'!$H$16&lt;3.0807,491.38-48.3005*(3.0807-'Metric ME - Current'!$H$16),491.38)</f>
        <v>491.38</v>
      </c>
      <c r="AU92" s="1">
        <f t="shared" si="44"/>
        <v>54092.219999999972</v>
      </c>
      <c r="AX92" s="92">
        <v>114</v>
      </c>
      <c r="AY92" s="92">
        <f>IF('Metric ME - Current'!$I$16&lt;2.8907,1007.26-132.54*(2.8907-'Metric ME - Current'!$I$16),1007.26)</f>
        <v>1007.26</v>
      </c>
      <c r="AZ92" s="1">
        <f t="shared" si="38"/>
        <v>73224.420000000056</v>
      </c>
      <c r="BA92" s="92">
        <f>IF('Metric ME - Current'!$I$16&lt;3.0807,491.38-48.3005*(3.0807-'Metric ME - Current'!$I$16),491.38)</f>
        <v>491.38</v>
      </c>
      <c r="BB92" s="1">
        <f t="shared" si="45"/>
        <v>54092.219999999972</v>
      </c>
    </row>
    <row r="93" spans="1:54" x14ac:dyDescent="0.25">
      <c r="A93" s="92">
        <v>115</v>
      </c>
      <c r="B93" s="92">
        <f>IF('Metric ME - Current'!$B$16&lt;2.8907,1007.26-132.54*(2.8907-'Metric ME - Current'!$B$16),1007.26)</f>
        <v>1007.26</v>
      </c>
      <c r="C93" s="1">
        <f t="shared" si="31"/>
        <v>74231.680000000051</v>
      </c>
      <c r="D93" s="92">
        <f>IF('Metric ME - Current'!$B$16&lt;3.0807,491.38-48.3005*(3.0807-'Metric ME - Current'!$B$16),491.38)</f>
        <v>491.38</v>
      </c>
      <c r="E93" s="1">
        <f t="shared" si="30"/>
        <v>54583.599999999969</v>
      </c>
      <c r="H93" s="92">
        <v>115</v>
      </c>
      <c r="I93" s="92">
        <f>IF('Metric ME - Current'!$C$16&lt;2.8907,1007.26-132.54*(2.8907-'Metric ME - Current'!$C$16),1007.26)</f>
        <v>1007.26</v>
      </c>
      <c r="J93" s="1">
        <f t="shared" si="32"/>
        <v>74231.680000000051</v>
      </c>
      <c r="K93" s="92">
        <f>IF('Metric ME - Current'!$C$16&lt;3.0807,491.38-48.3005*(3.0807-'Metric ME - Current'!$C$16),491.38)</f>
        <v>491.38</v>
      </c>
      <c r="L93" s="1">
        <f t="shared" si="39"/>
        <v>54583.599999999969</v>
      </c>
      <c r="O93" s="92">
        <v>115</v>
      </c>
      <c r="P93" s="92">
        <f>IF('Metric ME - Current'!$D$16&lt;2.8907,1007.26-132.54*(2.8907-'Metric ME - Current'!$D$16),1007.26)</f>
        <v>1007.26</v>
      </c>
      <c r="Q93" s="1">
        <f t="shared" si="33"/>
        <v>74231.680000000051</v>
      </c>
      <c r="R93" s="92">
        <f>IF('Metric ME - Current'!$D$16&lt;3.0807,491.38-48.3005*(3.0807-'Metric ME - Current'!$D$16),491.38)</f>
        <v>491.38</v>
      </c>
      <c r="S93" s="1">
        <f t="shared" si="40"/>
        <v>54583.599999999969</v>
      </c>
      <c r="V93" s="92">
        <v>115</v>
      </c>
      <c r="W93" s="92">
        <f>IF('Metric ME - Current'!$E$16&lt;2.8907,1007.26-132.54*(2.8907-'Metric ME - Current'!$E$16),1007.26)</f>
        <v>1007.26</v>
      </c>
      <c r="X93" s="1">
        <f t="shared" si="34"/>
        <v>74231.680000000051</v>
      </c>
      <c r="Y93" s="92">
        <f>IF('Metric ME - Current'!$E$16&lt;3.0807,491.38-48.3005*(3.0807-'Metric ME - Current'!$E$16),491.38)</f>
        <v>491.38</v>
      </c>
      <c r="Z93" s="1">
        <f t="shared" si="41"/>
        <v>54583.599999999969</v>
      </c>
      <c r="AC93" s="92">
        <v>115</v>
      </c>
      <c r="AD93" s="92">
        <f>IF('Metric ME - Current'!$F$16&lt;2.8907,1007.26-132.54*(2.8907-'Metric ME - Current'!$F$16),1007.26)</f>
        <v>1007.26</v>
      </c>
      <c r="AE93" s="1">
        <f t="shared" si="35"/>
        <v>74231.680000000051</v>
      </c>
      <c r="AF93" s="92">
        <f>IF('Metric ME - Current'!$F$16&lt;3.0807,491.38-48.3005*(3.0807-'Metric ME - Current'!$F$16),491.38)</f>
        <v>491.38</v>
      </c>
      <c r="AG93" s="1">
        <f t="shared" si="42"/>
        <v>54583.599999999969</v>
      </c>
      <c r="AJ93" s="92">
        <v>115</v>
      </c>
      <c r="AK93" s="92">
        <f>IF('Metric ME - Current'!$G$16&lt;2.8907,1007.26-132.54*(2.8907-'Metric ME - Current'!$G$16),1007.26)</f>
        <v>1007.26</v>
      </c>
      <c r="AL93" s="1">
        <f t="shared" si="36"/>
        <v>74231.680000000051</v>
      </c>
      <c r="AM93" s="92">
        <f>IF('Metric ME - Current'!$G$16&lt;3.0807,491.38-48.3005*(3.0807-'Metric ME - Current'!$G$16),491.38)</f>
        <v>491.38</v>
      </c>
      <c r="AN93" s="1">
        <f t="shared" si="43"/>
        <v>54583.599999999969</v>
      </c>
      <c r="AQ93" s="92">
        <v>115</v>
      </c>
      <c r="AR93" s="92">
        <f>IF('Metric ME - Current'!$H$16&lt;2.8907,1007.26-132.54*(2.8907-'Metric ME - Current'!$H$16),1007.26)</f>
        <v>1007.26</v>
      </c>
      <c r="AS93" s="1">
        <f t="shared" si="37"/>
        <v>74231.680000000051</v>
      </c>
      <c r="AT93" s="92">
        <f>IF('Metric ME - Current'!$H$16&lt;3.0807,491.38-48.3005*(3.0807-'Metric ME - Current'!$H$16),491.38)</f>
        <v>491.38</v>
      </c>
      <c r="AU93" s="1">
        <f t="shared" si="44"/>
        <v>54583.599999999969</v>
      </c>
      <c r="AX93" s="92">
        <v>115</v>
      </c>
      <c r="AY93" s="92">
        <f>IF('Metric ME - Current'!$I$16&lt;2.8907,1007.26-132.54*(2.8907-'Metric ME - Current'!$I$16),1007.26)</f>
        <v>1007.26</v>
      </c>
      <c r="AZ93" s="1">
        <f t="shared" si="38"/>
        <v>74231.680000000051</v>
      </c>
      <c r="BA93" s="92">
        <f>IF('Metric ME - Current'!$I$16&lt;3.0807,491.38-48.3005*(3.0807-'Metric ME - Current'!$I$16),491.38)</f>
        <v>491.38</v>
      </c>
      <c r="BB93" s="1">
        <f t="shared" si="45"/>
        <v>54583.599999999969</v>
      </c>
    </row>
    <row r="94" spans="1:54" x14ac:dyDescent="0.25">
      <c r="A94" s="92">
        <v>116</v>
      </c>
      <c r="B94" s="92">
        <f>IF('Metric ME - Current'!$B$16&lt;2.8907,1007.26-132.54*(2.8907-'Metric ME - Current'!$B$16),1007.26)</f>
        <v>1007.26</v>
      </c>
      <c r="C94" s="1">
        <f t="shared" si="31"/>
        <v>75238.940000000046</v>
      </c>
      <c r="D94" s="92">
        <f>IF('Metric ME - Current'!$B$16&lt;3.0807,491.38-48.3005*(3.0807-'Metric ME - Current'!$B$16),491.38)</f>
        <v>491.38</v>
      </c>
      <c r="E94" s="1">
        <f t="shared" si="30"/>
        <v>55074.979999999967</v>
      </c>
      <c r="H94" s="92">
        <v>116</v>
      </c>
      <c r="I94" s="92">
        <f>IF('Metric ME - Current'!$C$16&lt;2.8907,1007.26-132.54*(2.8907-'Metric ME - Current'!$C$16),1007.26)</f>
        <v>1007.26</v>
      </c>
      <c r="J94" s="1">
        <f t="shared" si="32"/>
        <v>75238.940000000046</v>
      </c>
      <c r="K94" s="92">
        <f>IF('Metric ME - Current'!$C$16&lt;3.0807,491.38-48.3005*(3.0807-'Metric ME - Current'!$C$16),491.38)</f>
        <v>491.38</v>
      </c>
      <c r="L94" s="1">
        <f t="shared" si="39"/>
        <v>55074.979999999967</v>
      </c>
      <c r="O94" s="92">
        <v>116</v>
      </c>
      <c r="P94" s="92">
        <f>IF('Metric ME - Current'!$D$16&lt;2.8907,1007.26-132.54*(2.8907-'Metric ME - Current'!$D$16),1007.26)</f>
        <v>1007.26</v>
      </c>
      <c r="Q94" s="1">
        <f t="shared" si="33"/>
        <v>75238.940000000046</v>
      </c>
      <c r="R94" s="92">
        <f>IF('Metric ME - Current'!$D$16&lt;3.0807,491.38-48.3005*(3.0807-'Metric ME - Current'!$D$16),491.38)</f>
        <v>491.38</v>
      </c>
      <c r="S94" s="1">
        <f t="shared" si="40"/>
        <v>55074.979999999967</v>
      </c>
      <c r="V94" s="92">
        <v>116</v>
      </c>
      <c r="W94" s="92">
        <f>IF('Metric ME - Current'!$E$16&lt;2.8907,1007.26-132.54*(2.8907-'Metric ME - Current'!$E$16),1007.26)</f>
        <v>1007.26</v>
      </c>
      <c r="X94" s="1">
        <f t="shared" si="34"/>
        <v>75238.940000000046</v>
      </c>
      <c r="Y94" s="92">
        <f>IF('Metric ME - Current'!$E$16&lt;3.0807,491.38-48.3005*(3.0807-'Metric ME - Current'!$E$16),491.38)</f>
        <v>491.38</v>
      </c>
      <c r="Z94" s="1">
        <f t="shared" si="41"/>
        <v>55074.979999999967</v>
      </c>
      <c r="AC94" s="92">
        <v>116</v>
      </c>
      <c r="AD94" s="92">
        <f>IF('Metric ME - Current'!$F$16&lt;2.8907,1007.26-132.54*(2.8907-'Metric ME - Current'!$F$16),1007.26)</f>
        <v>1007.26</v>
      </c>
      <c r="AE94" s="1">
        <f t="shared" si="35"/>
        <v>75238.940000000046</v>
      </c>
      <c r="AF94" s="92">
        <f>IF('Metric ME - Current'!$F$16&lt;3.0807,491.38-48.3005*(3.0807-'Metric ME - Current'!$F$16),491.38)</f>
        <v>491.38</v>
      </c>
      <c r="AG94" s="1">
        <f t="shared" si="42"/>
        <v>55074.979999999967</v>
      </c>
      <c r="AJ94" s="92">
        <v>116</v>
      </c>
      <c r="AK94" s="92">
        <f>IF('Metric ME - Current'!$G$16&lt;2.8907,1007.26-132.54*(2.8907-'Metric ME - Current'!$G$16),1007.26)</f>
        <v>1007.26</v>
      </c>
      <c r="AL94" s="1">
        <f t="shared" si="36"/>
        <v>75238.940000000046</v>
      </c>
      <c r="AM94" s="92">
        <f>IF('Metric ME - Current'!$G$16&lt;3.0807,491.38-48.3005*(3.0807-'Metric ME - Current'!$G$16),491.38)</f>
        <v>491.38</v>
      </c>
      <c r="AN94" s="1">
        <f t="shared" si="43"/>
        <v>55074.979999999967</v>
      </c>
      <c r="AQ94" s="92">
        <v>116</v>
      </c>
      <c r="AR94" s="92">
        <f>IF('Metric ME - Current'!$H$16&lt;2.8907,1007.26-132.54*(2.8907-'Metric ME - Current'!$H$16),1007.26)</f>
        <v>1007.26</v>
      </c>
      <c r="AS94" s="1">
        <f t="shared" si="37"/>
        <v>75238.940000000046</v>
      </c>
      <c r="AT94" s="92">
        <f>IF('Metric ME - Current'!$H$16&lt;3.0807,491.38-48.3005*(3.0807-'Metric ME - Current'!$H$16),491.38)</f>
        <v>491.38</v>
      </c>
      <c r="AU94" s="1">
        <f t="shared" si="44"/>
        <v>55074.979999999967</v>
      </c>
      <c r="AX94" s="92">
        <v>116</v>
      </c>
      <c r="AY94" s="92">
        <f>IF('Metric ME - Current'!$I$16&lt;2.8907,1007.26-132.54*(2.8907-'Metric ME - Current'!$I$16),1007.26)</f>
        <v>1007.26</v>
      </c>
      <c r="AZ94" s="1">
        <f t="shared" si="38"/>
        <v>75238.940000000046</v>
      </c>
      <c r="BA94" s="92">
        <f>IF('Metric ME - Current'!$I$16&lt;3.0807,491.38-48.3005*(3.0807-'Metric ME - Current'!$I$16),491.38)</f>
        <v>491.38</v>
      </c>
      <c r="BB94" s="1">
        <f t="shared" si="45"/>
        <v>55074.979999999967</v>
      </c>
    </row>
    <row r="95" spans="1:54" x14ac:dyDescent="0.25">
      <c r="A95" s="92">
        <v>117</v>
      </c>
      <c r="B95" s="92">
        <f>IF('Metric ME - Current'!$B$16&lt;2.8907,1007.26-132.54*(2.8907-'Metric ME - Current'!$B$16),1007.26)</f>
        <v>1007.26</v>
      </c>
      <c r="C95" s="1">
        <f t="shared" si="31"/>
        <v>76246.200000000041</v>
      </c>
      <c r="D95" s="92">
        <f>IF('Metric ME - Current'!$B$16&lt;3.0807,491.38-48.3005*(3.0807-'Metric ME - Current'!$B$16),491.38)</f>
        <v>491.38</v>
      </c>
      <c r="E95" s="1">
        <f t="shared" si="30"/>
        <v>55566.359999999964</v>
      </c>
      <c r="H95" s="92">
        <v>117</v>
      </c>
      <c r="I95" s="92">
        <f>IF('Metric ME - Current'!$C$16&lt;2.8907,1007.26-132.54*(2.8907-'Metric ME - Current'!$C$16),1007.26)</f>
        <v>1007.26</v>
      </c>
      <c r="J95" s="1">
        <f t="shared" si="32"/>
        <v>76246.200000000041</v>
      </c>
      <c r="K95" s="92">
        <f>IF('Metric ME - Current'!$C$16&lt;3.0807,491.38-48.3005*(3.0807-'Metric ME - Current'!$C$16),491.38)</f>
        <v>491.38</v>
      </c>
      <c r="L95" s="1">
        <f t="shared" si="39"/>
        <v>55566.359999999964</v>
      </c>
      <c r="O95" s="92">
        <v>117</v>
      </c>
      <c r="P95" s="92">
        <f>IF('Metric ME - Current'!$D$16&lt;2.8907,1007.26-132.54*(2.8907-'Metric ME - Current'!$D$16),1007.26)</f>
        <v>1007.26</v>
      </c>
      <c r="Q95" s="1">
        <f t="shared" si="33"/>
        <v>76246.200000000041</v>
      </c>
      <c r="R95" s="92">
        <f>IF('Metric ME - Current'!$D$16&lt;3.0807,491.38-48.3005*(3.0807-'Metric ME - Current'!$D$16),491.38)</f>
        <v>491.38</v>
      </c>
      <c r="S95" s="1">
        <f t="shared" si="40"/>
        <v>55566.359999999964</v>
      </c>
      <c r="V95" s="92">
        <v>117</v>
      </c>
      <c r="W95" s="92">
        <f>IF('Metric ME - Current'!$E$16&lt;2.8907,1007.26-132.54*(2.8907-'Metric ME - Current'!$E$16),1007.26)</f>
        <v>1007.26</v>
      </c>
      <c r="X95" s="1">
        <f t="shared" si="34"/>
        <v>76246.200000000041</v>
      </c>
      <c r="Y95" s="92">
        <f>IF('Metric ME - Current'!$E$16&lt;3.0807,491.38-48.3005*(3.0807-'Metric ME - Current'!$E$16),491.38)</f>
        <v>491.38</v>
      </c>
      <c r="Z95" s="1">
        <f t="shared" si="41"/>
        <v>55566.359999999964</v>
      </c>
      <c r="AC95" s="92">
        <v>117</v>
      </c>
      <c r="AD95" s="92">
        <f>IF('Metric ME - Current'!$F$16&lt;2.8907,1007.26-132.54*(2.8907-'Metric ME - Current'!$F$16),1007.26)</f>
        <v>1007.26</v>
      </c>
      <c r="AE95" s="1">
        <f t="shared" si="35"/>
        <v>76246.200000000041</v>
      </c>
      <c r="AF95" s="92">
        <f>IF('Metric ME - Current'!$F$16&lt;3.0807,491.38-48.3005*(3.0807-'Metric ME - Current'!$F$16),491.38)</f>
        <v>491.38</v>
      </c>
      <c r="AG95" s="1">
        <f t="shared" si="42"/>
        <v>55566.359999999964</v>
      </c>
      <c r="AJ95" s="92">
        <v>117</v>
      </c>
      <c r="AK95" s="92">
        <f>IF('Metric ME - Current'!$G$16&lt;2.8907,1007.26-132.54*(2.8907-'Metric ME - Current'!$G$16),1007.26)</f>
        <v>1007.26</v>
      </c>
      <c r="AL95" s="1">
        <f t="shared" si="36"/>
        <v>76246.200000000041</v>
      </c>
      <c r="AM95" s="92">
        <f>IF('Metric ME - Current'!$G$16&lt;3.0807,491.38-48.3005*(3.0807-'Metric ME - Current'!$G$16),491.38)</f>
        <v>491.38</v>
      </c>
      <c r="AN95" s="1">
        <f t="shared" si="43"/>
        <v>55566.359999999964</v>
      </c>
      <c r="AQ95" s="92">
        <v>117</v>
      </c>
      <c r="AR95" s="92">
        <f>IF('Metric ME - Current'!$H$16&lt;2.8907,1007.26-132.54*(2.8907-'Metric ME - Current'!$H$16),1007.26)</f>
        <v>1007.26</v>
      </c>
      <c r="AS95" s="1">
        <f t="shared" si="37"/>
        <v>76246.200000000041</v>
      </c>
      <c r="AT95" s="92">
        <f>IF('Metric ME - Current'!$H$16&lt;3.0807,491.38-48.3005*(3.0807-'Metric ME - Current'!$H$16),491.38)</f>
        <v>491.38</v>
      </c>
      <c r="AU95" s="1">
        <f t="shared" si="44"/>
        <v>55566.359999999964</v>
      </c>
      <c r="AX95" s="92">
        <v>117</v>
      </c>
      <c r="AY95" s="92">
        <f>IF('Metric ME - Current'!$I$16&lt;2.8907,1007.26-132.54*(2.8907-'Metric ME - Current'!$I$16),1007.26)</f>
        <v>1007.26</v>
      </c>
      <c r="AZ95" s="1">
        <f t="shared" si="38"/>
        <v>76246.200000000041</v>
      </c>
      <c r="BA95" s="92">
        <f>IF('Metric ME - Current'!$I$16&lt;3.0807,491.38-48.3005*(3.0807-'Metric ME - Current'!$I$16),491.38)</f>
        <v>491.38</v>
      </c>
      <c r="BB95" s="1">
        <f t="shared" si="45"/>
        <v>55566.359999999964</v>
      </c>
    </row>
    <row r="96" spans="1:54" x14ac:dyDescent="0.25">
      <c r="A96" s="92">
        <v>118</v>
      </c>
      <c r="B96" s="92">
        <f>IF('Metric ME - Current'!$B$16&lt;2.8907,1007.26-132.54*(2.8907-'Metric ME - Current'!$B$16),1007.26)</f>
        <v>1007.26</v>
      </c>
      <c r="C96" s="1">
        <f t="shared" si="31"/>
        <v>77253.460000000036</v>
      </c>
      <c r="D96" s="92">
        <f>IF('Metric ME - Current'!$B$16&lt;3.0807,491.38-48.3005*(3.0807-'Metric ME - Current'!$B$16),491.38)</f>
        <v>491.38</v>
      </c>
      <c r="E96" s="1">
        <f t="shared" si="30"/>
        <v>56057.739999999962</v>
      </c>
      <c r="H96" s="92">
        <v>118</v>
      </c>
      <c r="I96" s="92">
        <f>IF('Metric ME - Current'!$C$16&lt;2.8907,1007.26-132.54*(2.8907-'Metric ME - Current'!$C$16),1007.26)</f>
        <v>1007.26</v>
      </c>
      <c r="J96" s="1">
        <f t="shared" si="32"/>
        <v>77253.460000000036</v>
      </c>
      <c r="K96" s="92">
        <f>IF('Metric ME - Current'!$C$16&lt;3.0807,491.38-48.3005*(3.0807-'Metric ME - Current'!$C$16),491.38)</f>
        <v>491.38</v>
      </c>
      <c r="L96" s="1">
        <f t="shared" si="39"/>
        <v>56057.739999999962</v>
      </c>
      <c r="O96" s="92">
        <v>118</v>
      </c>
      <c r="P96" s="92">
        <f>IF('Metric ME - Current'!$D$16&lt;2.8907,1007.26-132.54*(2.8907-'Metric ME - Current'!$D$16),1007.26)</f>
        <v>1007.26</v>
      </c>
      <c r="Q96" s="1">
        <f t="shared" si="33"/>
        <v>77253.460000000036</v>
      </c>
      <c r="R96" s="92">
        <f>IF('Metric ME - Current'!$D$16&lt;3.0807,491.38-48.3005*(3.0807-'Metric ME - Current'!$D$16),491.38)</f>
        <v>491.38</v>
      </c>
      <c r="S96" s="1">
        <f t="shared" si="40"/>
        <v>56057.739999999962</v>
      </c>
      <c r="V96" s="92">
        <v>118</v>
      </c>
      <c r="W96" s="92">
        <f>IF('Metric ME - Current'!$E$16&lt;2.8907,1007.26-132.54*(2.8907-'Metric ME - Current'!$E$16),1007.26)</f>
        <v>1007.26</v>
      </c>
      <c r="X96" s="1">
        <f t="shared" si="34"/>
        <v>77253.460000000036</v>
      </c>
      <c r="Y96" s="92">
        <f>IF('Metric ME - Current'!$E$16&lt;3.0807,491.38-48.3005*(3.0807-'Metric ME - Current'!$E$16),491.38)</f>
        <v>491.38</v>
      </c>
      <c r="Z96" s="1">
        <f t="shared" si="41"/>
        <v>56057.739999999962</v>
      </c>
      <c r="AC96" s="92">
        <v>118</v>
      </c>
      <c r="AD96" s="92">
        <f>IF('Metric ME - Current'!$F$16&lt;2.8907,1007.26-132.54*(2.8907-'Metric ME - Current'!$F$16),1007.26)</f>
        <v>1007.26</v>
      </c>
      <c r="AE96" s="1">
        <f t="shared" si="35"/>
        <v>77253.460000000036</v>
      </c>
      <c r="AF96" s="92">
        <f>IF('Metric ME - Current'!$F$16&lt;3.0807,491.38-48.3005*(3.0807-'Metric ME - Current'!$F$16),491.38)</f>
        <v>491.38</v>
      </c>
      <c r="AG96" s="1">
        <f t="shared" si="42"/>
        <v>56057.739999999962</v>
      </c>
      <c r="AJ96" s="92">
        <v>118</v>
      </c>
      <c r="AK96" s="92">
        <f>IF('Metric ME - Current'!$G$16&lt;2.8907,1007.26-132.54*(2.8907-'Metric ME - Current'!$G$16),1007.26)</f>
        <v>1007.26</v>
      </c>
      <c r="AL96" s="1">
        <f t="shared" si="36"/>
        <v>77253.460000000036</v>
      </c>
      <c r="AM96" s="92">
        <f>IF('Metric ME - Current'!$G$16&lt;3.0807,491.38-48.3005*(3.0807-'Metric ME - Current'!$G$16),491.38)</f>
        <v>491.38</v>
      </c>
      <c r="AN96" s="1">
        <f t="shared" si="43"/>
        <v>56057.739999999962</v>
      </c>
      <c r="AQ96" s="92">
        <v>118</v>
      </c>
      <c r="AR96" s="92">
        <f>IF('Metric ME - Current'!$H$16&lt;2.8907,1007.26-132.54*(2.8907-'Metric ME - Current'!$H$16),1007.26)</f>
        <v>1007.26</v>
      </c>
      <c r="AS96" s="1">
        <f t="shared" si="37"/>
        <v>77253.460000000036</v>
      </c>
      <c r="AT96" s="92">
        <f>IF('Metric ME - Current'!$H$16&lt;3.0807,491.38-48.3005*(3.0807-'Metric ME - Current'!$H$16),491.38)</f>
        <v>491.38</v>
      </c>
      <c r="AU96" s="1">
        <f t="shared" si="44"/>
        <v>56057.739999999962</v>
      </c>
      <c r="AX96" s="92">
        <v>118</v>
      </c>
      <c r="AY96" s="92">
        <f>IF('Metric ME - Current'!$I$16&lt;2.8907,1007.26-132.54*(2.8907-'Metric ME - Current'!$I$16),1007.26)</f>
        <v>1007.26</v>
      </c>
      <c r="AZ96" s="1">
        <f t="shared" si="38"/>
        <v>77253.460000000036</v>
      </c>
      <c r="BA96" s="92">
        <f>IF('Metric ME - Current'!$I$16&lt;3.0807,491.38-48.3005*(3.0807-'Metric ME - Current'!$I$16),491.38)</f>
        <v>491.38</v>
      </c>
      <c r="BB96" s="1">
        <f t="shared" si="45"/>
        <v>56057.739999999962</v>
      </c>
    </row>
    <row r="97" spans="1:54" x14ac:dyDescent="0.25">
      <c r="A97" s="92">
        <v>119</v>
      </c>
      <c r="B97" s="92">
        <f>IF('Metric ME - Current'!$B$16&lt;2.8907,1007.26-132.54*(2.8907-'Metric ME - Current'!$B$16),1007.26)</f>
        <v>1007.26</v>
      </c>
      <c r="C97" s="1">
        <f t="shared" si="31"/>
        <v>78260.72000000003</v>
      </c>
      <c r="D97" s="92">
        <f>IF('Metric ME - Current'!$B$16&lt;3.0807,491.38-48.3005*(3.0807-'Metric ME - Current'!$B$16),491.38)</f>
        <v>491.38</v>
      </c>
      <c r="E97" s="1">
        <f t="shared" si="30"/>
        <v>56549.119999999959</v>
      </c>
      <c r="H97" s="92">
        <v>119</v>
      </c>
      <c r="I97" s="92">
        <f>IF('Metric ME - Current'!$C$16&lt;2.8907,1007.26-132.54*(2.8907-'Metric ME - Current'!$C$16),1007.26)</f>
        <v>1007.26</v>
      </c>
      <c r="J97" s="1">
        <f t="shared" si="32"/>
        <v>78260.72000000003</v>
      </c>
      <c r="K97" s="92">
        <f>IF('Metric ME - Current'!$C$16&lt;3.0807,491.38-48.3005*(3.0807-'Metric ME - Current'!$C$16),491.38)</f>
        <v>491.38</v>
      </c>
      <c r="L97" s="1">
        <f t="shared" si="39"/>
        <v>56549.119999999959</v>
      </c>
      <c r="O97" s="92">
        <v>119</v>
      </c>
      <c r="P97" s="92">
        <f>IF('Metric ME - Current'!$D$16&lt;2.8907,1007.26-132.54*(2.8907-'Metric ME - Current'!$D$16),1007.26)</f>
        <v>1007.26</v>
      </c>
      <c r="Q97" s="1">
        <f t="shared" si="33"/>
        <v>78260.72000000003</v>
      </c>
      <c r="R97" s="92">
        <f>IF('Metric ME - Current'!$D$16&lt;3.0807,491.38-48.3005*(3.0807-'Metric ME - Current'!$D$16),491.38)</f>
        <v>491.38</v>
      </c>
      <c r="S97" s="1">
        <f t="shared" si="40"/>
        <v>56549.119999999959</v>
      </c>
      <c r="V97" s="92">
        <v>119</v>
      </c>
      <c r="W97" s="92">
        <f>IF('Metric ME - Current'!$E$16&lt;2.8907,1007.26-132.54*(2.8907-'Metric ME - Current'!$E$16),1007.26)</f>
        <v>1007.26</v>
      </c>
      <c r="X97" s="1">
        <f t="shared" si="34"/>
        <v>78260.72000000003</v>
      </c>
      <c r="Y97" s="92">
        <f>IF('Metric ME - Current'!$E$16&lt;3.0807,491.38-48.3005*(3.0807-'Metric ME - Current'!$E$16),491.38)</f>
        <v>491.38</v>
      </c>
      <c r="Z97" s="1">
        <f t="shared" si="41"/>
        <v>56549.119999999959</v>
      </c>
      <c r="AC97" s="92">
        <v>119</v>
      </c>
      <c r="AD97" s="92">
        <f>IF('Metric ME - Current'!$F$16&lt;2.8907,1007.26-132.54*(2.8907-'Metric ME - Current'!$F$16),1007.26)</f>
        <v>1007.26</v>
      </c>
      <c r="AE97" s="1">
        <f t="shared" si="35"/>
        <v>78260.72000000003</v>
      </c>
      <c r="AF97" s="92">
        <f>IF('Metric ME - Current'!$F$16&lt;3.0807,491.38-48.3005*(3.0807-'Metric ME - Current'!$F$16),491.38)</f>
        <v>491.38</v>
      </c>
      <c r="AG97" s="1">
        <f t="shared" si="42"/>
        <v>56549.119999999959</v>
      </c>
      <c r="AJ97" s="92">
        <v>119</v>
      </c>
      <c r="AK97" s="92">
        <f>IF('Metric ME - Current'!$G$16&lt;2.8907,1007.26-132.54*(2.8907-'Metric ME - Current'!$G$16),1007.26)</f>
        <v>1007.26</v>
      </c>
      <c r="AL97" s="1">
        <f t="shared" si="36"/>
        <v>78260.72000000003</v>
      </c>
      <c r="AM97" s="92">
        <f>IF('Metric ME - Current'!$G$16&lt;3.0807,491.38-48.3005*(3.0807-'Metric ME - Current'!$G$16),491.38)</f>
        <v>491.38</v>
      </c>
      <c r="AN97" s="1">
        <f t="shared" si="43"/>
        <v>56549.119999999959</v>
      </c>
      <c r="AQ97" s="92">
        <v>119</v>
      </c>
      <c r="AR97" s="92">
        <f>IF('Metric ME - Current'!$H$16&lt;2.8907,1007.26-132.54*(2.8907-'Metric ME - Current'!$H$16),1007.26)</f>
        <v>1007.26</v>
      </c>
      <c r="AS97" s="1">
        <f t="shared" si="37"/>
        <v>78260.72000000003</v>
      </c>
      <c r="AT97" s="92">
        <f>IF('Metric ME - Current'!$H$16&lt;3.0807,491.38-48.3005*(3.0807-'Metric ME - Current'!$H$16),491.38)</f>
        <v>491.38</v>
      </c>
      <c r="AU97" s="1">
        <f t="shared" si="44"/>
        <v>56549.119999999959</v>
      </c>
      <c r="AX97" s="92">
        <v>119</v>
      </c>
      <c r="AY97" s="92">
        <f>IF('Metric ME - Current'!$I$16&lt;2.8907,1007.26-132.54*(2.8907-'Metric ME - Current'!$I$16),1007.26)</f>
        <v>1007.26</v>
      </c>
      <c r="AZ97" s="1">
        <f t="shared" si="38"/>
        <v>78260.72000000003</v>
      </c>
      <c r="BA97" s="92">
        <f>IF('Metric ME - Current'!$I$16&lt;3.0807,491.38-48.3005*(3.0807-'Metric ME - Current'!$I$16),491.38)</f>
        <v>491.38</v>
      </c>
      <c r="BB97" s="1">
        <f t="shared" si="45"/>
        <v>56549.119999999959</v>
      </c>
    </row>
    <row r="98" spans="1:54" x14ac:dyDescent="0.25">
      <c r="A98" s="92">
        <v>120</v>
      </c>
      <c r="B98" s="92">
        <f>IF('Metric ME - Current'!$B$16&lt;2.8907,1007.26-132.54*(2.8907-'Metric ME - Current'!$B$16),1007.26)</f>
        <v>1007.26</v>
      </c>
      <c r="C98" s="1">
        <f t="shared" si="31"/>
        <v>79267.980000000025</v>
      </c>
      <c r="D98" s="92">
        <f>IF('Metric ME - Current'!$B$16&lt;3.0807,491.38-48.3005*(3.0807-'Metric ME - Current'!$B$16),491.38)</f>
        <v>491.38</v>
      </c>
      <c r="E98" s="1">
        <f t="shared" si="30"/>
        <v>57040.499999999956</v>
      </c>
      <c r="H98" s="92">
        <v>120</v>
      </c>
      <c r="I98" s="92">
        <f>IF('Metric ME - Current'!$C$16&lt;2.8907,1007.26-132.54*(2.8907-'Metric ME - Current'!$C$16),1007.26)</f>
        <v>1007.26</v>
      </c>
      <c r="J98" s="1">
        <f t="shared" si="32"/>
        <v>79267.980000000025</v>
      </c>
      <c r="K98" s="92">
        <f>IF('Metric ME - Current'!$C$16&lt;3.0807,491.38-48.3005*(3.0807-'Metric ME - Current'!$C$16),491.38)</f>
        <v>491.38</v>
      </c>
      <c r="L98" s="1">
        <f t="shared" si="39"/>
        <v>57040.499999999956</v>
      </c>
      <c r="O98" s="92">
        <v>120</v>
      </c>
      <c r="P98" s="92">
        <f>IF('Metric ME - Current'!$D$16&lt;2.8907,1007.26-132.54*(2.8907-'Metric ME - Current'!$D$16),1007.26)</f>
        <v>1007.26</v>
      </c>
      <c r="Q98" s="1">
        <f t="shared" si="33"/>
        <v>79267.980000000025</v>
      </c>
      <c r="R98" s="92">
        <f>IF('Metric ME - Current'!$D$16&lt;3.0807,491.38-48.3005*(3.0807-'Metric ME - Current'!$D$16),491.38)</f>
        <v>491.38</v>
      </c>
      <c r="S98" s="1">
        <f t="shared" si="40"/>
        <v>57040.499999999956</v>
      </c>
      <c r="V98" s="92">
        <v>120</v>
      </c>
      <c r="W98" s="92">
        <f>IF('Metric ME - Current'!$E$16&lt;2.8907,1007.26-132.54*(2.8907-'Metric ME - Current'!$E$16),1007.26)</f>
        <v>1007.26</v>
      </c>
      <c r="X98" s="1">
        <f t="shared" si="34"/>
        <v>79267.980000000025</v>
      </c>
      <c r="Y98" s="92">
        <f>IF('Metric ME - Current'!$E$16&lt;3.0807,491.38-48.3005*(3.0807-'Metric ME - Current'!$E$16),491.38)</f>
        <v>491.38</v>
      </c>
      <c r="Z98" s="1">
        <f t="shared" si="41"/>
        <v>57040.499999999956</v>
      </c>
      <c r="AC98" s="92">
        <v>120</v>
      </c>
      <c r="AD98" s="92">
        <f>IF('Metric ME - Current'!$F$16&lt;2.8907,1007.26-132.54*(2.8907-'Metric ME - Current'!$F$16),1007.26)</f>
        <v>1007.26</v>
      </c>
      <c r="AE98" s="1">
        <f t="shared" si="35"/>
        <v>79267.980000000025</v>
      </c>
      <c r="AF98" s="92">
        <f>IF('Metric ME - Current'!$F$16&lt;3.0807,491.38-48.3005*(3.0807-'Metric ME - Current'!$F$16),491.38)</f>
        <v>491.38</v>
      </c>
      <c r="AG98" s="1">
        <f t="shared" si="42"/>
        <v>57040.499999999956</v>
      </c>
      <c r="AJ98" s="92">
        <v>120</v>
      </c>
      <c r="AK98" s="92">
        <f>IF('Metric ME - Current'!$G$16&lt;2.8907,1007.26-132.54*(2.8907-'Metric ME - Current'!$G$16),1007.26)</f>
        <v>1007.26</v>
      </c>
      <c r="AL98" s="1">
        <f t="shared" si="36"/>
        <v>79267.980000000025</v>
      </c>
      <c r="AM98" s="92">
        <f>IF('Metric ME - Current'!$G$16&lt;3.0807,491.38-48.3005*(3.0807-'Metric ME - Current'!$G$16),491.38)</f>
        <v>491.38</v>
      </c>
      <c r="AN98" s="1">
        <f t="shared" si="43"/>
        <v>57040.499999999956</v>
      </c>
      <c r="AQ98" s="92">
        <v>120</v>
      </c>
      <c r="AR98" s="92">
        <f>IF('Metric ME - Current'!$H$16&lt;2.8907,1007.26-132.54*(2.8907-'Metric ME - Current'!$H$16),1007.26)</f>
        <v>1007.26</v>
      </c>
      <c r="AS98" s="1">
        <f t="shared" si="37"/>
        <v>79267.980000000025</v>
      </c>
      <c r="AT98" s="92">
        <f>IF('Metric ME - Current'!$H$16&lt;3.0807,491.38-48.3005*(3.0807-'Metric ME - Current'!$H$16),491.38)</f>
        <v>491.38</v>
      </c>
      <c r="AU98" s="1">
        <f t="shared" si="44"/>
        <v>57040.499999999956</v>
      </c>
      <c r="AX98" s="92">
        <v>120</v>
      </c>
      <c r="AY98" s="92">
        <f>IF('Metric ME - Current'!$I$16&lt;2.8907,1007.26-132.54*(2.8907-'Metric ME - Current'!$I$16),1007.26)</f>
        <v>1007.26</v>
      </c>
      <c r="AZ98" s="1">
        <f t="shared" si="38"/>
        <v>79267.980000000025</v>
      </c>
      <c r="BA98" s="92">
        <f>IF('Metric ME - Current'!$I$16&lt;3.0807,491.38-48.3005*(3.0807-'Metric ME - Current'!$I$16),491.38)</f>
        <v>491.38</v>
      </c>
      <c r="BB98" s="1">
        <f t="shared" si="45"/>
        <v>57040.499999999956</v>
      </c>
    </row>
    <row r="99" spans="1:54" x14ac:dyDescent="0.25">
      <c r="A99" s="92">
        <v>121</v>
      </c>
      <c r="B99" s="92">
        <f>IF('Metric ME - Current'!$B$16&lt;2.8907,1007.26-132.54*(2.8907-'Metric ME - Current'!$B$16),1007.26)</f>
        <v>1007.26</v>
      </c>
      <c r="C99" s="1">
        <f t="shared" si="31"/>
        <v>80275.24000000002</v>
      </c>
      <c r="D99" s="92">
        <f>IF('Metric ME - Current'!$B$16&lt;3.0807,491.38-48.3005*(3.0807-'Metric ME - Current'!$B$16),491.38)</f>
        <v>491.38</v>
      </c>
      <c r="E99" s="1">
        <f t="shared" si="30"/>
        <v>57531.879999999954</v>
      </c>
      <c r="H99" s="92">
        <v>121</v>
      </c>
      <c r="I99" s="92">
        <f>IF('Metric ME - Current'!$C$16&lt;2.8907,1007.26-132.54*(2.8907-'Metric ME - Current'!$C$16),1007.26)</f>
        <v>1007.26</v>
      </c>
      <c r="J99" s="1">
        <f t="shared" si="32"/>
        <v>80275.24000000002</v>
      </c>
      <c r="K99" s="92">
        <f>IF('Metric ME - Current'!$C$16&lt;3.0807,491.38-48.3005*(3.0807-'Metric ME - Current'!$C$16),491.38)</f>
        <v>491.38</v>
      </c>
      <c r="L99" s="1">
        <f t="shared" si="39"/>
        <v>57531.879999999954</v>
      </c>
      <c r="O99" s="92">
        <v>121</v>
      </c>
      <c r="P99" s="92">
        <f>IF('Metric ME - Current'!$D$16&lt;2.8907,1007.26-132.54*(2.8907-'Metric ME - Current'!$D$16),1007.26)</f>
        <v>1007.26</v>
      </c>
      <c r="Q99" s="1">
        <f t="shared" si="33"/>
        <v>80275.24000000002</v>
      </c>
      <c r="R99" s="92">
        <f>IF('Metric ME - Current'!$D$16&lt;3.0807,491.38-48.3005*(3.0807-'Metric ME - Current'!$D$16),491.38)</f>
        <v>491.38</v>
      </c>
      <c r="S99" s="1">
        <f t="shared" si="40"/>
        <v>57531.879999999954</v>
      </c>
      <c r="V99" s="92">
        <v>121</v>
      </c>
      <c r="W99" s="92">
        <f>IF('Metric ME - Current'!$E$16&lt;2.8907,1007.26-132.54*(2.8907-'Metric ME - Current'!$E$16),1007.26)</f>
        <v>1007.26</v>
      </c>
      <c r="X99" s="1">
        <f t="shared" si="34"/>
        <v>80275.24000000002</v>
      </c>
      <c r="Y99" s="92">
        <f>IF('Metric ME - Current'!$E$16&lt;3.0807,491.38-48.3005*(3.0807-'Metric ME - Current'!$E$16),491.38)</f>
        <v>491.38</v>
      </c>
      <c r="Z99" s="1">
        <f t="shared" si="41"/>
        <v>57531.879999999954</v>
      </c>
      <c r="AC99" s="92">
        <v>121</v>
      </c>
      <c r="AD99" s="92">
        <f>IF('Metric ME - Current'!$F$16&lt;2.8907,1007.26-132.54*(2.8907-'Metric ME - Current'!$F$16),1007.26)</f>
        <v>1007.26</v>
      </c>
      <c r="AE99" s="1">
        <f t="shared" si="35"/>
        <v>80275.24000000002</v>
      </c>
      <c r="AF99" s="92">
        <f>IF('Metric ME - Current'!$F$16&lt;3.0807,491.38-48.3005*(3.0807-'Metric ME - Current'!$F$16),491.38)</f>
        <v>491.38</v>
      </c>
      <c r="AG99" s="1">
        <f t="shared" si="42"/>
        <v>57531.879999999954</v>
      </c>
      <c r="AJ99" s="92">
        <v>121</v>
      </c>
      <c r="AK99" s="92">
        <f>IF('Metric ME - Current'!$G$16&lt;2.8907,1007.26-132.54*(2.8907-'Metric ME - Current'!$G$16),1007.26)</f>
        <v>1007.26</v>
      </c>
      <c r="AL99" s="1">
        <f t="shared" si="36"/>
        <v>80275.24000000002</v>
      </c>
      <c r="AM99" s="92">
        <f>IF('Metric ME - Current'!$G$16&lt;3.0807,491.38-48.3005*(3.0807-'Metric ME - Current'!$G$16),491.38)</f>
        <v>491.38</v>
      </c>
      <c r="AN99" s="1">
        <f t="shared" si="43"/>
        <v>57531.879999999954</v>
      </c>
      <c r="AQ99" s="92">
        <v>121</v>
      </c>
      <c r="AR99" s="92">
        <f>IF('Metric ME - Current'!$H$16&lt;2.8907,1007.26-132.54*(2.8907-'Metric ME - Current'!$H$16),1007.26)</f>
        <v>1007.26</v>
      </c>
      <c r="AS99" s="1">
        <f t="shared" si="37"/>
        <v>80275.24000000002</v>
      </c>
      <c r="AT99" s="92">
        <f>IF('Metric ME - Current'!$H$16&lt;3.0807,491.38-48.3005*(3.0807-'Metric ME - Current'!$H$16),491.38)</f>
        <v>491.38</v>
      </c>
      <c r="AU99" s="1">
        <f t="shared" si="44"/>
        <v>57531.879999999954</v>
      </c>
      <c r="AX99" s="92">
        <v>121</v>
      </c>
      <c r="AY99" s="92">
        <f>IF('Metric ME - Current'!$I$16&lt;2.8907,1007.26-132.54*(2.8907-'Metric ME - Current'!$I$16),1007.26)</f>
        <v>1007.26</v>
      </c>
      <c r="AZ99" s="1">
        <f t="shared" si="38"/>
        <v>80275.24000000002</v>
      </c>
      <c r="BA99" s="92">
        <f>IF('Metric ME - Current'!$I$16&lt;3.0807,491.38-48.3005*(3.0807-'Metric ME - Current'!$I$16),491.38)</f>
        <v>491.38</v>
      </c>
      <c r="BB99" s="1">
        <f t="shared" si="45"/>
        <v>57531.879999999954</v>
      </c>
    </row>
    <row r="100" spans="1:54" x14ac:dyDescent="0.25">
      <c r="A100" s="92">
        <v>122</v>
      </c>
      <c r="B100" s="92">
        <f>IF('Metric ME - Current'!$B$16&lt;2.8907,1007.26-132.54*(2.8907-'Metric ME - Current'!$B$16),1007.26)</f>
        <v>1007.26</v>
      </c>
      <c r="C100" s="1">
        <f t="shared" si="31"/>
        <v>81282.500000000015</v>
      </c>
      <c r="D100" s="92">
        <f>IF('Metric ME - Current'!$B$16&lt;3.0807,491.38-48.3005*(3.0807-'Metric ME - Current'!$B$16),491.38)</f>
        <v>491.38</v>
      </c>
      <c r="E100" s="1">
        <f t="shared" si="30"/>
        <v>58023.259999999951</v>
      </c>
      <c r="H100" s="92">
        <v>122</v>
      </c>
      <c r="I100" s="92">
        <f>IF('Metric ME - Current'!$C$16&lt;2.8907,1007.26-132.54*(2.8907-'Metric ME - Current'!$C$16),1007.26)</f>
        <v>1007.26</v>
      </c>
      <c r="J100" s="1">
        <f t="shared" si="32"/>
        <v>81282.500000000015</v>
      </c>
      <c r="K100" s="92">
        <f>IF('Metric ME - Current'!$C$16&lt;3.0807,491.38-48.3005*(3.0807-'Metric ME - Current'!$C$16),491.38)</f>
        <v>491.38</v>
      </c>
      <c r="L100" s="1">
        <f t="shared" si="39"/>
        <v>58023.259999999951</v>
      </c>
      <c r="O100" s="92">
        <v>122</v>
      </c>
      <c r="P100" s="92">
        <f>IF('Metric ME - Current'!$D$16&lt;2.8907,1007.26-132.54*(2.8907-'Metric ME - Current'!$D$16),1007.26)</f>
        <v>1007.26</v>
      </c>
      <c r="Q100" s="1">
        <f t="shared" si="33"/>
        <v>81282.500000000015</v>
      </c>
      <c r="R100" s="92">
        <f>IF('Metric ME - Current'!$D$16&lt;3.0807,491.38-48.3005*(3.0807-'Metric ME - Current'!$D$16),491.38)</f>
        <v>491.38</v>
      </c>
      <c r="S100" s="1">
        <f t="shared" si="40"/>
        <v>58023.259999999951</v>
      </c>
      <c r="V100" s="92">
        <v>122</v>
      </c>
      <c r="W100" s="92">
        <f>IF('Metric ME - Current'!$E$16&lt;2.8907,1007.26-132.54*(2.8907-'Metric ME - Current'!$E$16),1007.26)</f>
        <v>1007.26</v>
      </c>
      <c r="X100" s="1">
        <f t="shared" si="34"/>
        <v>81282.500000000015</v>
      </c>
      <c r="Y100" s="92">
        <f>IF('Metric ME - Current'!$E$16&lt;3.0807,491.38-48.3005*(3.0807-'Metric ME - Current'!$E$16),491.38)</f>
        <v>491.38</v>
      </c>
      <c r="Z100" s="1">
        <f t="shared" si="41"/>
        <v>58023.259999999951</v>
      </c>
      <c r="AC100" s="92">
        <v>122</v>
      </c>
      <c r="AD100" s="92">
        <f>IF('Metric ME - Current'!$F$16&lt;2.8907,1007.26-132.54*(2.8907-'Metric ME - Current'!$F$16),1007.26)</f>
        <v>1007.26</v>
      </c>
      <c r="AE100" s="1">
        <f t="shared" si="35"/>
        <v>81282.500000000015</v>
      </c>
      <c r="AF100" s="92">
        <f>IF('Metric ME - Current'!$F$16&lt;3.0807,491.38-48.3005*(3.0807-'Metric ME - Current'!$F$16),491.38)</f>
        <v>491.38</v>
      </c>
      <c r="AG100" s="1">
        <f t="shared" si="42"/>
        <v>58023.259999999951</v>
      </c>
      <c r="AJ100" s="92">
        <v>122</v>
      </c>
      <c r="AK100" s="92">
        <f>IF('Metric ME - Current'!$G$16&lt;2.8907,1007.26-132.54*(2.8907-'Metric ME - Current'!$G$16),1007.26)</f>
        <v>1007.26</v>
      </c>
      <c r="AL100" s="1">
        <f t="shared" si="36"/>
        <v>81282.500000000015</v>
      </c>
      <c r="AM100" s="92">
        <f>IF('Metric ME - Current'!$G$16&lt;3.0807,491.38-48.3005*(3.0807-'Metric ME - Current'!$G$16),491.38)</f>
        <v>491.38</v>
      </c>
      <c r="AN100" s="1">
        <f t="shared" si="43"/>
        <v>58023.259999999951</v>
      </c>
      <c r="AQ100" s="92">
        <v>122</v>
      </c>
      <c r="AR100" s="92">
        <f>IF('Metric ME - Current'!$H$16&lt;2.8907,1007.26-132.54*(2.8907-'Metric ME - Current'!$H$16),1007.26)</f>
        <v>1007.26</v>
      </c>
      <c r="AS100" s="1">
        <f t="shared" si="37"/>
        <v>81282.500000000015</v>
      </c>
      <c r="AT100" s="92">
        <f>IF('Metric ME - Current'!$H$16&lt;3.0807,491.38-48.3005*(3.0807-'Metric ME - Current'!$H$16),491.38)</f>
        <v>491.38</v>
      </c>
      <c r="AU100" s="1">
        <f t="shared" si="44"/>
        <v>58023.259999999951</v>
      </c>
      <c r="AX100" s="92">
        <v>122</v>
      </c>
      <c r="AY100" s="92">
        <f>IF('Metric ME - Current'!$I$16&lt;2.8907,1007.26-132.54*(2.8907-'Metric ME - Current'!$I$16),1007.26)</f>
        <v>1007.26</v>
      </c>
      <c r="AZ100" s="1">
        <f t="shared" si="38"/>
        <v>81282.500000000015</v>
      </c>
      <c r="BA100" s="92">
        <f>IF('Metric ME - Current'!$I$16&lt;3.0807,491.38-48.3005*(3.0807-'Metric ME - Current'!$I$16),491.38)</f>
        <v>491.38</v>
      </c>
      <c r="BB100" s="1">
        <f t="shared" si="45"/>
        <v>58023.259999999951</v>
      </c>
    </row>
    <row r="101" spans="1:54" x14ac:dyDescent="0.25">
      <c r="A101" s="92">
        <v>123</v>
      </c>
      <c r="B101" s="92">
        <f>IF('Metric ME - Current'!$B$16&lt;2.8907,1007.26-132.54*(2.8907-'Metric ME - Current'!$B$16),1007.26)</f>
        <v>1007.26</v>
      </c>
      <c r="C101" s="1">
        <f t="shared" si="31"/>
        <v>82289.760000000009</v>
      </c>
      <c r="D101" s="92">
        <f>IF('Metric ME - Current'!$B$16&lt;3.0807,491.38-48.3005*(3.0807-'Metric ME - Current'!$B$16),491.38)</f>
        <v>491.38</v>
      </c>
      <c r="E101" s="1">
        <f t="shared" si="30"/>
        <v>58514.639999999948</v>
      </c>
      <c r="H101" s="92">
        <v>123</v>
      </c>
      <c r="I101" s="92">
        <f>IF('Metric ME - Current'!$C$16&lt;2.8907,1007.26-132.54*(2.8907-'Metric ME - Current'!$C$16),1007.26)</f>
        <v>1007.26</v>
      </c>
      <c r="J101" s="1">
        <f t="shared" si="32"/>
        <v>82289.760000000009</v>
      </c>
      <c r="K101" s="92">
        <f>IF('Metric ME - Current'!$C$16&lt;3.0807,491.38-48.3005*(3.0807-'Metric ME - Current'!$C$16),491.38)</f>
        <v>491.38</v>
      </c>
      <c r="L101" s="1">
        <f t="shared" si="39"/>
        <v>58514.639999999948</v>
      </c>
      <c r="O101" s="92">
        <v>123</v>
      </c>
      <c r="P101" s="92">
        <f>IF('Metric ME - Current'!$D$16&lt;2.8907,1007.26-132.54*(2.8907-'Metric ME - Current'!$D$16),1007.26)</f>
        <v>1007.26</v>
      </c>
      <c r="Q101" s="1">
        <f t="shared" si="33"/>
        <v>82289.760000000009</v>
      </c>
      <c r="R101" s="92">
        <f>IF('Metric ME - Current'!$D$16&lt;3.0807,491.38-48.3005*(3.0807-'Metric ME - Current'!$D$16),491.38)</f>
        <v>491.38</v>
      </c>
      <c r="S101" s="1">
        <f t="shared" si="40"/>
        <v>58514.639999999948</v>
      </c>
      <c r="V101" s="92">
        <v>123</v>
      </c>
      <c r="W101" s="92">
        <f>IF('Metric ME - Current'!$E$16&lt;2.8907,1007.26-132.54*(2.8907-'Metric ME - Current'!$E$16),1007.26)</f>
        <v>1007.26</v>
      </c>
      <c r="X101" s="1">
        <f t="shared" si="34"/>
        <v>82289.760000000009</v>
      </c>
      <c r="Y101" s="92">
        <f>IF('Metric ME - Current'!$E$16&lt;3.0807,491.38-48.3005*(3.0807-'Metric ME - Current'!$E$16),491.38)</f>
        <v>491.38</v>
      </c>
      <c r="Z101" s="1">
        <f t="shared" si="41"/>
        <v>58514.639999999948</v>
      </c>
      <c r="AC101" s="92">
        <v>123</v>
      </c>
      <c r="AD101" s="92">
        <f>IF('Metric ME - Current'!$F$16&lt;2.8907,1007.26-132.54*(2.8907-'Metric ME - Current'!$F$16),1007.26)</f>
        <v>1007.26</v>
      </c>
      <c r="AE101" s="1">
        <f t="shared" si="35"/>
        <v>82289.760000000009</v>
      </c>
      <c r="AF101" s="92">
        <f>IF('Metric ME - Current'!$F$16&lt;3.0807,491.38-48.3005*(3.0807-'Metric ME - Current'!$F$16),491.38)</f>
        <v>491.38</v>
      </c>
      <c r="AG101" s="1">
        <f t="shared" si="42"/>
        <v>58514.639999999948</v>
      </c>
      <c r="AJ101" s="92">
        <v>123</v>
      </c>
      <c r="AK101" s="92">
        <f>IF('Metric ME - Current'!$G$16&lt;2.8907,1007.26-132.54*(2.8907-'Metric ME - Current'!$G$16),1007.26)</f>
        <v>1007.26</v>
      </c>
      <c r="AL101" s="1">
        <f t="shared" si="36"/>
        <v>82289.760000000009</v>
      </c>
      <c r="AM101" s="92">
        <f>IF('Metric ME - Current'!$G$16&lt;3.0807,491.38-48.3005*(3.0807-'Metric ME - Current'!$G$16),491.38)</f>
        <v>491.38</v>
      </c>
      <c r="AN101" s="1">
        <f t="shared" si="43"/>
        <v>58514.639999999948</v>
      </c>
      <c r="AQ101" s="92">
        <v>123</v>
      </c>
      <c r="AR101" s="92">
        <f>IF('Metric ME - Current'!$H$16&lt;2.8907,1007.26-132.54*(2.8907-'Metric ME - Current'!$H$16),1007.26)</f>
        <v>1007.26</v>
      </c>
      <c r="AS101" s="1">
        <f t="shared" si="37"/>
        <v>82289.760000000009</v>
      </c>
      <c r="AT101" s="92">
        <f>IF('Metric ME - Current'!$H$16&lt;3.0807,491.38-48.3005*(3.0807-'Metric ME - Current'!$H$16),491.38)</f>
        <v>491.38</v>
      </c>
      <c r="AU101" s="1">
        <f t="shared" si="44"/>
        <v>58514.639999999948</v>
      </c>
      <c r="AX101" s="92">
        <v>123</v>
      </c>
      <c r="AY101" s="92">
        <f>IF('Metric ME - Current'!$I$16&lt;2.8907,1007.26-132.54*(2.8907-'Metric ME - Current'!$I$16),1007.26)</f>
        <v>1007.26</v>
      </c>
      <c r="AZ101" s="1">
        <f t="shared" si="38"/>
        <v>82289.760000000009</v>
      </c>
      <c r="BA101" s="92">
        <f>IF('Metric ME - Current'!$I$16&lt;3.0807,491.38-48.3005*(3.0807-'Metric ME - Current'!$I$16),491.38)</f>
        <v>491.38</v>
      </c>
      <c r="BB101" s="1">
        <f t="shared" si="45"/>
        <v>58514.639999999948</v>
      </c>
    </row>
    <row r="102" spans="1:54" x14ac:dyDescent="0.25">
      <c r="A102" s="92">
        <v>124</v>
      </c>
      <c r="B102" s="92">
        <f>IF('Metric ME - Current'!$B$16&lt;2.8907,1007.26-132.54*(2.8907-'Metric ME - Current'!$B$16),1007.26)</f>
        <v>1007.26</v>
      </c>
      <c r="C102" s="1">
        <f t="shared" si="31"/>
        <v>83297.02</v>
      </c>
      <c r="D102" s="92">
        <f>IF('Metric ME - Current'!$B$16&lt;3.0807,491.38-48.3005*(3.0807-'Metric ME - Current'!$B$16),491.38)</f>
        <v>491.38</v>
      </c>
      <c r="E102" s="1">
        <f t="shared" si="30"/>
        <v>59006.019999999946</v>
      </c>
      <c r="H102" s="92">
        <v>124</v>
      </c>
      <c r="I102" s="92">
        <f>IF('Metric ME - Current'!$C$16&lt;2.8907,1007.26-132.54*(2.8907-'Metric ME - Current'!$C$16),1007.26)</f>
        <v>1007.26</v>
      </c>
      <c r="J102" s="1">
        <f t="shared" si="32"/>
        <v>83297.02</v>
      </c>
      <c r="K102" s="92">
        <f>IF('Metric ME - Current'!$C$16&lt;3.0807,491.38-48.3005*(3.0807-'Metric ME - Current'!$C$16),491.38)</f>
        <v>491.38</v>
      </c>
      <c r="L102" s="1">
        <f t="shared" si="39"/>
        <v>59006.019999999946</v>
      </c>
      <c r="O102" s="92">
        <v>124</v>
      </c>
      <c r="P102" s="92">
        <f>IF('Metric ME - Current'!$D$16&lt;2.8907,1007.26-132.54*(2.8907-'Metric ME - Current'!$D$16),1007.26)</f>
        <v>1007.26</v>
      </c>
      <c r="Q102" s="1">
        <f t="shared" si="33"/>
        <v>83297.02</v>
      </c>
      <c r="R102" s="92">
        <f>IF('Metric ME - Current'!$D$16&lt;3.0807,491.38-48.3005*(3.0807-'Metric ME - Current'!$D$16),491.38)</f>
        <v>491.38</v>
      </c>
      <c r="S102" s="1">
        <f t="shared" si="40"/>
        <v>59006.019999999946</v>
      </c>
      <c r="V102" s="92">
        <v>124</v>
      </c>
      <c r="W102" s="92">
        <f>IF('Metric ME - Current'!$E$16&lt;2.8907,1007.26-132.54*(2.8907-'Metric ME - Current'!$E$16),1007.26)</f>
        <v>1007.26</v>
      </c>
      <c r="X102" s="1">
        <f t="shared" si="34"/>
        <v>83297.02</v>
      </c>
      <c r="Y102" s="92">
        <f>IF('Metric ME - Current'!$E$16&lt;3.0807,491.38-48.3005*(3.0807-'Metric ME - Current'!$E$16),491.38)</f>
        <v>491.38</v>
      </c>
      <c r="Z102" s="1">
        <f t="shared" si="41"/>
        <v>59006.019999999946</v>
      </c>
      <c r="AC102" s="92">
        <v>124</v>
      </c>
      <c r="AD102" s="92">
        <f>IF('Metric ME - Current'!$F$16&lt;2.8907,1007.26-132.54*(2.8907-'Metric ME - Current'!$F$16),1007.26)</f>
        <v>1007.26</v>
      </c>
      <c r="AE102" s="1">
        <f t="shared" si="35"/>
        <v>83297.02</v>
      </c>
      <c r="AF102" s="92">
        <f>IF('Metric ME - Current'!$F$16&lt;3.0807,491.38-48.3005*(3.0807-'Metric ME - Current'!$F$16),491.38)</f>
        <v>491.38</v>
      </c>
      <c r="AG102" s="1">
        <f t="shared" si="42"/>
        <v>59006.019999999946</v>
      </c>
      <c r="AJ102" s="92">
        <v>124</v>
      </c>
      <c r="AK102" s="92">
        <f>IF('Metric ME - Current'!$G$16&lt;2.8907,1007.26-132.54*(2.8907-'Metric ME - Current'!$G$16),1007.26)</f>
        <v>1007.26</v>
      </c>
      <c r="AL102" s="1">
        <f t="shared" si="36"/>
        <v>83297.02</v>
      </c>
      <c r="AM102" s="92">
        <f>IF('Metric ME - Current'!$G$16&lt;3.0807,491.38-48.3005*(3.0807-'Metric ME - Current'!$G$16),491.38)</f>
        <v>491.38</v>
      </c>
      <c r="AN102" s="1">
        <f t="shared" si="43"/>
        <v>59006.019999999946</v>
      </c>
      <c r="AQ102" s="92">
        <v>124</v>
      </c>
      <c r="AR102" s="92">
        <f>IF('Metric ME - Current'!$H$16&lt;2.8907,1007.26-132.54*(2.8907-'Metric ME - Current'!$H$16),1007.26)</f>
        <v>1007.26</v>
      </c>
      <c r="AS102" s="1">
        <f t="shared" si="37"/>
        <v>83297.02</v>
      </c>
      <c r="AT102" s="92">
        <f>IF('Metric ME - Current'!$H$16&lt;3.0807,491.38-48.3005*(3.0807-'Metric ME - Current'!$H$16),491.38)</f>
        <v>491.38</v>
      </c>
      <c r="AU102" s="1">
        <f t="shared" si="44"/>
        <v>59006.019999999946</v>
      </c>
      <c r="AX102" s="92">
        <v>124</v>
      </c>
      <c r="AY102" s="92">
        <f>IF('Metric ME - Current'!$I$16&lt;2.8907,1007.26-132.54*(2.8907-'Metric ME - Current'!$I$16),1007.26)</f>
        <v>1007.26</v>
      </c>
      <c r="AZ102" s="1">
        <f t="shared" si="38"/>
        <v>83297.02</v>
      </c>
      <c r="BA102" s="92">
        <f>IF('Metric ME - Current'!$I$16&lt;3.0807,491.38-48.3005*(3.0807-'Metric ME - Current'!$I$16),491.38)</f>
        <v>491.38</v>
      </c>
      <c r="BB102" s="1">
        <f t="shared" si="45"/>
        <v>59006.019999999946</v>
      </c>
    </row>
    <row r="103" spans="1:54" x14ac:dyDescent="0.25">
      <c r="A103" s="92">
        <v>125</v>
      </c>
      <c r="B103" s="92">
        <f>IF('Metric ME - Current'!$B$16&lt;2.8907,1007.26-132.54*(2.8907-'Metric ME - Current'!$B$16),1007.26)</f>
        <v>1007.26</v>
      </c>
      <c r="C103" s="1">
        <f t="shared" si="31"/>
        <v>84304.28</v>
      </c>
      <c r="D103" s="92">
        <f>IF('Metric ME - Current'!$B$16&lt;3.0807,491.38-48.3005*(3.0807-'Metric ME - Current'!$B$16),491.38)</f>
        <v>491.38</v>
      </c>
      <c r="E103" s="1">
        <f t="shared" si="30"/>
        <v>59497.399999999943</v>
      </c>
      <c r="H103" s="92">
        <v>125</v>
      </c>
      <c r="I103" s="92">
        <f>IF('Metric ME - Current'!$C$16&lt;2.8907,1007.26-132.54*(2.8907-'Metric ME - Current'!$C$16),1007.26)</f>
        <v>1007.26</v>
      </c>
      <c r="J103" s="1">
        <f t="shared" si="32"/>
        <v>84304.28</v>
      </c>
      <c r="K103" s="92">
        <f>IF('Metric ME - Current'!$C$16&lt;3.0807,491.38-48.3005*(3.0807-'Metric ME - Current'!$C$16),491.38)</f>
        <v>491.38</v>
      </c>
      <c r="L103" s="1">
        <f t="shared" si="39"/>
        <v>59497.399999999943</v>
      </c>
      <c r="O103" s="92">
        <v>125</v>
      </c>
      <c r="P103" s="92">
        <f>IF('Metric ME - Current'!$D$16&lt;2.8907,1007.26-132.54*(2.8907-'Metric ME - Current'!$D$16),1007.26)</f>
        <v>1007.26</v>
      </c>
      <c r="Q103" s="1">
        <f t="shared" si="33"/>
        <v>84304.28</v>
      </c>
      <c r="R103" s="92">
        <f>IF('Metric ME - Current'!$D$16&lt;3.0807,491.38-48.3005*(3.0807-'Metric ME - Current'!$D$16),491.38)</f>
        <v>491.38</v>
      </c>
      <c r="S103" s="1">
        <f t="shared" si="40"/>
        <v>59497.399999999943</v>
      </c>
      <c r="V103" s="92">
        <v>125</v>
      </c>
      <c r="W103" s="92">
        <f>IF('Metric ME - Current'!$E$16&lt;2.8907,1007.26-132.54*(2.8907-'Metric ME - Current'!$E$16),1007.26)</f>
        <v>1007.26</v>
      </c>
      <c r="X103" s="1">
        <f t="shared" si="34"/>
        <v>84304.28</v>
      </c>
      <c r="Y103" s="92">
        <f>IF('Metric ME - Current'!$E$16&lt;3.0807,491.38-48.3005*(3.0807-'Metric ME - Current'!$E$16),491.38)</f>
        <v>491.38</v>
      </c>
      <c r="Z103" s="1">
        <f t="shared" si="41"/>
        <v>59497.399999999943</v>
      </c>
      <c r="AC103" s="92">
        <v>125</v>
      </c>
      <c r="AD103" s="92">
        <f>IF('Metric ME - Current'!$F$16&lt;2.8907,1007.26-132.54*(2.8907-'Metric ME - Current'!$F$16),1007.26)</f>
        <v>1007.26</v>
      </c>
      <c r="AE103" s="1">
        <f t="shared" si="35"/>
        <v>84304.28</v>
      </c>
      <c r="AF103" s="92">
        <f>IF('Metric ME - Current'!$F$16&lt;3.0807,491.38-48.3005*(3.0807-'Metric ME - Current'!$F$16),491.38)</f>
        <v>491.38</v>
      </c>
      <c r="AG103" s="1">
        <f t="shared" si="42"/>
        <v>59497.399999999943</v>
      </c>
      <c r="AJ103" s="92">
        <v>125</v>
      </c>
      <c r="AK103" s="92">
        <f>IF('Metric ME - Current'!$G$16&lt;2.8907,1007.26-132.54*(2.8907-'Metric ME - Current'!$G$16),1007.26)</f>
        <v>1007.26</v>
      </c>
      <c r="AL103" s="1">
        <f t="shared" si="36"/>
        <v>84304.28</v>
      </c>
      <c r="AM103" s="92">
        <f>IF('Metric ME - Current'!$G$16&lt;3.0807,491.38-48.3005*(3.0807-'Metric ME - Current'!$G$16),491.38)</f>
        <v>491.38</v>
      </c>
      <c r="AN103" s="1">
        <f t="shared" si="43"/>
        <v>59497.399999999943</v>
      </c>
      <c r="AQ103" s="92">
        <v>125</v>
      </c>
      <c r="AR103" s="92">
        <f>IF('Metric ME - Current'!$H$16&lt;2.8907,1007.26-132.54*(2.8907-'Metric ME - Current'!$H$16),1007.26)</f>
        <v>1007.26</v>
      </c>
      <c r="AS103" s="1">
        <f t="shared" si="37"/>
        <v>84304.28</v>
      </c>
      <c r="AT103" s="92">
        <f>IF('Metric ME - Current'!$H$16&lt;3.0807,491.38-48.3005*(3.0807-'Metric ME - Current'!$H$16),491.38)</f>
        <v>491.38</v>
      </c>
      <c r="AU103" s="1">
        <f t="shared" si="44"/>
        <v>59497.399999999943</v>
      </c>
      <c r="AX103" s="92">
        <v>125</v>
      </c>
      <c r="AY103" s="92">
        <f>IF('Metric ME - Current'!$I$16&lt;2.8907,1007.26-132.54*(2.8907-'Metric ME - Current'!$I$16),1007.26)</f>
        <v>1007.26</v>
      </c>
      <c r="AZ103" s="1">
        <f t="shared" si="38"/>
        <v>84304.28</v>
      </c>
      <c r="BA103" s="92">
        <f>IF('Metric ME - Current'!$I$16&lt;3.0807,491.38-48.3005*(3.0807-'Metric ME - Current'!$I$16),491.38)</f>
        <v>491.38</v>
      </c>
      <c r="BB103" s="1">
        <f t="shared" si="45"/>
        <v>59497.399999999943</v>
      </c>
    </row>
    <row r="104" spans="1:54" x14ac:dyDescent="0.25">
      <c r="A104" s="92">
        <v>126</v>
      </c>
      <c r="B104" s="92">
        <f>IF('Metric ME - Current'!$B$16&lt;2.8907,1007.26-132.54*(2.8907-'Metric ME - Current'!$B$16),1007.26)</f>
        <v>1007.26</v>
      </c>
      <c r="C104" s="1">
        <f t="shared" si="31"/>
        <v>85311.54</v>
      </c>
      <c r="D104" s="92">
        <f>IF('Metric ME - Current'!$B$16&lt;3.0807,491.38-48.3005*(3.0807-'Metric ME - Current'!$B$16),491.38)</f>
        <v>491.38</v>
      </c>
      <c r="E104" s="1">
        <f t="shared" si="30"/>
        <v>59988.779999999941</v>
      </c>
      <c r="H104" s="92">
        <v>126</v>
      </c>
      <c r="I104" s="92">
        <f>IF('Metric ME - Current'!$C$16&lt;2.8907,1007.26-132.54*(2.8907-'Metric ME - Current'!$C$16),1007.26)</f>
        <v>1007.26</v>
      </c>
      <c r="J104" s="1">
        <f t="shared" si="32"/>
        <v>85311.54</v>
      </c>
      <c r="K104" s="92">
        <f>IF('Metric ME - Current'!$C$16&lt;3.0807,491.38-48.3005*(3.0807-'Metric ME - Current'!$C$16),491.38)</f>
        <v>491.38</v>
      </c>
      <c r="L104" s="1">
        <f t="shared" si="39"/>
        <v>59988.779999999941</v>
      </c>
      <c r="O104" s="92">
        <v>126</v>
      </c>
      <c r="P104" s="92">
        <f>IF('Metric ME - Current'!$D$16&lt;2.8907,1007.26-132.54*(2.8907-'Metric ME - Current'!$D$16),1007.26)</f>
        <v>1007.26</v>
      </c>
      <c r="Q104" s="1">
        <f t="shared" si="33"/>
        <v>85311.54</v>
      </c>
      <c r="R104" s="92">
        <f>IF('Metric ME - Current'!$D$16&lt;3.0807,491.38-48.3005*(3.0807-'Metric ME - Current'!$D$16),491.38)</f>
        <v>491.38</v>
      </c>
      <c r="S104" s="1">
        <f t="shared" si="40"/>
        <v>59988.779999999941</v>
      </c>
      <c r="V104" s="92">
        <v>126</v>
      </c>
      <c r="W104" s="92">
        <f>IF('Metric ME - Current'!$E$16&lt;2.8907,1007.26-132.54*(2.8907-'Metric ME - Current'!$E$16),1007.26)</f>
        <v>1007.26</v>
      </c>
      <c r="X104" s="1">
        <f t="shared" si="34"/>
        <v>85311.54</v>
      </c>
      <c r="Y104" s="92">
        <f>IF('Metric ME - Current'!$E$16&lt;3.0807,491.38-48.3005*(3.0807-'Metric ME - Current'!$E$16),491.38)</f>
        <v>491.38</v>
      </c>
      <c r="Z104" s="1">
        <f t="shared" si="41"/>
        <v>59988.779999999941</v>
      </c>
      <c r="AC104" s="92">
        <v>126</v>
      </c>
      <c r="AD104" s="92">
        <f>IF('Metric ME - Current'!$F$16&lt;2.8907,1007.26-132.54*(2.8907-'Metric ME - Current'!$F$16),1007.26)</f>
        <v>1007.26</v>
      </c>
      <c r="AE104" s="1">
        <f t="shared" si="35"/>
        <v>85311.54</v>
      </c>
      <c r="AF104" s="92">
        <f>IF('Metric ME - Current'!$F$16&lt;3.0807,491.38-48.3005*(3.0807-'Metric ME - Current'!$F$16),491.38)</f>
        <v>491.38</v>
      </c>
      <c r="AG104" s="1">
        <f t="shared" si="42"/>
        <v>59988.779999999941</v>
      </c>
      <c r="AJ104" s="92">
        <v>126</v>
      </c>
      <c r="AK104" s="92">
        <f>IF('Metric ME - Current'!$G$16&lt;2.8907,1007.26-132.54*(2.8907-'Metric ME - Current'!$G$16),1007.26)</f>
        <v>1007.26</v>
      </c>
      <c r="AL104" s="1">
        <f t="shared" si="36"/>
        <v>85311.54</v>
      </c>
      <c r="AM104" s="92">
        <f>IF('Metric ME - Current'!$G$16&lt;3.0807,491.38-48.3005*(3.0807-'Metric ME - Current'!$G$16),491.38)</f>
        <v>491.38</v>
      </c>
      <c r="AN104" s="1">
        <f t="shared" si="43"/>
        <v>59988.779999999941</v>
      </c>
      <c r="AQ104" s="92">
        <v>126</v>
      </c>
      <c r="AR104" s="92">
        <f>IF('Metric ME - Current'!$H$16&lt;2.8907,1007.26-132.54*(2.8907-'Metric ME - Current'!$H$16),1007.26)</f>
        <v>1007.26</v>
      </c>
      <c r="AS104" s="1">
        <f t="shared" si="37"/>
        <v>85311.54</v>
      </c>
      <c r="AT104" s="92">
        <f>IF('Metric ME - Current'!$H$16&lt;3.0807,491.38-48.3005*(3.0807-'Metric ME - Current'!$H$16),491.38)</f>
        <v>491.38</v>
      </c>
      <c r="AU104" s="1">
        <f t="shared" si="44"/>
        <v>59988.779999999941</v>
      </c>
      <c r="AX104" s="92">
        <v>126</v>
      </c>
      <c r="AY104" s="92">
        <f>IF('Metric ME - Current'!$I$16&lt;2.8907,1007.26-132.54*(2.8907-'Metric ME - Current'!$I$16),1007.26)</f>
        <v>1007.26</v>
      </c>
      <c r="AZ104" s="1">
        <f t="shared" si="38"/>
        <v>85311.54</v>
      </c>
      <c r="BA104" s="92">
        <f>IF('Metric ME - Current'!$I$16&lt;3.0807,491.38-48.3005*(3.0807-'Metric ME - Current'!$I$16),491.38)</f>
        <v>491.38</v>
      </c>
      <c r="BB104" s="1">
        <f t="shared" si="45"/>
        <v>59988.779999999941</v>
      </c>
    </row>
    <row r="105" spans="1:54" x14ac:dyDescent="0.25">
      <c r="A105" s="92">
        <v>127</v>
      </c>
      <c r="B105" s="92">
        <f>IF('Metric ME - Current'!$B$16&lt;2.8907,1007.26-132.54*(2.8907-'Metric ME - Current'!$B$16),1007.26)</f>
        <v>1007.26</v>
      </c>
      <c r="C105" s="1">
        <f t="shared" si="31"/>
        <v>86318.799999999988</v>
      </c>
      <c r="D105" s="92">
        <f>IF('Metric ME - Current'!$B$16&lt;3.0807,491.38-48.3005*(3.0807-'Metric ME - Current'!$B$16),491.38)</f>
        <v>491.38</v>
      </c>
      <c r="E105" s="1">
        <f t="shared" si="30"/>
        <v>60480.159999999938</v>
      </c>
      <c r="H105" s="92">
        <v>127</v>
      </c>
      <c r="I105" s="92">
        <f>IF('Metric ME - Current'!$C$16&lt;2.8907,1007.26-132.54*(2.8907-'Metric ME - Current'!$C$16),1007.26)</f>
        <v>1007.26</v>
      </c>
      <c r="J105" s="1">
        <f t="shared" si="32"/>
        <v>86318.799999999988</v>
      </c>
      <c r="K105" s="92">
        <f>IF('Metric ME - Current'!$C$16&lt;3.0807,491.38-48.3005*(3.0807-'Metric ME - Current'!$C$16),491.38)</f>
        <v>491.38</v>
      </c>
      <c r="L105" s="1">
        <f t="shared" si="39"/>
        <v>60480.159999999938</v>
      </c>
      <c r="O105" s="92">
        <v>127</v>
      </c>
      <c r="P105" s="92">
        <f>IF('Metric ME - Current'!$D$16&lt;2.8907,1007.26-132.54*(2.8907-'Metric ME - Current'!$D$16),1007.26)</f>
        <v>1007.26</v>
      </c>
      <c r="Q105" s="1">
        <f t="shared" si="33"/>
        <v>86318.799999999988</v>
      </c>
      <c r="R105" s="92">
        <f>IF('Metric ME - Current'!$D$16&lt;3.0807,491.38-48.3005*(3.0807-'Metric ME - Current'!$D$16),491.38)</f>
        <v>491.38</v>
      </c>
      <c r="S105" s="1">
        <f t="shared" si="40"/>
        <v>60480.159999999938</v>
      </c>
      <c r="V105" s="92">
        <v>127</v>
      </c>
      <c r="W105" s="92">
        <f>IF('Metric ME - Current'!$E$16&lt;2.8907,1007.26-132.54*(2.8907-'Metric ME - Current'!$E$16),1007.26)</f>
        <v>1007.26</v>
      </c>
      <c r="X105" s="1">
        <f t="shared" si="34"/>
        <v>86318.799999999988</v>
      </c>
      <c r="Y105" s="92">
        <f>IF('Metric ME - Current'!$E$16&lt;3.0807,491.38-48.3005*(3.0807-'Metric ME - Current'!$E$16),491.38)</f>
        <v>491.38</v>
      </c>
      <c r="Z105" s="1">
        <f t="shared" si="41"/>
        <v>60480.159999999938</v>
      </c>
      <c r="AC105" s="92">
        <v>127</v>
      </c>
      <c r="AD105" s="92">
        <f>IF('Metric ME - Current'!$F$16&lt;2.8907,1007.26-132.54*(2.8907-'Metric ME - Current'!$F$16),1007.26)</f>
        <v>1007.26</v>
      </c>
      <c r="AE105" s="1">
        <f t="shared" si="35"/>
        <v>86318.799999999988</v>
      </c>
      <c r="AF105" s="92">
        <f>IF('Metric ME - Current'!$F$16&lt;3.0807,491.38-48.3005*(3.0807-'Metric ME - Current'!$F$16),491.38)</f>
        <v>491.38</v>
      </c>
      <c r="AG105" s="1">
        <f t="shared" si="42"/>
        <v>60480.159999999938</v>
      </c>
      <c r="AJ105" s="92">
        <v>127</v>
      </c>
      <c r="AK105" s="92">
        <f>IF('Metric ME - Current'!$G$16&lt;2.8907,1007.26-132.54*(2.8907-'Metric ME - Current'!$G$16),1007.26)</f>
        <v>1007.26</v>
      </c>
      <c r="AL105" s="1">
        <f t="shared" si="36"/>
        <v>86318.799999999988</v>
      </c>
      <c r="AM105" s="92">
        <f>IF('Metric ME - Current'!$G$16&lt;3.0807,491.38-48.3005*(3.0807-'Metric ME - Current'!$G$16),491.38)</f>
        <v>491.38</v>
      </c>
      <c r="AN105" s="1">
        <f t="shared" si="43"/>
        <v>60480.159999999938</v>
      </c>
      <c r="AQ105" s="92">
        <v>127</v>
      </c>
      <c r="AR105" s="92">
        <f>IF('Metric ME - Current'!$H$16&lt;2.8907,1007.26-132.54*(2.8907-'Metric ME - Current'!$H$16),1007.26)</f>
        <v>1007.26</v>
      </c>
      <c r="AS105" s="1">
        <f t="shared" si="37"/>
        <v>86318.799999999988</v>
      </c>
      <c r="AT105" s="92">
        <f>IF('Metric ME - Current'!$H$16&lt;3.0807,491.38-48.3005*(3.0807-'Metric ME - Current'!$H$16),491.38)</f>
        <v>491.38</v>
      </c>
      <c r="AU105" s="1">
        <f t="shared" si="44"/>
        <v>60480.159999999938</v>
      </c>
      <c r="AX105" s="92">
        <v>127</v>
      </c>
      <c r="AY105" s="92">
        <f>IF('Metric ME - Current'!$I$16&lt;2.8907,1007.26-132.54*(2.8907-'Metric ME - Current'!$I$16),1007.26)</f>
        <v>1007.26</v>
      </c>
      <c r="AZ105" s="1">
        <f t="shared" si="38"/>
        <v>86318.799999999988</v>
      </c>
      <c r="BA105" s="92">
        <f>IF('Metric ME - Current'!$I$16&lt;3.0807,491.38-48.3005*(3.0807-'Metric ME - Current'!$I$16),491.38)</f>
        <v>491.38</v>
      </c>
      <c r="BB105" s="1">
        <f t="shared" si="45"/>
        <v>60480.159999999938</v>
      </c>
    </row>
    <row r="106" spans="1:54" x14ac:dyDescent="0.25">
      <c r="A106" s="92">
        <v>128</v>
      </c>
      <c r="B106" s="92">
        <f>IF('Metric ME - Current'!$B$16&lt;2.8907,1007.26-132.54*(2.8907-'Metric ME - Current'!$B$16),1007.26)</f>
        <v>1007.26</v>
      </c>
      <c r="C106" s="1">
        <f t="shared" si="31"/>
        <v>87326.059999999983</v>
      </c>
      <c r="D106" s="92">
        <f>IF('Metric ME - Current'!$B$16&lt;3.0807,491.38-48.3005*(3.0807-'Metric ME - Current'!$B$16),491.38)</f>
        <v>491.38</v>
      </c>
      <c r="E106" s="1">
        <f t="shared" si="30"/>
        <v>60971.539999999935</v>
      </c>
      <c r="H106" s="92">
        <v>128</v>
      </c>
      <c r="I106" s="92">
        <f>IF('Metric ME - Current'!$C$16&lt;2.8907,1007.26-132.54*(2.8907-'Metric ME - Current'!$C$16),1007.26)</f>
        <v>1007.26</v>
      </c>
      <c r="J106" s="1">
        <f t="shared" si="32"/>
        <v>87326.059999999983</v>
      </c>
      <c r="K106" s="92">
        <f>IF('Metric ME - Current'!$C$16&lt;3.0807,491.38-48.3005*(3.0807-'Metric ME - Current'!$C$16),491.38)</f>
        <v>491.38</v>
      </c>
      <c r="L106" s="1">
        <f t="shared" si="39"/>
        <v>60971.539999999935</v>
      </c>
      <c r="O106" s="92">
        <v>128</v>
      </c>
      <c r="P106" s="92">
        <f>IF('Metric ME - Current'!$D$16&lt;2.8907,1007.26-132.54*(2.8907-'Metric ME - Current'!$D$16),1007.26)</f>
        <v>1007.26</v>
      </c>
      <c r="Q106" s="1">
        <f t="shared" si="33"/>
        <v>87326.059999999983</v>
      </c>
      <c r="R106" s="92">
        <f>IF('Metric ME - Current'!$D$16&lt;3.0807,491.38-48.3005*(3.0807-'Metric ME - Current'!$D$16),491.38)</f>
        <v>491.38</v>
      </c>
      <c r="S106" s="1">
        <f t="shared" si="40"/>
        <v>60971.539999999935</v>
      </c>
      <c r="V106" s="92">
        <v>128</v>
      </c>
      <c r="W106" s="92">
        <f>IF('Metric ME - Current'!$E$16&lt;2.8907,1007.26-132.54*(2.8907-'Metric ME - Current'!$E$16),1007.26)</f>
        <v>1007.26</v>
      </c>
      <c r="X106" s="1">
        <f t="shared" si="34"/>
        <v>87326.059999999983</v>
      </c>
      <c r="Y106" s="92">
        <f>IF('Metric ME - Current'!$E$16&lt;3.0807,491.38-48.3005*(3.0807-'Metric ME - Current'!$E$16),491.38)</f>
        <v>491.38</v>
      </c>
      <c r="Z106" s="1">
        <f t="shared" si="41"/>
        <v>60971.539999999935</v>
      </c>
      <c r="AC106" s="92">
        <v>128</v>
      </c>
      <c r="AD106" s="92">
        <f>IF('Metric ME - Current'!$F$16&lt;2.8907,1007.26-132.54*(2.8907-'Metric ME - Current'!$F$16),1007.26)</f>
        <v>1007.26</v>
      </c>
      <c r="AE106" s="1">
        <f t="shared" si="35"/>
        <v>87326.059999999983</v>
      </c>
      <c r="AF106" s="92">
        <f>IF('Metric ME - Current'!$F$16&lt;3.0807,491.38-48.3005*(3.0807-'Metric ME - Current'!$F$16),491.38)</f>
        <v>491.38</v>
      </c>
      <c r="AG106" s="1">
        <f t="shared" si="42"/>
        <v>60971.539999999935</v>
      </c>
      <c r="AJ106" s="92">
        <v>128</v>
      </c>
      <c r="AK106" s="92">
        <f>IF('Metric ME - Current'!$G$16&lt;2.8907,1007.26-132.54*(2.8907-'Metric ME - Current'!$G$16),1007.26)</f>
        <v>1007.26</v>
      </c>
      <c r="AL106" s="1">
        <f t="shared" si="36"/>
        <v>87326.059999999983</v>
      </c>
      <c r="AM106" s="92">
        <f>IF('Metric ME - Current'!$G$16&lt;3.0807,491.38-48.3005*(3.0807-'Metric ME - Current'!$G$16),491.38)</f>
        <v>491.38</v>
      </c>
      <c r="AN106" s="1">
        <f t="shared" si="43"/>
        <v>60971.539999999935</v>
      </c>
      <c r="AQ106" s="92">
        <v>128</v>
      </c>
      <c r="AR106" s="92">
        <f>IF('Metric ME - Current'!$H$16&lt;2.8907,1007.26-132.54*(2.8907-'Metric ME - Current'!$H$16),1007.26)</f>
        <v>1007.26</v>
      </c>
      <c r="AS106" s="1">
        <f t="shared" si="37"/>
        <v>87326.059999999983</v>
      </c>
      <c r="AT106" s="92">
        <f>IF('Metric ME - Current'!$H$16&lt;3.0807,491.38-48.3005*(3.0807-'Metric ME - Current'!$H$16),491.38)</f>
        <v>491.38</v>
      </c>
      <c r="AU106" s="1">
        <f t="shared" si="44"/>
        <v>60971.539999999935</v>
      </c>
      <c r="AX106" s="92">
        <v>128</v>
      </c>
      <c r="AY106" s="92">
        <f>IF('Metric ME - Current'!$I$16&lt;2.8907,1007.26-132.54*(2.8907-'Metric ME - Current'!$I$16),1007.26)</f>
        <v>1007.26</v>
      </c>
      <c r="AZ106" s="1">
        <f t="shared" si="38"/>
        <v>87326.059999999983</v>
      </c>
      <c r="BA106" s="92">
        <f>IF('Metric ME - Current'!$I$16&lt;3.0807,491.38-48.3005*(3.0807-'Metric ME - Current'!$I$16),491.38)</f>
        <v>491.38</v>
      </c>
      <c r="BB106" s="1">
        <f t="shared" si="45"/>
        <v>60971.539999999935</v>
      </c>
    </row>
    <row r="107" spans="1:54" x14ac:dyDescent="0.25">
      <c r="A107" s="92">
        <v>129</v>
      </c>
      <c r="B107" s="92">
        <f>IF('Metric ME - Current'!$B$16&lt;2.8907,1007.26-132.54*(2.8907-'Metric ME - Current'!$B$16),1007.26)</f>
        <v>1007.26</v>
      </c>
      <c r="C107" s="1">
        <f t="shared" si="31"/>
        <v>88333.319999999978</v>
      </c>
      <c r="D107" s="92">
        <f>IF('Metric ME - Current'!$B$16&lt;3.0807,491.38-48.3005*(3.0807-'Metric ME - Current'!$B$16),491.38)</f>
        <v>491.38</v>
      </c>
      <c r="E107" s="1">
        <f t="shared" si="30"/>
        <v>61462.919999999933</v>
      </c>
      <c r="H107" s="92">
        <v>129</v>
      </c>
      <c r="I107" s="92">
        <f>IF('Metric ME - Current'!$C$16&lt;2.8907,1007.26-132.54*(2.8907-'Metric ME - Current'!$C$16),1007.26)</f>
        <v>1007.26</v>
      </c>
      <c r="J107" s="1">
        <f t="shared" si="32"/>
        <v>88333.319999999978</v>
      </c>
      <c r="K107" s="92">
        <f>IF('Metric ME - Current'!$C$16&lt;3.0807,491.38-48.3005*(3.0807-'Metric ME - Current'!$C$16),491.38)</f>
        <v>491.38</v>
      </c>
      <c r="L107" s="1">
        <f t="shared" si="39"/>
        <v>61462.919999999933</v>
      </c>
      <c r="O107" s="92">
        <v>129</v>
      </c>
      <c r="P107" s="92">
        <f>IF('Metric ME - Current'!$D$16&lt;2.8907,1007.26-132.54*(2.8907-'Metric ME - Current'!$D$16),1007.26)</f>
        <v>1007.26</v>
      </c>
      <c r="Q107" s="1">
        <f t="shared" si="33"/>
        <v>88333.319999999978</v>
      </c>
      <c r="R107" s="92">
        <f>IF('Metric ME - Current'!$D$16&lt;3.0807,491.38-48.3005*(3.0807-'Metric ME - Current'!$D$16),491.38)</f>
        <v>491.38</v>
      </c>
      <c r="S107" s="1">
        <f t="shared" si="40"/>
        <v>61462.919999999933</v>
      </c>
      <c r="V107" s="92">
        <v>129</v>
      </c>
      <c r="W107" s="92">
        <f>IF('Metric ME - Current'!$E$16&lt;2.8907,1007.26-132.54*(2.8907-'Metric ME - Current'!$E$16),1007.26)</f>
        <v>1007.26</v>
      </c>
      <c r="X107" s="1">
        <f t="shared" si="34"/>
        <v>88333.319999999978</v>
      </c>
      <c r="Y107" s="92">
        <f>IF('Metric ME - Current'!$E$16&lt;3.0807,491.38-48.3005*(3.0807-'Metric ME - Current'!$E$16),491.38)</f>
        <v>491.38</v>
      </c>
      <c r="Z107" s="1">
        <f t="shared" si="41"/>
        <v>61462.919999999933</v>
      </c>
      <c r="AC107" s="92">
        <v>129</v>
      </c>
      <c r="AD107" s="92">
        <f>IF('Metric ME - Current'!$F$16&lt;2.8907,1007.26-132.54*(2.8907-'Metric ME - Current'!$F$16),1007.26)</f>
        <v>1007.26</v>
      </c>
      <c r="AE107" s="1">
        <f t="shared" si="35"/>
        <v>88333.319999999978</v>
      </c>
      <c r="AF107" s="92">
        <f>IF('Metric ME - Current'!$F$16&lt;3.0807,491.38-48.3005*(3.0807-'Metric ME - Current'!$F$16),491.38)</f>
        <v>491.38</v>
      </c>
      <c r="AG107" s="1">
        <f t="shared" si="42"/>
        <v>61462.919999999933</v>
      </c>
      <c r="AJ107" s="92">
        <v>129</v>
      </c>
      <c r="AK107" s="92">
        <f>IF('Metric ME - Current'!$G$16&lt;2.8907,1007.26-132.54*(2.8907-'Metric ME - Current'!$G$16),1007.26)</f>
        <v>1007.26</v>
      </c>
      <c r="AL107" s="1">
        <f t="shared" si="36"/>
        <v>88333.319999999978</v>
      </c>
      <c r="AM107" s="92">
        <f>IF('Metric ME - Current'!$G$16&lt;3.0807,491.38-48.3005*(3.0807-'Metric ME - Current'!$G$16),491.38)</f>
        <v>491.38</v>
      </c>
      <c r="AN107" s="1">
        <f t="shared" si="43"/>
        <v>61462.919999999933</v>
      </c>
      <c r="AQ107" s="92">
        <v>129</v>
      </c>
      <c r="AR107" s="92">
        <f>IF('Metric ME - Current'!$H$16&lt;2.8907,1007.26-132.54*(2.8907-'Metric ME - Current'!$H$16),1007.26)</f>
        <v>1007.26</v>
      </c>
      <c r="AS107" s="1">
        <f t="shared" si="37"/>
        <v>88333.319999999978</v>
      </c>
      <c r="AT107" s="92">
        <f>IF('Metric ME - Current'!$H$16&lt;3.0807,491.38-48.3005*(3.0807-'Metric ME - Current'!$H$16),491.38)</f>
        <v>491.38</v>
      </c>
      <c r="AU107" s="1">
        <f t="shared" si="44"/>
        <v>61462.919999999933</v>
      </c>
      <c r="AX107" s="92">
        <v>129</v>
      </c>
      <c r="AY107" s="92">
        <f>IF('Metric ME - Current'!$I$16&lt;2.8907,1007.26-132.54*(2.8907-'Metric ME - Current'!$I$16),1007.26)</f>
        <v>1007.26</v>
      </c>
      <c r="AZ107" s="1">
        <f t="shared" si="38"/>
        <v>88333.319999999978</v>
      </c>
      <c r="BA107" s="92">
        <f>IF('Metric ME - Current'!$I$16&lt;3.0807,491.38-48.3005*(3.0807-'Metric ME - Current'!$I$16),491.38)</f>
        <v>491.38</v>
      </c>
      <c r="BB107" s="1">
        <f t="shared" si="45"/>
        <v>61462.919999999933</v>
      </c>
    </row>
    <row r="108" spans="1:54" x14ac:dyDescent="0.25">
      <c r="A108" s="92">
        <v>130</v>
      </c>
      <c r="B108" s="92">
        <f>IF('Metric ME - Current'!$B$16&lt;2.8907,1007.26-132.54*(2.8907-'Metric ME - Current'!$B$16),1007.26)</f>
        <v>1007.26</v>
      </c>
      <c r="C108" s="1">
        <f t="shared" si="31"/>
        <v>89340.579999999973</v>
      </c>
      <c r="D108" s="92">
        <f>IF('Metric ME - Current'!$B$16&lt;3.0807,491.38-48.3005*(3.0807-'Metric ME - Current'!$B$16),491.38)</f>
        <v>491.38</v>
      </c>
      <c r="E108" s="1">
        <f t="shared" si="30"/>
        <v>61954.29999999993</v>
      </c>
      <c r="H108" s="92">
        <v>130</v>
      </c>
      <c r="I108" s="92">
        <f>IF('Metric ME - Current'!$C$16&lt;2.8907,1007.26-132.54*(2.8907-'Metric ME - Current'!$C$16),1007.26)</f>
        <v>1007.26</v>
      </c>
      <c r="J108" s="1">
        <f t="shared" si="32"/>
        <v>89340.579999999973</v>
      </c>
      <c r="K108" s="92">
        <f>IF('Metric ME - Current'!$C$16&lt;3.0807,491.38-48.3005*(3.0807-'Metric ME - Current'!$C$16),491.38)</f>
        <v>491.38</v>
      </c>
      <c r="L108" s="1">
        <f t="shared" si="39"/>
        <v>61954.29999999993</v>
      </c>
      <c r="O108" s="92">
        <v>130</v>
      </c>
      <c r="P108" s="92">
        <f>IF('Metric ME - Current'!$D$16&lt;2.8907,1007.26-132.54*(2.8907-'Metric ME - Current'!$D$16),1007.26)</f>
        <v>1007.26</v>
      </c>
      <c r="Q108" s="1">
        <f t="shared" si="33"/>
        <v>89340.579999999973</v>
      </c>
      <c r="R108" s="92">
        <f>IF('Metric ME - Current'!$D$16&lt;3.0807,491.38-48.3005*(3.0807-'Metric ME - Current'!$D$16),491.38)</f>
        <v>491.38</v>
      </c>
      <c r="S108" s="1">
        <f t="shared" si="40"/>
        <v>61954.29999999993</v>
      </c>
      <c r="V108" s="92">
        <v>130</v>
      </c>
      <c r="W108" s="92">
        <f>IF('Metric ME - Current'!$E$16&lt;2.8907,1007.26-132.54*(2.8907-'Metric ME - Current'!$E$16),1007.26)</f>
        <v>1007.26</v>
      </c>
      <c r="X108" s="1">
        <f t="shared" si="34"/>
        <v>89340.579999999973</v>
      </c>
      <c r="Y108" s="92">
        <f>IF('Metric ME - Current'!$E$16&lt;3.0807,491.38-48.3005*(3.0807-'Metric ME - Current'!$E$16),491.38)</f>
        <v>491.38</v>
      </c>
      <c r="Z108" s="1">
        <f t="shared" si="41"/>
        <v>61954.29999999993</v>
      </c>
      <c r="AC108" s="92">
        <v>130</v>
      </c>
      <c r="AD108" s="92">
        <f>IF('Metric ME - Current'!$F$16&lt;2.8907,1007.26-132.54*(2.8907-'Metric ME - Current'!$F$16),1007.26)</f>
        <v>1007.26</v>
      </c>
      <c r="AE108" s="1">
        <f t="shared" si="35"/>
        <v>89340.579999999973</v>
      </c>
      <c r="AF108" s="92">
        <f>IF('Metric ME - Current'!$F$16&lt;3.0807,491.38-48.3005*(3.0807-'Metric ME - Current'!$F$16),491.38)</f>
        <v>491.38</v>
      </c>
      <c r="AG108" s="1">
        <f t="shared" si="42"/>
        <v>61954.29999999993</v>
      </c>
      <c r="AJ108" s="92">
        <v>130</v>
      </c>
      <c r="AK108" s="92">
        <f>IF('Metric ME - Current'!$G$16&lt;2.8907,1007.26-132.54*(2.8907-'Metric ME - Current'!$G$16),1007.26)</f>
        <v>1007.26</v>
      </c>
      <c r="AL108" s="1">
        <f t="shared" si="36"/>
        <v>89340.579999999973</v>
      </c>
      <c r="AM108" s="92">
        <f>IF('Metric ME - Current'!$G$16&lt;3.0807,491.38-48.3005*(3.0807-'Metric ME - Current'!$G$16),491.38)</f>
        <v>491.38</v>
      </c>
      <c r="AN108" s="1">
        <f t="shared" si="43"/>
        <v>61954.29999999993</v>
      </c>
      <c r="AQ108" s="92">
        <v>130</v>
      </c>
      <c r="AR108" s="92">
        <f>IF('Metric ME - Current'!$H$16&lt;2.8907,1007.26-132.54*(2.8907-'Metric ME - Current'!$H$16),1007.26)</f>
        <v>1007.26</v>
      </c>
      <c r="AS108" s="1">
        <f t="shared" si="37"/>
        <v>89340.579999999973</v>
      </c>
      <c r="AT108" s="92">
        <f>IF('Metric ME - Current'!$H$16&lt;3.0807,491.38-48.3005*(3.0807-'Metric ME - Current'!$H$16),491.38)</f>
        <v>491.38</v>
      </c>
      <c r="AU108" s="1">
        <f t="shared" si="44"/>
        <v>61954.29999999993</v>
      </c>
      <c r="AX108" s="92">
        <v>130</v>
      </c>
      <c r="AY108" s="92">
        <f>IF('Metric ME - Current'!$I$16&lt;2.8907,1007.26-132.54*(2.8907-'Metric ME - Current'!$I$16),1007.26)</f>
        <v>1007.26</v>
      </c>
      <c r="AZ108" s="1">
        <f t="shared" si="38"/>
        <v>89340.579999999973</v>
      </c>
      <c r="BA108" s="92">
        <f>IF('Metric ME - Current'!$I$16&lt;3.0807,491.38-48.3005*(3.0807-'Metric ME - Current'!$I$16),491.38)</f>
        <v>491.38</v>
      </c>
      <c r="BB108" s="1">
        <f t="shared" si="45"/>
        <v>61954.29999999993</v>
      </c>
    </row>
    <row r="109" spans="1:54" x14ac:dyDescent="0.25">
      <c r="A109" s="92">
        <v>131</v>
      </c>
      <c r="B109" s="92">
        <f>IF('Metric ME - Current'!$B$16&lt;2.6872,982.62-123.62*(2.6872-'Metric ME - Current'!$B$16),982.62)</f>
        <v>982.62</v>
      </c>
      <c r="C109" s="1">
        <f t="shared" si="31"/>
        <v>90323.199999999968</v>
      </c>
      <c r="D109" s="92">
        <f>IF('Metric ME - Current'!$B$16&lt;2.6454,427.03-61.4733*(2.6454-'Metric ME - Current'!$B$16),427.03)</f>
        <v>427.03</v>
      </c>
      <c r="E109" s="1">
        <f t="shared" si="30"/>
        <v>62381.329999999929</v>
      </c>
      <c r="H109" s="92">
        <v>131</v>
      </c>
      <c r="I109" s="92">
        <f>IF('Metric ME - Current'!$C$16&lt;2.6872,982.62-123.62*(2.6872-'Metric ME - Current'!$C$16),982.62)</f>
        <v>982.62</v>
      </c>
      <c r="J109" s="1">
        <f t="shared" si="32"/>
        <v>90323.199999999968</v>
      </c>
      <c r="K109" s="92">
        <f>IF('Metric ME - Current'!$C$16&lt;2.6454,427.03-61.4733*(2.6454-'Metric ME - Current'!$C$16),427.03)</f>
        <v>427.03</v>
      </c>
      <c r="L109" s="1">
        <f t="shared" si="39"/>
        <v>62381.329999999929</v>
      </c>
      <c r="O109" s="92">
        <v>131</v>
      </c>
      <c r="P109" s="92">
        <f>IF('Metric ME - Current'!$D$16&lt;2.6872,982.62-123.62*(2.6872-'Metric ME - Current'!$D$16),982.62)</f>
        <v>982.62</v>
      </c>
      <c r="Q109" s="1">
        <f t="shared" si="33"/>
        <v>90323.199999999968</v>
      </c>
      <c r="R109" s="92">
        <f>IF('Metric ME - Current'!$D$16&lt;2.6454,427.03-61.4733*(2.6454-'Metric ME - Current'!$D$16),427.03)</f>
        <v>427.03</v>
      </c>
      <c r="S109" s="1">
        <f t="shared" si="40"/>
        <v>62381.329999999929</v>
      </c>
      <c r="V109" s="92">
        <v>131</v>
      </c>
      <c r="W109" s="92">
        <f>IF('Metric ME - Current'!$E$16&lt;2.6872,982.62-123.62*(2.6872-'Metric ME - Current'!$E$16),982.62)</f>
        <v>982.62</v>
      </c>
      <c r="X109" s="1">
        <f t="shared" si="34"/>
        <v>90323.199999999968</v>
      </c>
      <c r="Y109" s="92">
        <f>IF('Metric ME - Current'!$E$16&lt;2.6454,427.03-61.4733*(2.6454-'Metric ME - Current'!$E$16),427.03)</f>
        <v>427.03</v>
      </c>
      <c r="Z109" s="1">
        <f t="shared" si="41"/>
        <v>62381.329999999929</v>
      </c>
      <c r="AC109" s="92">
        <v>131</v>
      </c>
      <c r="AD109" s="92">
        <f>IF('Metric ME - Current'!$F$16&lt;2.6872,982.62-123.62*(2.6872-'Metric ME - Current'!$F$16),982.62)</f>
        <v>982.62</v>
      </c>
      <c r="AE109" s="1">
        <f t="shared" si="35"/>
        <v>90323.199999999968</v>
      </c>
      <c r="AF109" s="92">
        <f>IF('Metric ME - Current'!$F$16&lt;2.6454,427.03-61.4733*(2.6454-'Metric ME - Current'!$F$16),427.03)</f>
        <v>427.03</v>
      </c>
      <c r="AG109" s="1">
        <f t="shared" si="42"/>
        <v>62381.329999999929</v>
      </c>
      <c r="AJ109" s="92">
        <v>131</v>
      </c>
      <c r="AK109" s="92">
        <f>IF('Metric ME - Current'!$G$16&lt;2.6872,982.62-123.62*(2.6872-'Metric ME - Current'!$G$16),982.62)</f>
        <v>982.62</v>
      </c>
      <c r="AL109" s="1">
        <f t="shared" si="36"/>
        <v>90323.199999999968</v>
      </c>
      <c r="AM109" s="92">
        <f>IF('Metric ME - Current'!$G$16&lt;2.6454,427.03-61.4733*(2.6454-'Metric ME - Current'!$G$16),427.03)</f>
        <v>427.03</v>
      </c>
      <c r="AN109" s="1">
        <f t="shared" si="43"/>
        <v>62381.329999999929</v>
      </c>
      <c r="AQ109" s="92">
        <v>131</v>
      </c>
      <c r="AR109" s="92">
        <f>IF('Metric ME - Current'!$H$16&lt;2.6872,982.62-123.62*(2.6872-'Metric ME - Current'!$H$16),982.62)</f>
        <v>982.62</v>
      </c>
      <c r="AS109" s="1">
        <f t="shared" si="37"/>
        <v>90323.199999999968</v>
      </c>
      <c r="AT109" s="92">
        <f>IF('Metric ME - Current'!$H$16&lt;2.6454,427.03-61.4733*(2.6454-'Metric ME - Current'!$H$16),427.03)</f>
        <v>427.03</v>
      </c>
      <c r="AU109" s="1">
        <f t="shared" si="44"/>
        <v>62381.329999999929</v>
      </c>
      <c r="AX109" s="92">
        <v>131</v>
      </c>
      <c r="AY109" s="92">
        <f>IF('Metric ME - Current'!$I$16&lt;2.6872,982.62-123.62*(2.6872-'Metric ME - Current'!$I$16),982.62)</f>
        <v>982.62</v>
      </c>
      <c r="AZ109" s="1">
        <f t="shared" si="38"/>
        <v>90323.199999999968</v>
      </c>
      <c r="BA109" s="92">
        <f>IF('Metric ME - Current'!$I$16&lt;2.6454,427.03-61.4733*(2.6454-'Metric ME - Current'!$I$16),427.03)</f>
        <v>427.03</v>
      </c>
      <c r="BB109" s="1">
        <f t="shared" si="45"/>
        <v>62381.329999999929</v>
      </c>
    </row>
    <row r="110" spans="1:54" x14ac:dyDescent="0.25">
      <c r="A110" s="92">
        <v>132</v>
      </c>
      <c r="B110" s="92">
        <f>IF('Metric ME - Current'!$B$16&lt;2.6872,982.62-123.62*(2.6872-'Metric ME - Current'!$B$16),982.62)</f>
        <v>982.62</v>
      </c>
      <c r="C110" s="1">
        <f t="shared" si="31"/>
        <v>91305.819999999963</v>
      </c>
      <c r="D110" s="92">
        <f>IF('Metric ME - Current'!$B$16&lt;2.6454,427.03-61.4733*(2.6454-'Metric ME - Current'!$B$16),427.03)</f>
        <v>427.03</v>
      </c>
      <c r="E110" s="1">
        <f t="shared" si="30"/>
        <v>62808.359999999928</v>
      </c>
      <c r="H110" s="92">
        <v>132</v>
      </c>
      <c r="I110" s="92">
        <f>IF('Metric ME - Current'!$C$16&lt;2.6872,982.62-123.62*(2.6872-'Metric ME - Current'!$C$16),982.62)</f>
        <v>982.62</v>
      </c>
      <c r="J110" s="1">
        <f t="shared" si="32"/>
        <v>91305.819999999963</v>
      </c>
      <c r="K110" s="92">
        <f>IF('Metric ME - Current'!$C$16&lt;2.6454,427.03-61.4733*(2.6454-'Metric ME - Current'!$C$16),427.03)</f>
        <v>427.03</v>
      </c>
      <c r="L110" s="1">
        <f t="shared" si="39"/>
        <v>62808.359999999928</v>
      </c>
      <c r="O110" s="92">
        <v>132</v>
      </c>
      <c r="P110" s="92">
        <f>IF('Metric ME - Current'!$D$16&lt;2.6872,982.62-123.62*(2.6872-'Metric ME - Current'!$D$16),982.62)</f>
        <v>982.62</v>
      </c>
      <c r="Q110" s="1">
        <f t="shared" si="33"/>
        <v>91305.819999999963</v>
      </c>
      <c r="R110" s="92">
        <f>IF('Metric ME - Current'!$D$16&lt;2.6454,427.03-61.4733*(2.6454-'Metric ME - Current'!$D$16),427.03)</f>
        <v>427.03</v>
      </c>
      <c r="S110" s="1">
        <f t="shared" si="40"/>
        <v>62808.359999999928</v>
      </c>
      <c r="V110" s="92">
        <v>132</v>
      </c>
      <c r="W110" s="92">
        <f>IF('Metric ME - Current'!$E$16&lt;2.6872,982.62-123.62*(2.6872-'Metric ME - Current'!$E$16),982.62)</f>
        <v>982.62</v>
      </c>
      <c r="X110" s="1">
        <f t="shared" si="34"/>
        <v>91305.819999999963</v>
      </c>
      <c r="Y110" s="92">
        <f>IF('Metric ME - Current'!$E$16&lt;2.6454,427.03-61.4733*(2.6454-'Metric ME - Current'!$E$16),427.03)</f>
        <v>427.03</v>
      </c>
      <c r="Z110" s="1">
        <f t="shared" si="41"/>
        <v>62808.359999999928</v>
      </c>
      <c r="AC110" s="92">
        <v>132</v>
      </c>
      <c r="AD110" s="92">
        <f>IF('Metric ME - Current'!$F$16&lt;2.6872,982.62-123.62*(2.6872-'Metric ME - Current'!$F$16),982.62)</f>
        <v>982.62</v>
      </c>
      <c r="AE110" s="1">
        <f t="shared" si="35"/>
        <v>91305.819999999963</v>
      </c>
      <c r="AF110" s="92">
        <f>IF('Metric ME - Current'!$F$16&lt;2.6454,427.03-61.4733*(2.6454-'Metric ME - Current'!$F$16),427.03)</f>
        <v>427.03</v>
      </c>
      <c r="AG110" s="1">
        <f t="shared" si="42"/>
        <v>62808.359999999928</v>
      </c>
      <c r="AJ110" s="92">
        <v>132</v>
      </c>
      <c r="AK110" s="92">
        <f>IF('Metric ME - Current'!$G$16&lt;2.6872,982.62-123.62*(2.6872-'Metric ME - Current'!$G$16),982.62)</f>
        <v>982.62</v>
      </c>
      <c r="AL110" s="1">
        <f t="shared" si="36"/>
        <v>91305.819999999963</v>
      </c>
      <c r="AM110" s="92">
        <f>IF('Metric ME - Current'!$G$16&lt;2.6454,427.03-61.4733*(2.6454-'Metric ME - Current'!$G$16),427.03)</f>
        <v>427.03</v>
      </c>
      <c r="AN110" s="1">
        <f t="shared" si="43"/>
        <v>62808.359999999928</v>
      </c>
      <c r="AQ110" s="92">
        <v>132</v>
      </c>
      <c r="AR110" s="92">
        <f>IF('Metric ME - Current'!$H$16&lt;2.6872,982.62-123.62*(2.6872-'Metric ME - Current'!$H$16),982.62)</f>
        <v>982.62</v>
      </c>
      <c r="AS110" s="1">
        <f t="shared" si="37"/>
        <v>91305.819999999963</v>
      </c>
      <c r="AT110" s="92">
        <f>IF('Metric ME - Current'!$H$16&lt;2.6454,427.03-61.4733*(2.6454-'Metric ME - Current'!$H$16),427.03)</f>
        <v>427.03</v>
      </c>
      <c r="AU110" s="1">
        <f t="shared" si="44"/>
        <v>62808.359999999928</v>
      </c>
      <c r="AX110" s="92">
        <v>132</v>
      </c>
      <c r="AY110" s="92">
        <f>IF('Metric ME - Current'!$I$16&lt;2.6872,982.62-123.62*(2.6872-'Metric ME - Current'!$I$16),982.62)</f>
        <v>982.62</v>
      </c>
      <c r="AZ110" s="1">
        <f t="shared" si="38"/>
        <v>91305.819999999963</v>
      </c>
      <c r="BA110" s="92">
        <f>IF('Metric ME - Current'!$I$16&lt;2.6454,427.03-61.4733*(2.6454-'Metric ME - Current'!$I$16),427.03)</f>
        <v>427.03</v>
      </c>
      <c r="BB110" s="1">
        <f t="shared" si="45"/>
        <v>62808.359999999928</v>
      </c>
    </row>
    <row r="111" spans="1:54" x14ac:dyDescent="0.25">
      <c r="A111" s="92">
        <v>133</v>
      </c>
      <c r="B111" s="92">
        <f>IF('Metric ME - Current'!$B$16&lt;2.6872,982.62-123.62*(2.6872-'Metric ME - Current'!$B$16),982.62)</f>
        <v>982.62</v>
      </c>
      <c r="C111" s="1">
        <f t="shared" si="31"/>
        <v>92288.439999999959</v>
      </c>
      <c r="D111" s="92">
        <f>IF('Metric ME - Current'!$B$16&lt;2.6454,427.03-61.4733*(2.6454-'Metric ME - Current'!$B$16),427.03)</f>
        <v>427.03</v>
      </c>
      <c r="E111" s="1">
        <f t="shared" si="30"/>
        <v>63235.389999999927</v>
      </c>
      <c r="H111" s="92">
        <v>133</v>
      </c>
      <c r="I111" s="92">
        <f>IF('Metric ME - Current'!$C$16&lt;2.6872,982.62-123.62*(2.6872-'Metric ME - Current'!$C$16),982.62)</f>
        <v>982.62</v>
      </c>
      <c r="J111" s="1">
        <f t="shared" si="32"/>
        <v>92288.439999999959</v>
      </c>
      <c r="K111" s="92">
        <f>IF('Metric ME - Current'!$C$16&lt;2.6454,427.03-61.4733*(2.6454-'Metric ME - Current'!$C$16),427.03)</f>
        <v>427.03</v>
      </c>
      <c r="L111" s="1">
        <f t="shared" si="39"/>
        <v>63235.389999999927</v>
      </c>
      <c r="O111" s="92">
        <v>133</v>
      </c>
      <c r="P111" s="92">
        <f>IF('Metric ME - Current'!$D$16&lt;2.6872,982.62-123.62*(2.6872-'Metric ME - Current'!$D$16),982.62)</f>
        <v>982.62</v>
      </c>
      <c r="Q111" s="1">
        <f t="shared" si="33"/>
        <v>92288.439999999959</v>
      </c>
      <c r="R111" s="92">
        <f>IF('Metric ME - Current'!$D$16&lt;2.6454,427.03-61.4733*(2.6454-'Metric ME - Current'!$D$16),427.03)</f>
        <v>427.03</v>
      </c>
      <c r="S111" s="1">
        <f t="shared" si="40"/>
        <v>63235.389999999927</v>
      </c>
      <c r="V111" s="92">
        <v>133</v>
      </c>
      <c r="W111" s="92">
        <f>IF('Metric ME - Current'!$E$16&lt;2.6872,982.62-123.62*(2.6872-'Metric ME - Current'!$E$16),982.62)</f>
        <v>982.62</v>
      </c>
      <c r="X111" s="1">
        <f t="shared" si="34"/>
        <v>92288.439999999959</v>
      </c>
      <c r="Y111" s="92">
        <f>IF('Metric ME - Current'!$E$16&lt;2.6454,427.03-61.4733*(2.6454-'Metric ME - Current'!$E$16),427.03)</f>
        <v>427.03</v>
      </c>
      <c r="Z111" s="1">
        <f t="shared" si="41"/>
        <v>63235.389999999927</v>
      </c>
      <c r="AC111" s="92">
        <v>133</v>
      </c>
      <c r="AD111" s="92">
        <f>IF('Metric ME - Current'!$F$16&lt;2.6872,982.62-123.62*(2.6872-'Metric ME - Current'!$F$16),982.62)</f>
        <v>982.62</v>
      </c>
      <c r="AE111" s="1">
        <f t="shared" si="35"/>
        <v>92288.439999999959</v>
      </c>
      <c r="AF111" s="92">
        <f>IF('Metric ME - Current'!$F$16&lt;2.6454,427.03-61.4733*(2.6454-'Metric ME - Current'!$F$16),427.03)</f>
        <v>427.03</v>
      </c>
      <c r="AG111" s="1">
        <f t="shared" si="42"/>
        <v>63235.389999999927</v>
      </c>
      <c r="AJ111" s="92">
        <v>133</v>
      </c>
      <c r="AK111" s="92">
        <f>IF('Metric ME - Current'!$G$16&lt;2.6872,982.62-123.62*(2.6872-'Metric ME - Current'!$G$16),982.62)</f>
        <v>982.62</v>
      </c>
      <c r="AL111" s="1">
        <f t="shared" si="36"/>
        <v>92288.439999999959</v>
      </c>
      <c r="AM111" s="92">
        <f>IF('Metric ME - Current'!$G$16&lt;2.6454,427.03-61.4733*(2.6454-'Metric ME - Current'!$G$16),427.03)</f>
        <v>427.03</v>
      </c>
      <c r="AN111" s="1">
        <f t="shared" si="43"/>
        <v>63235.389999999927</v>
      </c>
      <c r="AQ111" s="92">
        <v>133</v>
      </c>
      <c r="AR111" s="92">
        <f>IF('Metric ME - Current'!$H$16&lt;2.6872,982.62-123.62*(2.6872-'Metric ME - Current'!$H$16),982.62)</f>
        <v>982.62</v>
      </c>
      <c r="AS111" s="1">
        <f t="shared" si="37"/>
        <v>92288.439999999959</v>
      </c>
      <c r="AT111" s="92">
        <f>IF('Metric ME - Current'!$H$16&lt;2.6454,427.03-61.4733*(2.6454-'Metric ME - Current'!$H$16),427.03)</f>
        <v>427.03</v>
      </c>
      <c r="AU111" s="1">
        <f t="shared" si="44"/>
        <v>63235.389999999927</v>
      </c>
      <c r="AX111" s="92">
        <v>133</v>
      </c>
      <c r="AY111" s="92">
        <f>IF('Metric ME - Current'!$I$16&lt;2.6872,982.62-123.62*(2.6872-'Metric ME - Current'!$I$16),982.62)</f>
        <v>982.62</v>
      </c>
      <c r="AZ111" s="1">
        <f t="shared" si="38"/>
        <v>92288.439999999959</v>
      </c>
      <c r="BA111" s="92">
        <f>IF('Metric ME - Current'!$I$16&lt;2.6454,427.03-61.4733*(2.6454-'Metric ME - Current'!$I$16),427.03)</f>
        <v>427.03</v>
      </c>
      <c r="BB111" s="1">
        <f t="shared" si="45"/>
        <v>63235.389999999927</v>
      </c>
    </row>
    <row r="112" spans="1:54" x14ac:dyDescent="0.25">
      <c r="A112" s="92">
        <v>134</v>
      </c>
      <c r="B112" s="92">
        <f>IF('Metric ME - Current'!$B$16&lt;2.6872,982.62-123.62*(2.6872-'Metric ME - Current'!$B$16),982.62)</f>
        <v>982.62</v>
      </c>
      <c r="C112" s="1">
        <f t="shared" si="31"/>
        <v>93271.059999999954</v>
      </c>
      <c r="D112" s="92">
        <f>IF('Metric ME - Current'!$B$16&lt;2.6454,427.03-61.4733*(2.6454-'Metric ME - Current'!$B$16),427.03)</f>
        <v>427.03</v>
      </c>
      <c r="E112" s="1">
        <f t="shared" si="30"/>
        <v>63662.419999999925</v>
      </c>
      <c r="H112" s="92">
        <v>134</v>
      </c>
      <c r="I112" s="92">
        <f>IF('Metric ME - Current'!$C$16&lt;2.6872,982.62-123.62*(2.6872-'Metric ME - Current'!$C$16),982.62)</f>
        <v>982.62</v>
      </c>
      <c r="J112" s="1">
        <f t="shared" si="32"/>
        <v>93271.059999999954</v>
      </c>
      <c r="K112" s="92">
        <f>IF('Metric ME - Current'!$C$16&lt;2.6454,427.03-61.4733*(2.6454-'Metric ME - Current'!$C$16),427.03)</f>
        <v>427.03</v>
      </c>
      <c r="L112" s="1">
        <f t="shared" si="39"/>
        <v>63662.419999999925</v>
      </c>
      <c r="O112" s="92">
        <v>134</v>
      </c>
      <c r="P112" s="92">
        <f>IF('Metric ME - Current'!$D$16&lt;2.6872,982.62-123.62*(2.6872-'Metric ME - Current'!$D$16),982.62)</f>
        <v>982.62</v>
      </c>
      <c r="Q112" s="1">
        <f t="shared" si="33"/>
        <v>93271.059999999954</v>
      </c>
      <c r="R112" s="92">
        <f>IF('Metric ME - Current'!$D$16&lt;2.6454,427.03-61.4733*(2.6454-'Metric ME - Current'!$D$16),427.03)</f>
        <v>427.03</v>
      </c>
      <c r="S112" s="1">
        <f t="shared" si="40"/>
        <v>63662.419999999925</v>
      </c>
      <c r="V112" s="92">
        <v>134</v>
      </c>
      <c r="W112" s="92">
        <f>IF('Metric ME - Current'!$E$16&lt;2.6872,982.62-123.62*(2.6872-'Metric ME - Current'!$E$16),982.62)</f>
        <v>982.62</v>
      </c>
      <c r="X112" s="1">
        <f t="shared" si="34"/>
        <v>93271.059999999954</v>
      </c>
      <c r="Y112" s="92">
        <f>IF('Metric ME - Current'!$E$16&lt;2.6454,427.03-61.4733*(2.6454-'Metric ME - Current'!$E$16),427.03)</f>
        <v>427.03</v>
      </c>
      <c r="Z112" s="1">
        <f t="shared" si="41"/>
        <v>63662.419999999925</v>
      </c>
      <c r="AC112" s="92">
        <v>134</v>
      </c>
      <c r="AD112" s="92">
        <f>IF('Metric ME - Current'!$F$16&lt;2.6872,982.62-123.62*(2.6872-'Metric ME - Current'!$F$16),982.62)</f>
        <v>982.62</v>
      </c>
      <c r="AE112" s="1">
        <f t="shared" si="35"/>
        <v>93271.059999999954</v>
      </c>
      <c r="AF112" s="92">
        <f>IF('Metric ME - Current'!$F$16&lt;2.6454,427.03-61.4733*(2.6454-'Metric ME - Current'!$F$16),427.03)</f>
        <v>427.03</v>
      </c>
      <c r="AG112" s="1">
        <f t="shared" si="42"/>
        <v>63662.419999999925</v>
      </c>
      <c r="AJ112" s="92">
        <v>134</v>
      </c>
      <c r="AK112" s="92">
        <f>IF('Metric ME - Current'!$G$16&lt;2.6872,982.62-123.62*(2.6872-'Metric ME - Current'!$G$16),982.62)</f>
        <v>982.62</v>
      </c>
      <c r="AL112" s="1">
        <f t="shared" si="36"/>
        <v>93271.059999999954</v>
      </c>
      <c r="AM112" s="92">
        <f>IF('Metric ME - Current'!$G$16&lt;2.6454,427.03-61.4733*(2.6454-'Metric ME - Current'!$G$16),427.03)</f>
        <v>427.03</v>
      </c>
      <c r="AN112" s="1">
        <f t="shared" si="43"/>
        <v>63662.419999999925</v>
      </c>
      <c r="AQ112" s="92">
        <v>134</v>
      </c>
      <c r="AR112" s="92">
        <f>IF('Metric ME - Current'!$H$16&lt;2.6872,982.62-123.62*(2.6872-'Metric ME - Current'!$H$16),982.62)</f>
        <v>982.62</v>
      </c>
      <c r="AS112" s="1">
        <f t="shared" si="37"/>
        <v>93271.059999999954</v>
      </c>
      <c r="AT112" s="92">
        <f>IF('Metric ME - Current'!$H$16&lt;2.6454,427.03-61.4733*(2.6454-'Metric ME - Current'!$H$16),427.03)</f>
        <v>427.03</v>
      </c>
      <c r="AU112" s="1">
        <f t="shared" si="44"/>
        <v>63662.419999999925</v>
      </c>
      <c r="AX112" s="92">
        <v>134</v>
      </c>
      <c r="AY112" s="92">
        <f>IF('Metric ME - Current'!$I$16&lt;2.6872,982.62-123.62*(2.6872-'Metric ME - Current'!$I$16),982.62)</f>
        <v>982.62</v>
      </c>
      <c r="AZ112" s="1">
        <f t="shared" si="38"/>
        <v>93271.059999999954</v>
      </c>
      <c r="BA112" s="92">
        <f>IF('Metric ME - Current'!$I$16&lt;2.6454,427.03-61.4733*(2.6454-'Metric ME - Current'!$I$16),427.03)</f>
        <v>427.03</v>
      </c>
      <c r="BB112" s="1">
        <f t="shared" si="45"/>
        <v>63662.419999999925</v>
      </c>
    </row>
    <row r="113" spans="1:54" x14ac:dyDescent="0.25">
      <c r="A113" s="92">
        <v>135</v>
      </c>
      <c r="B113" s="92">
        <f>IF('Metric ME - Current'!$B$16&lt;2.6872,982.62-123.62*(2.6872-'Metric ME - Current'!$B$16),982.62)</f>
        <v>982.62</v>
      </c>
      <c r="C113" s="1">
        <f t="shared" si="31"/>
        <v>94253.679999999949</v>
      </c>
      <c r="D113" s="92">
        <f>IF('Metric ME - Current'!$B$16&lt;2.6454,427.03-61.4733*(2.6454-'Metric ME - Current'!$B$16),427.03)</f>
        <v>427.03</v>
      </c>
      <c r="E113" s="1">
        <f t="shared" si="30"/>
        <v>64089.449999999924</v>
      </c>
      <c r="H113" s="92">
        <v>135</v>
      </c>
      <c r="I113" s="92">
        <f>IF('Metric ME - Current'!$C$16&lt;2.6872,982.62-123.62*(2.6872-'Metric ME - Current'!$C$16),982.62)</f>
        <v>982.62</v>
      </c>
      <c r="J113" s="1">
        <f t="shared" si="32"/>
        <v>94253.679999999949</v>
      </c>
      <c r="K113" s="92">
        <f>IF('Metric ME - Current'!$C$16&lt;2.6454,427.03-61.4733*(2.6454-'Metric ME - Current'!$C$16),427.03)</f>
        <v>427.03</v>
      </c>
      <c r="L113" s="1">
        <f t="shared" si="39"/>
        <v>64089.449999999924</v>
      </c>
      <c r="O113" s="92">
        <v>135</v>
      </c>
      <c r="P113" s="92">
        <f>IF('Metric ME - Current'!$D$16&lt;2.6872,982.62-123.62*(2.6872-'Metric ME - Current'!$D$16),982.62)</f>
        <v>982.62</v>
      </c>
      <c r="Q113" s="1">
        <f t="shared" si="33"/>
        <v>94253.679999999949</v>
      </c>
      <c r="R113" s="92">
        <f>IF('Metric ME - Current'!$D$16&lt;2.6454,427.03-61.4733*(2.6454-'Metric ME - Current'!$D$16),427.03)</f>
        <v>427.03</v>
      </c>
      <c r="S113" s="1">
        <f t="shared" si="40"/>
        <v>64089.449999999924</v>
      </c>
      <c r="V113" s="92">
        <v>135</v>
      </c>
      <c r="W113" s="92">
        <f>IF('Metric ME - Current'!$E$16&lt;2.6872,982.62-123.62*(2.6872-'Metric ME - Current'!$E$16),982.62)</f>
        <v>982.62</v>
      </c>
      <c r="X113" s="1">
        <f t="shared" si="34"/>
        <v>94253.679999999949</v>
      </c>
      <c r="Y113" s="92">
        <f>IF('Metric ME - Current'!$E$16&lt;2.6454,427.03-61.4733*(2.6454-'Metric ME - Current'!$E$16),427.03)</f>
        <v>427.03</v>
      </c>
      <c r="Z113" s="1">
        <f t="shared" si="41"/>
        <v>64089.449999999924</v>
      </c>
      <c r="AC113" s="92">
        <v>135</v>
      </c>
      <c r="AD113" s="92">
        <f>IF('Metric ME - Current'!$F$16&lt;2.6872,982.62-123.62*(2.6872-'Metric ME - Current'!$F$16),982.62)</f>
        <v>982.62</v>
      </c>
      <c r="AE113" s="1">
        <f t="shared" si="35"/>
        <v>94253.679999999949</v>
      </c>
      <c r="AF113" s="92">
        <f>IF('Metric ME - Current'!$F$16&lt;2.6454,427.03-61.4733*(2.6454-'Metric ME - Current'!$F$16),427.03)</f>
        <v>427.03</v>
      </c>
      <c r="AG113" s="1">
        <f t="shared" si="42"/>
        <v>64089.449999999924</v>
      </c>
      <c r="AJ113" s="92">
        <v>135</v>
      </c>
      <c r="AK113" s="92">
        <f>IF('Metric ME - Current'!$G$16&lt;2.6872,982.62-123.62*(2.6872-'Metric ME - Current'!$G$16),982.62)</f>
        <v>982.62</v>
      </c>
      <c r="AL113" s="1">
        <f t="shared" si="36"/>
        <v>94253.679999999949</v>
      </c>
      <c r="AM113" s="92">
        <f>IF('Metric ME - Current'!$G$16&lt;2.6454,427.03-61.4733*(2.6454-'Metric ME - Current'!$G$16),427.03)</f>
        <v>427.03</v>
      </c>
      <c r="AN113" s="1">
        <f t="shared" si="43"/>
        <v>64089.449999999924</v>
      </c>
      <c r="AQ113" s="92">
        <v>135</v>
      </c>
      <c r="AR113" s="92">
        <f>IF('Metric ME - Current'!$H$16&lt;2.6872,982.62-123.62*(2.6872-'Metric ME - Current'!$H$16),982.62)</f>
        <v>982.62</v>
      </c>
      <c r="AS113" s="1">
        <f t="shared" si="37"/>
        <v>94253.679999999949</v>
      </c>
      <c r="AT113" s="92">
        <f>IF('Metric ME - Current'!$H$16&lt;2.6454,427.03-61.4733*(2.6454-'Metric ME - Current'!$H$16),427.03)</f>
        <v>427.03</v>
      </c>
      <c r="AU113" s="1">
        <f t="shared" si="44"/>
        <v>64089.449999999924</v>
      </c>
      <c r="AX113" s="92">
        <v>135</v>
      </c>
      <c r="AY113" s="92">
        <f>IF('Metric ME - Current'!$I$16&lt;2.6872,982.62-123.62*(2.6872-'Metric ME - Current'!$I$16),982.62)</f>
        <v>982.62</v>
      </c>
      <c r="AZ113" s="1">
        <f t="shared" si="38"/>
        <v>94253.679999999949</v>
      </c>
      <c r="BA113" s="92">
        <f>IF('Metric ME - Current'!$I$16&lt;2.6454,427.03-61.4733*(2.6454-'Metric ME - Current'!$I$16),427.03)</f>
        <v>427.03</v>
      </c>
      <c r="BB113" s="1">
        <f t="shared" si="45"/>
        <v>64089.449999999924</v>
      </c>
    </row>
    <row r="114" spans="1:54" x14ac:dyDescent="0.25">
      <c r="A114" s="92">
        <v>136</v>
      </c>
      <c r="B114" s="92">
        <f>IF('Metric ME - Current'!$B$16&lt;2.6872,982.62-123.62*(2.6872-'Metric ME - Current'!$B$16),982.62)</f>
        <v>982.62</v>
      </c>
      <c r="C114" s="1">
        <f t="shared" si="31"/>
        <v>95236.299999999945</v>
      </c>
      <c r="D114" s="92">
        <f>IF('Metric ME - Current'!$B$16&lt;2.6454,427.03-61.4733*(2.6454-'Metric ME - Current'!$B$16),427.03)</f>
        <v>427.03</v>
      </c>
      <c r="E114" s="1">
        <f t="shared" si="30"/>
        <v>64516.479999999923</v>
      </c>
      <c r="H114" s="92">
        <v>136</v>
      </c>
      <c r="I114" s="92">
        <f>IF('Metric ME - Current'!$C$16&lt;2.6872,982.62-123.62*(2.6872-'Metric ME - Current'!$C$16),982.62)</f>
        <v>982.62</v>
      </c>
      <c r="J114" s="1">
        <f t="shared" si="32"/>
        <v>95236.299999999945</v>
      </c>
      <c r="K114" s="92">
        <f>IF('Metric ME - Current'!$C$16&lt;2.6454,427.03-61.4733*(2.6454-'Metric ME - Current'!$C$16),427.03)</f>
        <v>427.03</v>
      </c>
      <c r="L114" s="1">
        <f t="shared" si="39"/>
        <v>64516.479999999923</v>
      </c>
      <c r="O114" s="92">
        <v>136</v>
      </c>
      <c r="P114" s="92">
        <f>IF('Metric ME - Current'!$D$16&lt;2.6872,982.62-123.62*(2.6872-'Metric ME - Current'!$D$16),982.62)</f>
        <v>982.62</v>
      </c>
      <c r="Q114" s="1">
        <f t="shared" si="33"/>
        <v>95236.299999999945</v>
      </c>
      <c r="R114" s="92">
        <f>IF('Metric ME - Current'!$D$16&lt;2.6454,427.03-61.4733*(2.6454-'Metric ME - Current'!$D$16),427.03)</f>
        <v>427.03</v>
      </c>
      <c r="S114" s="1">
        <f t="shared" si="40"/>
        <v>64516.479999999923</v>
      </c>
      <c r="V114" s="92">
        <v>136</v>
      </c>
      <c r="W114" s="92">
        <f>IF('Metric ME - Current'!$E$16&lt;2.6872,982.62-123.62*(2.6872-'Metric ME - Current'!$E$16),982.62)</f>
        <v>982.62</v>
      </c>
      <c r="X114" s="1">
        <f t="shared" si="34"/>
        <v>95236.299999999945</v>
      </c>
      <c r="Y114" s="92">
        <f>IF('Metric ME - Current'!$E$16&lt;2.6454,427.03-61.4733*(2.6454-'Metric ME - Current'!$E$16),427.03)</f>
        <v>427.03</v>
      </c>
      <c r="Z114" s="1">
        <f t="shared" si="41"/>
        <v>64516.479999999923</v>
      </c>
      <c r="AC114" s="92">
        <v>136</v>
      </c>
      <c r="AD114" s="92">
        <f>IF('Metric ME - Current'!$F$16&lt;2.6872,982.62-123.62*(2.6872-'Metric ME - Current'!$F$16),982.62)</f>
        <v>982.62</v>
      </c>
      <c r="AE114" s="1">
        <f t="shared" si="35"/>
        <v>95236.299999999945</v>
      </c>
      <c r="AF114" s="92">
        <f>IF('Metric ME - Current'!$F$16&lt;2.6454,427.03-61.4733*(2.6454-'Metric ME - Current'!$F$16),427.03)</f>
        <v>427.03</v>
      </c>
      <c r="AG114" s="1">
        <f t="shared" si="42"/>
        <v>64516.479999999923</v>
      </c>
      <c r="AJ114" s="92">
        <v>136</v>
      </c>
      <c r="AK114" s="92">
        <f>IF('Metric ME - Current'!$G$16&lt;2.6872,982.62-123.62*(2.6872-'Metric ME - Current'!$G$16),982.62)</f>
        <v>982.62</v>
      </c>
      <c r="AL114" s="1">
        <f t="shared" si="36"/>
        <v>95236.299999999945</v>
      </c>
      <c r="AM114" s="92">
        <f>IF('Metric ME - Current'!$G$16&lt;2.6454,427.03-61.4733*(2.6454-'Metric ME - Current'!$G$16),427.03)</f>
        <v>427.03</v>
      </c>
      <c r="AN114" s="1">
        <f t="shared" si="43"/>
        <v>64516.479999999923</v>
      </c>
      <c r="AQ114" s="92">
        <v>136</v>
      </c>
      <c r="AR114" s="92">
        <f>IF('Metric ME - Current'!$H$16&lt;2.6872,982.62-123.62*(2.6872-'Metric ME - Current'!$H$16),982.62)</f>
        <v>982.62</v>
      </c>
      <c r="AS114" s="1">
        <f t="shared" si="37"/>
        <v>95236.299999999945</v>
      </c>
      <c r="AT114" s="92">
        <f>IF('Metric ME - Current'!$H$16&lt;2.6454,427.03-61.4733*(2.6454-'Metric ME - Current'!$H$16),427.03)</f>
        <v>427.03</v>
      </c>
      <c r="AU114" s="1">
        <f t="shared" si="44"/>
        <v>64516.479999999923</v>
      </c>
      <c r="AX114" s="92">
        <v>136</v>
      </c>
      <c r="AY114" s="92">
        <f>IF('Metric ME - Current'!$I$16&lt;2.6872,982.62-123.62*(2.6872-'Metric ME - Current'!$I$16),982.62)</f>
        <v>982.62</v>
      </c>
      <c r="AZ114" s="1">
        <f t="shared" si="38"/>
        <v>95236.299999999945</v>
      </c>
      <c r="BA114" s="92">
        <f>IF('Metric ME - Current'!$I$16&lt;2.6454,427.03-61.4733*(2.6454-'Metric ME - Current'!$I$16),427.03)</f>
        <v>427.03</v>
      </c>
      <c r="BB114" s="1">
        <f t="shared" si="45"/>
        <v>64516.479999999923</v>
      </c>
    </row>
    <row r="115" spans="1:54" x14ac:dyDescent="0.25">
      <c r="A115" s="92">
        <v>137</v>
      </c>
      <c r="B115" s="92">
        <f>IF('Metric ME - Current'!$B$16&lt;2.6872,982.62-123.62*(2.6872-'Metric ME - Current'!$B$16),982.62)</f>
        <v>982.62</v>
      </c>
      <c r="C115" s="1">
        <f t="shared" si="31"/>
        <v>96218.91999999994</v>
      </c>
      <c r="D115" s="92">
        <f>IF('Metric ME - Current'!$B$16&lt;2.6454,427.03-61.4733*(2.6454-'Metric ME - Current'!$B$16),427.03)</f>
        <v>427.03</v>
      </c>
      <c r="E115" s="1">
        <f t="shared" si="30"/>
        <v>64943.509999999922</v>
      </c>
      <c r="H115" s="92">
        <v>137</v>
      </c>
      <c r="I115" s="92">
        <f>IF('Metric ME - Current'!$C$16&lt;2.6872,982.62-123.62*(2.6872-'Metric ME - Current'!$C$16),982.62)</f>
        <v>982.62</v>
      </c>
      <c r="J115" s="1">
        <f t="shared" si="32"/>
        <v>96218.91999999994</v>
      </c>
      <c r="K115" s="92">
        <f>IF('Metric ME - Current'!$C$16&lt;2.6454,427.03-61.4733*(2.6454-'Metric ME - Current'!$C$16),427.03)</f>
        <v>427.03</v>
      </c>
      <c r="L115" s="1">
        <f t="shared" si="39"/>
        <v>64943.509999999922</v>
      </c>
      <c r="O115" s="92">
        <v>137</v>
      </c>
      <c r="P115" s="92">
        <f>IF('Metric ME - Current'!$D$16&lt;2.6872,982.62-123.62*(2.6872-'Metric ME - Current'!$D$16),982.62)</f>
        <v>982.62</v>
      </c>
      <c r="Q115" s="1">
        <f t="shared" si="33"/>
        <v>96218.91999999994</v>
      </c>
      <c r="R115" s="92">
        <f>IF('Metric ME - Current'!$D$16&lt;2.6454,427.03-61.4733*(2.6454-'Metric ME - Current'!$D$16),427.03)</f>
        <v>427.03</v>
      </c>
      <c r="S115" s="1">
        <f t="shared" si="40"/>
        <v>64943.509999999922</v>
      </c>
      <c r="V115" s="92">
        <v>137</v>
      </c>
      <c r="W115" s="92">
        <f>IF('Metric ME - Current'!$E$16&lt;2.6872,982.62-123.62*(2.6872-'Metric ME - Current'!$E$16),982.62)</f>
        <v>982.62</v>
      </c>
      <c r="X115" s="1">
        <f t="shared" si="34"/>
        <v>96218.91999999994</v>
      </c>
      <c r="Y115" s="92">
        <f>IF('Metric ME - Current'!$E$16&lt;2.6454,427.03-61.4733*(2.6454-'Metric ME - Current'!$E$16),427.03)</f>
        <v>427.03</v>
      </c>
      <c r="Z115" s="1">
        <f t="shared" si="41"/>
        <v>64943.509999999922</v>
      </c>
      <c r="AC115" s="92">
        <v>137</v>
      </c>
      <c r="AD115" s="92">
        <f>IF('Metric ME - Current'!$F$16&lt;2.6872,982.62-123.62*(2.6872-'Metric ME - Current'!$F$16),982.62)</f>
        <v>982.62</v>
      </c>
      <c r="AE115" s="1">
        <f t="shared" si="35"/>
        <v>96218.91999999994</v>
      </c>
      <c r="AF115" s="92">
        <f>IF('Metric ME - Current'!$F$16&lt;2.6454,427.03-61.4733*(2.6454-'Metric ME - Current'!$F$16),427.03)</f>
        <v>427.03</v>
      </c>
      <c r="AG115" s="1">
        <f t="shared" si="42"/>
        <v>64943.509999999922</v>
      </c>
      <c r="AJ115" s="92">
        <v>137</v>
      </c>
      <c r="AK115" s="92">
        <f>IF('Metric ME - Current'!$G$16&lt;2.6872,982.62-123.62*(2.6872-'Metric ME - Current'!$G$16),982.62)</f>
        <v>982.62</v>
      </c>
      <c r="AL115" s="1">
        <f t="shared" si="36"/>
        <v>96218.91999999994</v>
      </c>
      <c r="AM115" s="92">
        <f>IF('Metric ME - Current'!$G$16&lt;2.6454,427.03-61.4733*(2.6454-'Metric ME - Current'!$G$16),427.03)</f>
        <v>427.03</v>
      </c>
      <c r="AN115" s="1">
        <f t="shared" si="43"/>
        <v>64943.509999999922</v>
      </c>
      <c r="AQ115" s="92">
        <v>137</v>
      </c>
      <c r="AR115" s="92">
        <f>IF('Metric ME - Current'!$H$16&lt;2.6872,982.62-123.62*(2.6872-'Metric ME - Current'!$H$16),982.62)</f>
        <v>982.62</v>
      </c>
      <c r="AS115" s="1">
        <f t="shared" si="37"/>
        <v>96218.91999999994</v>
      </c>
      <c r="AT115" s="92">
        <f>IF('Metric ME - Current'!$H$16&lt;2.6454,427.03-61.4733*(2.6454-'Metric ME - Current'!$H$16),427.03)</f>
        <v>427.03</v>
      </c>
      <c r="AU115" s="1">
        <f t="shared" si="44"/>
        <v>64943.509999999922</v>
      </c>
      <c r="AX115" s="92">
        <v>137</v>
      </c>
      <c r="AY115" s="92">
        <f>IF('Metric ME - Current'!$I$16&lt;2.6872,982.62-123.62*(2.6872-'Metric ME - Current'!$I$16),982.62)</f>
        <v>982.62</v>
      </c>
      <c r="AZ115" s="1">
        <f t="shared" si="38"/>
        <v>96218.91999999994</v>
      </c>
      <c r="BA115" s="92">
        <f>IF('Metric ME - Current'!$I$16&lt;2.6454,427.03-61.4733*(2.6454-'Metric ME - Current'!$I$16),427.03)</f>
        <v>427.03</v>
      </c>
      <c r="BB115" s="1">
        <f t="shared" si="45"/>
        <v>64943.509999999922</v>
      </c>
    </row>
    <row r="116" spans="1:54" x14ac:dyDescent="0.25">
      <c r="A116" s="92">
        <v>138</v>
      </c>
      <c r="B116" s="92">
        <f>IF('Metric ME - Current'!$B$16&lt;2.6872,982.62-123.62*(2.6872-'Metric ME - Current'!$B$16),982.62)</f>
        <v>982.62</v>
      </c>
      <c r="C116" s="1">
        <f t="shared" si="31"/>
        <v>97201.539999999935</v>
      </c>
      <c r="D116" s="92">
        <f>IF('Metric ME - Current'!$B$16&lt;2.6454,427.03-61.4733*(2.6454-'Metric ME - Current'!$B$16),427.03)</f>
        <v>427.03</v>
      </c>
      <c r="E116" s="1">
        <f t="shared" si="30"/>
        <v>65370.539999999921</v>
      </c>
      <c r="H116" s="92">
        <v>138</v>
      </c>
      <c r="I116" s="92">
        <f>IF('Metric ME - Current'!$C$16&lt;2.6872,982.62-123.62*(2.6872-'Metric ME - Current'!$C$16),982.62)</f>
        <v>982.62</v>
      </c>
      <c r="J116" s="1">
        <f t="shared" si="32"/>
        <v>97201.539999999935</v>
      </c>
      <c r="K116" s="92">
        <f>IF('Metric ME - Current'!$C$16&lt;2.6454,427.03-61.4733*(2.6454-'Metric ME - Current'!$C$16),427.03)</f>
        <v>427.03</v>
      </c>
      <c r="L116" s="1">
        <f t="shared" si="39"/>
        <v>65370.539999999921</v>
      </c>
      <c r="O116" s="92">
        <v>138</v>
      </c>
      <c r="P116" s="92">
        <f>IF('Metric ME - Current'!$D$16&lt;2.6872,982.62-123.62*(2.6872-'Metric ME - Current'!$D$16),982.62)</f>
        <v>982.62</v>
      </c>
      <c r="Q116" s="1">
        <f t="shared" si="33"/>
        <v>97201.539999999935</v>
      </c>
      <c r="R116" s="92">
        <f>IF('Metric ME - Current'!$D$16&lt;2.6454,427.03-61.4733*(2.6454-'Metric ME - Current'!$D$16),427.03)</f>
        <v>427.03</v>
      </c>
      <c r="S116" s="1">
        <f t="shared" si="40"/>
        <v>65370.539999999921</v>
      </c>
      <c r="V116" s="92">
        <v>138</v>
      </c>
      <c r="W116" s="92">
        <f>IF('Metric ME - Current'!$E$16&lt;2.6872,982.62-123.62*(2.6872-'Metric ME - Current'!$E$16),982.62)</f>
        <v>982.62</v>
      </c>
      <c r="X116" s="1">
        <f t="shared" si="34"/>
        <v>97201.539999999935</v>
      </c>
      <c r="Y116" s="92">
        <f>IF('Metric ME - Current'!$E$16&lt;2.6454,427.03-61.4733*(2.6454-'Metric ME - Current'!$E$16),427.03)</f>
        <v>427.03</v>
      </c>
      <c r="Z116" s="1">
        <f t="shared" si="41"/>
        <v>65370.539999999921</v>
      </c>
      <c r="AC116" s="92">
        <v>138</v>
      </c>
      <c r="AD116" s="92">
        <f>IF('Metric ME - Current'!$F$16&lt;2.6872,982.62-123.62*(2.6872-'Metric ME - Current'!$F$16),982.62)</f>
        <v>982.62</v>
      </c>
      <c r="AE116" s="1">
        <f t="shared" si="35"/>
        <v>97201.539999999935</v>
      </c>
      <c r="AF116" s="92">
        <f>IF('Metric ME - Current'!$F$16&lt;2.6454,427.03-61.4733*(2.6454-'Metric ME - Current'!$F$16),427.03)</f>
        <v>427.03</v>
      </c>
      <c r="AG116" s="1">
        <f t="shared" si="42"/>
        <v>65370.539999999921</v>
      </c>
      <c r="AJ116" s="92">
        <v>138</v>
      </c>
      <c r="AK116" s="92">
        <f>IF('Metric ME - Current'!$G$16&lt;2.6872,982.62-123.62*(2.6872-'Metric ME - Current'!$G$16),982.62)</f>
        <v>982.62</v>
      </c>
      <c r="AL116" s="1">
        <f t="shared" si="36"/>
        <v>97201.539999999935</v>
      </c>
      <c r="AM116" s="92">
        <f>IF('Metric ME - Current'!$G$16&lt;2.6454,427.03-61.4733*(2.6454-'Metric ME - Current'!$G$16),427.03)</f>
        <v>427.03</v>
      </c>
      <c r="AN116" s="1">
        <f t="shared" si="43"/>
        <v>65370.539999999921</v>
      </c>
      <c r="AQ116" s="92">
        <v>138</v>
      </c>
      <c r="AR116" s="92">
        <f>IF('Metric ME - Current'!$H$16&lt;2.6872,982.62-123.62*(2.6872-'Metric ME - Current'!$H$16),982.62)</f>
        <v>982.62</v>
      </c>
      <c r="AS116" s="1">
        <f t="shared" si="37"/>
        <v>97201.539999999935</v>
      </c>
      <c r="AT116" s="92">
        <f>IF('Metric ME - Current'!$H$16&lt;2.6454,427.03-61.4733*(2.6454-'Metric ME - Current'!$H$16),427.03)</f>
        <v>427.03</v>
      </c>
      <c r="AU116" s="1">
        <f t="shared" si="44"/>
        <v>65370.539999999921</v>
      </c>
      <c r="AX116" s="92">
        <v>138</v>
      </c>
      <c r="AY116" s="92">
        <f>IF('Metric ME - Current'!$I$16&lt;2.6872,982.62-123.62*(2.6872-'Metric ME - Current'!$I$16),982.62)</f>
        <v>982.62</v>
      </c>
      <c r="AZ116" s="1">
        <f t="shared" si="38"/>
        <v>97201.539999999935</v>
      </c>
      <c r="BA116" s="92">
        <f>IF('Metric ME - Current'!$I$16&lt;2.6454,427.03-61.4733*(2.6454-'Metric ME - Current'!$I$16),427.03)</f>
        <v>427.03</v>
      </c>
      <c r="BB116" s="1">
        <f t="shared" si="45"/>
        <v>65370.539999999921</v>
      </c>
    </row>
    <row r="117" spans="1:54" x14ac:dyDescent="0.25">
      <c r="A117" s="92">
        <v>139</v>
      </c>
      <c r="B117" s="92">
        <f>IF('Metric ME - Current'!$B$16&lt;2.6872,982.62-123.62*(2.6872-'Metric ME - Current'!$B$16),982.62)</f>
        <v>982.62</v>
      </c>
      <c r="C117" s="1">
        <f t="shared" si="31"/>
        <v>98184.159999999931</v>
      </c>
      <c r="D117" s="92">
        <f>IF('Metric ME - Current'!$B$16&lt;2.6454,427.03-61.4733*(2.6454-'Metric ME - Current'!$B$16),427.03)</f>
        <v>427.03</v>
      </c>
      <c r="E117" s="1">
        <f t="shared" si="30"/>
        <v>65797.56999999992</v>
      </c>
      <c r="H117" s="92">
        <v>139</v>
      </c>
      <c r="I117" s="92">
        <f>IF('Metric ME - Current'!$C$16&lt;2.6872,982.62-123.62*(2.6872-'Metric ME - Current'!$C$16),982.62)</f>
        <v>982.62</v>
      </c>
      <c r="J117" s="1">
        <f t="shared" si="32"/>
        <v>98184.159999999931</v>
      </c>
      <c r="K117" s="92">
        <f>IF('Metric ME - Current'!$C$16&lt;2.6454,427.03-61.4733*(2.6454-'Metric ME - Current'!$C$16),427.03)</f>
        <v>427.03</v>
      </c>
      <c r="L117" s="1">
        <f t="shared" si="39"/>
        <v>65797.56999999992</v>
      </c>
      <c r="O117" s="92">
        <v>139</v>
      </c>
      <c r="P117" s="92">
        <f>IF('Metric ME - Current'!$D$16&lt;2.6872,982.62-123.62*(2.6872-'Metric ME - Current'!$D$16),982.62)</f>
        <v>982.62</v>
      </c>
      <c r="Q117" s="1">
        <f t="shared" si="33"/>
        <v>98184.159999999931</v>
      </c>
      <c r="R117" s="92">
        <f>IF('Metric ME - Current'!$D$16&lt;2.6454,427.03-61.4733*(2.6454-'Metric ME - Current'!$D$16),427.03)</f>
        <v>427.03</v>
      </c>
      <c r="S117" s="1">
        <f t="shared" si="40"/>
        <v>65797.56999999992</v>
      </c>
      <c r="V117" s="92">
        <v>139</v>
      </c>
      <c r="W117" s="92">
        <f>IF('Metric ME - Current'!$E$16&lt;2.6872,982.62-123.62*(2.6872-'Metric ME - Current'!$E$16),982.62)</f>
        <v>982.62</v>
      </c>
      <c r="X117" s="1">
        <f t="shared" si="34"/>
        <v>98184.159999999931</v>
      </c>
      <c r="Y117" s="92">
        <f>IF('Metric ME - Current'!$E$16&lt;2.6454,427.03-61.4733*(2.6454-'Metric ME - Current'!$E$16),427.03)</f>
        <v>427.03</v>
      </c>
      <c r="Z117" s="1">
        <f t="shared" si="41"/>
        <v>65797.56999999992</v>
      </c>
      <c r="AC117" s="92">
        <v>139</v>
      </c>
      <c r="AD117" s="92">
        <f>IF('Metric ME - Current'!$F$16&lt;2.6872,982.62-123.62*(2.6872-'Metric ME - Current'!$F$16),982.62)</f>
        <v>982.62</v>
      </c>
      <c r="AE117" s="1">
        <f t="shared" si="35"/>
        <v>98184.159999999931</v>
      </c>
      <c r="AF117" s="92">
        <f>IF('Metric ME - Current'!$F$16&lt;2.6454,427.03-61.4733*(2.6454-'Metric ME - Current'!$F$16),427.03)</f>
        <v>427.03</v>
      </c>
      <c r="AG117" s="1">
        <f t="shared" si="42"/>
        <v>65797.56999999992</v>
      </c>
      <c r="AJ117" s="92">
        <v>139</v>
      </c>
      <c r="AK117" s="92">
        <f>IF('Metric ME - Current'!$G$16&lt;2.6872,982.62-123.62*(2.6872-'Metric ME - Current'!$G$16),982.62)</f>
        <v>982.62</v>
      </c>
      <c r="AL117" s="1">
        <f t="shared" si="36"/>
        <v>98184.159999999931</v>
      </c>
      <c r="AM117" s="92">
        <f>IF('Metric ME - Current'!$G$16&lt;2.6454,427.03-61.4733*(2.6454-'Metric ME - Current'!$G$16),427.03)</f>
        <v>427.03</v>
      </c>
      <c r="AN117" s="1">
        <f t="shared" si="43"/>
        <v>65797.56999999992</v>
      </c>
      <c r="AQ117" s="92">
        <v>139</v>
      </c>
      <c r="AR117" s="92">
        <f>IF('Metric ME - Current'!$H$16&lt;2.6872,982.62-123.62*(2.6872-'Metric ME - Current'!$H$16),982.62)</f>
        <v>982.62</v>
      </c>
      <c r="AS117" s="1">
        <f t="shared" si="37"/>
        <v>98184.159999999931</v>
      </c>
      <c r="AT117" s="92">
        <f>IF('Metric ME - Current'!$H$16&lt;2.6454,427.03-61.4733*(2.6454-'Metric ME - Current'!$H$16),427.03)</f>
        <v>427.03</v>
      </c>
      <c r="AU117" s="1">
        <f t="shared" si="44"/>
        <v>65797.56999999992</v>
      </c>
      <c r="AX117" s="92">
        <v>139</v>
      </c>
      <c r="AY117" s="92">
        <f>IF('Metric ME - Current'!$I$16&lt;2.6872,982.62-123.62*(2.6872-'Metric ME - Current'!$I$16),982.62)</f>
        <v>982.62</v>
      </c>
      <c r="AZ117" s="1">
        <f t="shared" si="38"/>
        <v>98184.159999999931</v>
      </c>
      <c r="BA117" s="92">
        <f>IF('Metric ME - Current'!$I$16&lt;2.6454,427.03-61.4733*(2.6454-'Metric ME - Current'!$I$16),427.03)</f>
        <v>427.03</v>
      </c>
      <c r="BB117" s="1">
        <f t="shared" si="45"/>
        <v>65797.56999999992</v>
      </c>
    </row>
    <row r="118" spans="1:54" x14ac:dyDescent="0.25">
      <c r="A118" s="92">
        <v>140</v>
      </c>
      <c r="B118" s="92">
        <f>IF('Metric ME - Current'!$B$16&lt;2.6872,982.62-123.62*(2.6872-'Metric ME - Current'!$B$16),982.62)</f>
        <v>982.62</v>
      </c>
      <c r="C118" s="1">
        <f t="shared" si="31"/>
        <v>99166.779999999926</v>
      </c>
      <c r="D118" s="92">
        <f>IF('Metric ME - Current'!$B$16&lt;2.6454,427.03-61.4733*(2.6454-'Metric ME - Current'!$B$16),427.03)</f>
        <v>427.03</v>
      </c>
      <c r="E118" s="1">
        <f t="shared" si="30"/>
        <v>66224.599999999919</v>
      </c>
      <c r="H118" s="92">
        <v>140</v>
      </c>
      <c r="I118" s="92">
        <f>IF('Metric ME - Current'!$C$16&lt;2.6872,982.62-123.62*(2.6872-'Metric ME - Current'!$C$16),982.62)</f>
        <v>982.62</v>
      </c>
      <c r="J118" s="1">
        <f t="shared" si="32"/>
        <v>99166.779999999926</v>
      </c>
      <c r="K118" s="92">
        <f>IF('Metric ME - Current'!$C$16&lt;2.6454,427.03-61.4733*(2.6454-'Metric ME - Current'!$C$16),427.03)</f>
        <v>427.03</v>
      </c>
      <c r="L118" s="1">
        <f t="shared" si="39"/>
        <v>66224.599999999919</v>
      </c>
      <c r="O118" s="92">
        <v>140</v>
      </c>
      <c r="P118" s="92">
        <f>IF('Metric ME - Current'!$D$16&lt;2.6872,982.62-123.62*(2.6872-'Metric ME - Current'!$D$16),982.62)</f>
        <v>982.62</v>
      </c>
      <c r="Q118" s="1">
        <f t="shared" si="33"/>
        <v>99166.779999999926</v>
      </c>
      <c r="R118" s="92">
        <f>IF('Metric ME - Current'!$D$16&lt;2.6454,427.03-61.4733*(2.6454-'Metric ME - Current'!$D$16),427.03)</f>
        <v>427.03</v>
      </c>
      <c r="S118" s="1">
        <f t="shared" si="40"/>
        <v>66224.599999999919</v>
      </c>
      <c r="V118" s="92">
        <v>140</v>
      </c>
      <c r="W118" s="92">
        <f>IF('Metric ME - Current'!$E$16&lt;2.6872,982.62-123.62*(2.6872-'Metric ME - Current'!$E$16),982.62)</f>
        <v>982.62</v>
      </c>
      <c r="X118" s="1">
        <f t="shared" si="34"/>
        <v>99166.779999999926</v>
      </c>
      <c r="Y118" s="92">
        <f>IF('Metric ME - Current'!$E$16&lt;2.6454,427.03-61.4733*(2.6454-'Metric ME - Current'!$E$16),427.03)</f>
        <v>427.03</v>
      </c>
      <c r="Z118" s="1">
        <f t="shared" si="41"/>
        <v>66224.599999999919</v>
      </c>
      <c r="AC118" s="92">
        <v>140</v>
      </c>
      <c r="AD118" s="92">
        <f>IF('Metric ME - Current'!$F$16&lt;2.6872,982.62-123.62*(2.6872-'Metric ME - Current'!$F$16),982.62)</f>
        <v>982.62</v>
      </c>
      <c r="AE118" s="1">
        <f t="shared" si="35"/>
        <v>99166.779999999926</v>
      </c>
      <c r="AF118" s="92">
        <f>IF('Metric ME - Current'!$F$16&lt;2.6454,427.03-61.4733*(2.6454-'Metric ME - Current'!$F$16),427.03)</f>
        <v>427.03</v>
      </c>
      <c r="AG118" s="1">
        <f t="shared" si="42"/>
        <v>66224.599999999919</v>
      </c>
      <c r="AJ118" s="92">
        <v>140</v>
      </c>
      <c r="AK118" s="92">
        <f>IF('Metric ME - Current'!$G$16&lt;2.6872,982.62-123.62*(2.6872-'Metric ME - Current'!$G$16),982.62)</f>
        <v>982.62</v>
      </c>
      <c r="AL118" s="1">
        <f t="shared" si="36"/>
        <v>99166.779999999926</v>
      </c>
      <c r="AM118" s="92">
        <f>IF('Metric ME - Current'!$G$16&lt;2.6454,427.03-61.4733*(2.6454-'Metric ME - Current'!$G$16),427.03)</f>
        <v>427.03</v>
      </c>
      <c r="AN118" s="1">
        <f t="shared" si="43"/>
        <v>66224.599999999919</v>
      </c>
      <c r="AQ118" s="92">
        <v>140</v>
      </c>
      <c r="AR118" s="92">
        <f>IF('Metric ME - Current'!$H$16&lt;2.6872,982.62-123.62*(2.6872-'Metric ME - Current'!$H$16),982.62)</f>
        <v>982.62</v>
      </c>
      <c r="AS118" s="1">
        <f t="shared" si="37"/>
        <v>99166.779999999926</v>
      </c>
      <c r="AT118" s="92">
        <f>IF('Metric ME - Current'!$H$16&lt;2.6454,427.03-61.4733*(2.6454-'Metric ME - Current'!$H$16),427.03)</f>
        <v>427.03</v>
      </c>
      <c r="AU118" s="1">
        <f t="shared" si="44"/>
        <v>66224.599999999919</v>
      </c>
      <c r="AX118" s="92">
        <v>140</v>
      </c>
      <c r="AY118" s="92">
        <f>IF('Metric ME - Current'!$I$16&lt;2.6872,982.62-123.62*(2.6872-'Metric ME - Current'!$I$16),982.62)</f>
        <v>982.62</v>
      </c>
      <c r="AZ118" s="1">
        <f t="shared" si="38"/>
        <v>99166.779999999926</v>
      </c>
      <c r="BA118" s="92">
        <f>IF('Metric ME - Current'!$I$16&lt;2.6454,427.03-61.4733*(2.6454-'Metric ME - Current'!$I$16),427.03)</f>
        <v>427.03</v>
      </c>
      <c r="BB118" s="1">
        <f t="shared" si="45"/>
        <v>66224.599999999919</v>
      </c>
    </row>
    <row r="119" spans="1:54" x14ac:dyDescent="0.25">
      <c r="A119" s="92">
        <v>141</v>
      </c>
      <c r="B119" s="92">
        <f>IF('Metric ME - Current'!$B$16&lt;2.6872,982.62-123.62*(2.6872-'Metric ME - Current'!$B$16),982.62)</f>
        <v>982.62</v>
      </c>
      <c r="C119" s="1">
        <f t="shared" si="31"/>
        <v>100149.39999999992</v>
      </c>
      <c r="D119" s="92">
        <f>IF('Metric ME - Current'!$B$16&lt;2.6454,427.03-61.4733*(2.6454-'Metric ME - Current'!$B$16),427.03)</f>
        <v>427.03</v>
      </c>
      <c r="E119" s="1">
        <f t="shared" si="30"/>
        <v>66651.629999999917</v>
      </c>
      <c r="H119" s="92">
        <v>141</v>
      </c>
      <c r="I119" s="92">
        <f>IF('Metric ME - Current'!$C$16&lt;2.6872,982.62-123.62*(2.6872-'Metric ME - Current'!$C$16),982.62)</f>
        <v>982.62</v>
      </c>
      <c r="J119" s="1">
        <f t="shared" si="32"/>
        <v>100149.39999999992</v>
      </c>
      <c r="K119" s="92">
        <f>IF('Metric ME - Current'!$C$16&lt;2.6454,427.03-61.4733*(2.6454-'Metric ME - Current'!$C$16),427.03)</f>
        <v>427.03</v>
      </c>
      <c r="L119" s="1">
        <f t="shared" si="39"/>
        <v>66651.629999999917</v>
      </c>
      <c r="O119" s="92">
        <v>141</v>
      </c>
      <c r="P119" s="92">
        <f>IF('Metric ME - Current'!$D$16&lt;2.6872,982.62-123.62*(2.6872-'Metric ME - Current'!$D$16),982.62)</f>
        <v>982.62</v>
      </c>
      <c r="Q119" s="1">
        <f t="shared" si="33"/>
        <v>100149.39999999992</v>
      </c>
      <c r="R119" s="92">
        <f>IF('Metric ME - Current'!$D$16&lt;2.6454,427.03-61.4733*(2.6454-'Metric ME - Current'!$D$16),427.03)</f>
        <v>427.03</v>
      </c>
      <c r="S119" s="1">
        <f t="shared" si="40"/>
        <v>66651.629999999917</v>
      </c>
      <c r="V119" s="92">
        <v>141</v>
      </c>
      <c r="W119" s="92">
        <f>IF('Metric ME - Current'!$E$16&lt;2.6872,982.62-123.62*(2.6872-'Metric ME - Current'!$E$16),982.62)</f>
        <v>982.62</v>
      </c>
      <c r="X119" s="1">
        <f t="shared" si="34"/>
        <v>100149.39999999992</v>
      </c>
      <c r="Y119" s="92">
        <f>IF('Metric ME - Current'!$E$16&lt;2.6454,427.03-61.4733*(2.6454-'Metric ME - Current'!$E$16),427.03)</f>
        <v>427.03</v>
      </c>
      <c r="Z119" s="1">
        <f t="shared" si="41"/>
        <v>66651.629999999917</v>
      </c>
      <c r="AC119" s="92">
        <v>141</v>
      </c>
      <c r="AD119" s="92">
        <f>IF('Metric ME - Current'!$F$16&lt;2.6872,982.62-123.62*(2.6872-'Metric ME - Current'!$F$16),982.62)</f>
        <v>982.62</v>
      </c>
      <c r="AE119" s="1">
        <f t="shared" si="35"/>
        <v>100149.39999999992</v>
      </c>
      <c r="AF119" s="92">
        <f>IF('Metric ME - Current'!$F$16&lt;2.6454,427.03-61.4733*(2.6454-'Metric ME - Current'!$F$16),427.03)</f>
        <v>427.03</v>
      </c>
      <c r="AG119" s="1">
        <f t="shared" si="42"/>
        <v>66651.629999999917</v>
      </c>
      <c r="AJ119" s="92">
        <v>141</v>
      </c>
      <c r="AK119" s="92">
        <f>IF('Metric ME - Current'!$G$16&lt;2.6872,982.62-123.62*(2.6872-'Metric ME - Current'!$G$16),982.62)</f>
        <v>982.62</v>
      </c>
      <c r="AL119" s="1">
        <f t="shared" si="36"/>
        <v>100149.39999999992</v>
      </c>
      <c r="AM119" s="92">
        <f>IF('Metric ME - Current'!$G$16&lt;2.6454,427.03-61.4733*(2.6454-'Metric ME - Current'!$G$16),427.03)</f>
        <v>427.03</v>
      </c>
      <c r="AN119" s="1">
        <f t="shared" si="43"/>
        <v>66651.629999999917</v>
      </c>
      <c r="AQ119" s="92">
        <v>141</v>
      </c>
      <c r="AR119" s="92">
        <f>IF('Metric ME - Current'!$H$16&lt;2.6872,982.62-123.62*(2.6872-'Metric ME - Current'!$H$16),982.62)</f>
        <v>982.62</v>
      </c>
      <c r="AS119" s="1">
        <f t="shared" si="37"/>
        <v>100149.39999999992</v>
      </c>
      <c r="AT119" s="92">
        <f>IF('Metric ME - Current'!$H$16&lt;2.6454,427.03-61.4733*(2.6454-'Metric ME - Current'!$H$16),427.03)</f>
        <v>427.03</v>
      </c>
      <c r="AU119" s="1">
        <f t="shared" si="44"/>
        <v>66651.629999999917</v>
      </c>
      <c r="AX119" s="92">
        <v>141</v>
      </c>
      <c r="AY119" s="92">
        <f>IF('Metric ME - Current'!$I$16&lt;2.6872,982.62-123.62*(2.6872-'Metric ME - Current'!$I$16),982.62)</f>
        <v>982.62</v>
      </c>
      <c r="AZ119" s="1">
        <f t="shared" si="38"/>
        <v>100149.39999999992</v>
      </c>
      <c r="BA119" s="92">
        <f>IF('Metric ME - Current'!$I$16&lt;2.6454,427.03-61.4733*(2.6454-'Metric ME - Current'!$I$16),427.03)</f>
        <v>427.03</v>
      </c>
      <c r="BB119" s="1">
        <f t="shared" si="45"/>
        <v>66651.629999999917</v>
      </c>
    </row>
    <row r="120" spans="1:54" x14ac:dyDescent="0.25">
      <c r="A120" s="92">
        <v>142</v>
      </c>
      <c r="B120" s="92">
        <f>IF('Metric ME - Current'!$B$16&lt;2.6872,982.62-123.62*(2.6872-'Metric ME - Current'!$B$16),982.62)</f>
        <v>982.62</v>
      </c>
      <c r="C120" s="1">
        <f t="shared" si="31"/>
        <v>101132.01999999992</v>
      </c>
      <c r="D120" s="92">
        <f>IF('Metric ME - Current'!$B$16&lt;2.6454,427.03-61.4733*(2.6454-'Metric ME - Current'!$B$16),427.03)</f>
        <v>427.03</v>
      </c>
      <c r="E120" s="1">
        <f t="shared" si="30"/>
        <v>67078.659999999916</v>
      </c>
      <c r="H120" s="92">
        <v>142</v>
      </c>
      <c r="I120" s="92">
        <f>IF('Metric ME - Current'!$C$16&lt;2.6872,982.62-123.62*(2.6872-'Metric ME - Current'!$C$16),982.62)</f>
        <v>982.62</v>
      </c>
      <c r="J120" s="1">
        <f t="shared" si="32"/>
        <v>101132.01999999992</v>
      </c>
      <c r="K120" s="92">
        <f>IF('Metric ME - Current'!$C$16&lt;2.6454,427.03-61.4733*(2.6454-'Metric ME - Current'!$C$16),427.03)</f>
        <v>427.03</v>
      </c>
      <c r="L120" s="1">
        <f t="shared" si="39"/>
        <v>67078.659999999916</v>
      </c>
      <c r="O120" s="92">
        <v>142</v>
      </c>
      <c r="P120" s="92">
        <f>IF('Metric ME - Current'!$D$16&lt;2.6872,982.62-123.62*(2.6872-'Metric ME - Current'!$D$16),982.62)</f>
        <v>982.62</v>
      </c>
      <c r="Q120" s="1">
        <f t="shared" si="33"/>
        <v>101132.01999999992</v>
      </c>
      <c r="R120" s="92">
        <f>IF('Metric ME - Current'!$D$16&lt;2.6454,427.03-61.4733*(2.6454-'Metric ME - Current'!$D$16),427.03)</f>
        <v>427.03</v>
      </c>
      <c r="S120" s="1">
        <f t="shared" si="40"/>
        <v>67078.659999999916</v>
      </c>
      <c r="V120" s="92">
        <v>142</v>
      </c>
      <c r="W120" s="92">
        <f>IF('Metric ME - Current'!$E$16&lt;2.6872,982.62-123.62*(2.6872-'Metric ME - Current'!$E$16),982.62)</f>
        <v>982.62</v>
      </c>
      <c r="X120" s="1">
        <f t="shared" si="34"/>
        <v>101132.01999999992</v>
      </c>
      <c r="Y120" s="92">
        <f>IF('Metric ME - Current'!$E$16&lt;2.6454,427.03-61.4733*(2.6454-'Metric ME - Current'!$E$16),427.03)</f>
        <v>427.03</v>
      </c>
      <c r="Z120" s="1">
        <f t="shared" si="41"/>
        <v>67078.659999999916</v>
      </c>
      <c r="AC120" s="92">
        <v>142</v>
      </c>
      <c r="AD120" s="92">
        <f>IF('Metric ME - Current'!$F$16&lt;2.6872,982.62-123.62*(2.6872-'Metric ME - Current'!$F$16),982.62)</f>
        <v>982.62</v>
      </c>
      <c r="AE120" s="1">
        <f t="shared" si="35"/>
        <v>101132.01999999992</v>
      </c>
      <c r="AF120" s="92">
        <f>IF('Metric ME - Current'!$F$16&lt;2.6454,427.03-61.4733*(2.6454-'Metric ME - Current'!$F$16),427.03)</f>
        <v>427.03</v>
      </c>
      <c r="AG120" s="1">
        <f t="shared" si="42"/>
        <v>67078.659999999916</v>
      </c>
      <c r="AJ120" s="92">
        <v>142</v>
      </c>
      <c r="AK120" s="92">
        <f>IF('Metric ME - Current'!$G$16&lt;2.6872,982.62-123.62*(2.6872-'Metric ME - Current'!$G$16),982.62)</f>
        <v>982.62</v>
      </c>
      <c r="AL120" s="1">
        <f t="shared" si="36"/>
        <v>101132.01999999992</v>
      </c>
      <c r="AM120" s="92">
        <f>IF('Metric ME - Current'!$G$16&lt;2.6454,427.03-61.4733*(2.6454-'Metric ME - Current'!$G$16),427.03)</f>
        <v>427.03</v>
      </c>
      <c r="AN120" s="1">
        <f t="shared" si="43"/>
        <v>67078.659999999916</v>
      </c>
      <c r="AQ120" s="92">
        <v>142</v>
      </c>
      <c r="AR120" s="92">
        <f>IF('Metric ME - Current'!$H$16&lt;2.6872,982.62-123.62*(2.6872-'Metric ME - Current'!$H$16),982.62)</f>
        <v>982.62</v>
      </c>
      <c r="AS120" s="1">
        <f t="shared" si="37"/>
        <v>101132.01999999992</v>
      </c>
      <c r="AT120" s="92">
        <f>IF('Metric ME - Current'!$H$16&lt;2.6454,427.03-61.4733*(2.6454-'Metric ME - Current'!$H$16),427.03)</f>
        <v>427.03</v>
      </c>
      <c r="AU120" s="1">
        <f t="shared" si="44"/>
        <v>67078.659999999916</v>
      </c>
      <c r="AX120" s="92">
        <v>142</v>
      </c>
      <c r="AY120" s="92">
        <f>IF('Metric ME - Current'!$I$16&lt;2.6872,982.62-123.62*(2.6872-'Metric ME - Current'!$I$16),982.62)</f>
        <v>982.62</v>
      </c>
      <c r="AZ120" s="1">
        <f t="shared" si="38"/>
        <v>101132.01999999992</v>
      </c>
      <c r="BA120" s="92">
        <f>IF('Metric ME - Current'!$I$16&lt;2.6454,427.03-61.4733*(2.6454-'Metric ME - Current'!$I$16),427.03)</f>
        <v>427.03</v>
      </c>
      <c r="BB120" s="1">
        <f t="shared" si="45"/>
        <v>67078.659999999916</v>
      </c>
    </row>
    <row r="121" spans="1:54" x14ac:dyDescent="0.25">
      <c r="A121" s="92">
        <v>143</v>
      </c>
      <c r="B121" s="92">
        <f>IF('Metric ME - Current'!$B$16&lt;2.6872,982.62-123.62*(2.6872-'Metric ME - Current'!$B$16),982.62)</f>
        <v>982.62</v>
      </c>
      <c r="C121" s="1">
        <f t="shared" si="31"/>
        <v>102114.63999999991</v>
      </c>
      <c r="D121" s="92">
        <f>IF('Metric ME - Current'!$B$16&lt;2.6454,427.03-61.4733*(2.6454-'Metric ME - Current'!$B$16),427.03)</f>
        <v>427.03</v>
      </c>
      <c r="E121" s="1">
        <f t="shared" si="30"/>
        <v>67505.689999999915</v>
      </c>
      <c r="H121" s="92">
        <v>143</v>
      </c>
      <c r="I121" s="92">
        <f>IF('Metric ME - Current'!$C$16&lt;2.6872,982.62-123.62*(2.6872-'Metric ME - Current'!$C$16),982.62)</f>
        <v>982.62</v>
      </c>
      <c r="J121" s="1">
        <f t="shared" si="32"/>
        <v>102114.63999999991</v>
      </c>
      <c r="K121" s="92">
        <f>IF('Metric ME - Current'!$C$16&lt;2.6454,427.03-61.4733*(2.6454-'Metric ME - Current'!$C$16),427.03)</f>
        <v>427.03</v>
      </c>
      <c r="L121" s="1">
        <f t="shared" si="39"/>
        <v>67505.689999999915</v>
      </c>
      <c r="O121" s="92">
        <v>143</v>
      </c>
      <c r="P121" s="92">
        <f>IF('Metric ME - Current'!$D$16&lt;2.6872,982.62-123.62*(2.6872-'Metric ME - Current'!$D$16),982.62)</f>
        <v>982.62</v>
      </c>
      <c r="Q121" s="1">
        <f t="shared" si="33"/>
        <v>102114.63999999991</v>
      </c>
      <c r="R121" s="92">
        <f>IF('Metric ME - Current'!$D$16&lt;2.6454,427.03-61.4733*(2.6454-'Metric ME - Current'!$D$16),427.03)</f>
        <v>427.03</v>
      </c>
      <c r="S121" s="1">
        <f t="shared" si="40"/>
        <v>67505.689999999915</v>
      </c>
      <c r="V121" s="92">
        <v>143</v>
      </c>
      <c r="W121" s="92">
        <f>IF('Metric ME - Current'!$E$16&lt;2.6872,982.62-123.62*(2.6872-'Metric ME - Current'!$E$16),982.62)</f>
        <v>982.62</v>
      </c>
      <c r="X121" s="1">
        <f t="shared" si="34"/>
        <v>102114.63999999991</v>
      </c>
      <c r="Y121" s="92">
        <f>IF('Metric ME - Current'!$E$16&lt;2.6454,427.03-61.4733*(2.6454-'Metric ME - Current'!$E$16),427.03)</f>
        <v>427.03</v>
      </c>
      <c r="Z121" s="1">
        <f t="shared" si="41"/>
        <v>67505.689999999915</v>
      </c>
      <c r="AC121" s="92">
        <v>143</v>
      </c>
      <c r="AD121" s="92">
        <f>IF('Metric ME - Current'!$F$16&lt;2.6872,982.62-123.62*(2.6872-'Metric ME - Current'!$F$16),982.62)</f>
        <v>982.62</v>
      </c>
      <c r="AE121" s="1">
        <f t="shared" si="35"/>
        <v>102114.63999999991</v>
      </c>
      <c r="AF121" s="92">
        <f>IF('Metric ME - Current'!$F$16&lt;2.6454,427.03-61.4733*(2.6454-'Metric ME - Current'!$F$16),427.03)</f>
        <v>427.03</v>
      </c>
      <c r="AG121" s="1">
        <f t="shared" si="42"/>
        <v>67505.689999999915</v>
      </c>
      <c r="AJ121" s="92">
        <v>143</v>
      </c>
      <c r="AK121" s="92">
        <f>IF('Metric ME - Current'!$G$16&lt;2.6872,982.62-123.62*(2.6872-'Metric ME - Current'!$G$16),982.62)</f>
        <v>982.62</v>
      </c>
      <c r="AL121" s="1">
        <f t="shared" si="36"/>
        <v>102114.63999999991</v>
      </c>
      <c r="AM121" s="92">
        <f>IF('Metric ME - Current'!$G$16&lt;2.6454,427.03-61.4733*(2.6454-'Metric ME - Current'!$G$16),427.03)</f>
        <v>427.03</v>
      </c>
      <c r="AN121" s="1">
        <f t="shared" si="43"/>
        <v>67505.689999999915</v>
      </c>
      <c r="AQ121" s="92">
        <v>143</v>
      </c>
      <c r="AR121" s="92">
        <f>IF('Metric ME - Current'!$H$16&lt;2.6872,982.62-123.62*(2.6872-'Metric ME - Current'!$H$16),982.62)</f>
        <v>982.62</v>
      </c>
      <c r="AS121" s="1">
        <f t="shared" si="37"/>
        <v>102114.63999999991</v>
      </c>
      <c r="AT121" s="92">
        <f>IF('Metric ME - Current'!$H$16&lt;2.6454,427.03-61.4733*(2.6454-'Metric ME - Current'!$H$16),427.03)</f>
        <v>427.03</v>
      </c>
      <c r="AU121" s="1">
        <f t="shared" si="44"/>
        <v>67505.689999999915</v>
      </c>
      <c r="AX121" s="92">
        <v>143</v>
      </c>
      <c r="AY121" s="92">
        <f>IF('Metric ME - Current'!$I$16&lt;2.6872,982.62-123.62*(2.6872-'Metric ME - Current'!$I$16),982.62)</f>
        <v>982.62</v>
      </c>
      <c r="AZ121" s="1">
        <f t="shared" si="38"/>
        <v>102114.63999999991</v>
      </c>
      <c r="BA121" s="92">
        <f>IF('Metric ME - Current'!$I$16&lt;2.6454,427.03-61.4733*(2.6454-'Metric ME - Current'!$I$16),427.03)</f>
        <v>427.03</v>
      </c>
      <c r="BB121" s="1">
        <f t="shared" si="45"/>
        <v>67505.689999999915</v>
      </c>
    </row>
    <row r="122" spans="1:54" x14ac:dyDescent="0.25">
      <c r="A122" s="92">
        <v>144</v>
      </c>
      <c r="B122" s="92">
        <f>IF('Metric ME - Current'!$B$16&lt;2.6872,982.62-123.62*(2.6872-'Metric ME - Current'!$B$16),982.62)</f>
        <v>982.62</v>
      </c>
      <c r="C122" s="1">
        <f t="shared" si="31"/>
        <v>103097.25999999991</v>
      </c>
      <c r="D122" s="92">
        <f>IF('Metric ME - Current'!$B$16&lt;2.6454,427.03-61.4733*(2.6454-'Metric ME - Current'!$B$16),427.03)</f>
        <v>427.03</v>
      </c>
      <c r="E122" s="1">
        <f t="shared" si="30"/>
        <v>67932.719999999914</v>
      </c>
      <c r="H122" s="92">
        <v>144</v>
      </c>
      <c r="I122" s="92">
        <f>IF('Metric ME - Current'!$C$16&lt;2.6872,982.62-123.62*(2.6872-'Metric ME - Current'!$C$16),982.62)</f>
        <v>982.62</v>
      </c>
      <c r="J122" s="1">
        <f t="shared" si="32"/>
        <v>103097.25999999991</v>
      </c>
      <c r="K122" s="92">
        <f>IF('Metric ME - Current'!$C$16&lt;2.6454,427.03-61.4733*(2.6454-'Metric ME - Current'!$C$16),427.03)</f>
        <v>427.03</v>
      </c>
      <c r="L122" s="1">
        <f t="shared" si="39"/>
        <v>67932.719999999914</v>
      </c>
      <c r="O122" s="92">
        <v>144</v>
      </c>
      <c r="P122" s="92">
        <f>IF('Metric ME - Current'!$D$16&lt;2.6872,982.62-123.62*(2.6872-'Metric ME - Current'!$D$16),982.62)</f>
        <v>982.62</v>
      </c>
      <c r="Q122" s="1">
        <f t="shared" si="33"/>
        <v>103097.25999999991</v>
      </c>
      <c r="R122" s="92">
        <f>IF('Metric ME - Current'!$D$16&lt;2.6454,427.03-61.4733*(2.6454-'Metric ME - Current'!$D$16),427.03)</f>
        <v>427.03</v>
      </c>
      <c r="S122" s="1">
        <f t="shared" si="40"/>
        <v>67932.719999999914</v>
      </c>
      <c r="V122" s="92">
        <v>144</v>
      </c>
      <c r="W122" s="92">
        <f>IF('Metric ME - Current'!$E$16&lt;2.6872,982.62-123.62*(2.6872-'Metric ME - Current'!$E$16),982.62)</f>
        <v>982.62</v>
      </c>
      <c r="X122" s="1">
        <f t="shared" si="34"/>
        <v>103097.25999999991</v>
      </c>
      <c r="Y122" s="92">
        <f>IF('Metric ME - Current'!$E$16&lt;2.6454,427.03-61.4733*(2.6454-'Metric ME - Current'!$E$16),427.03)</f>
        <v>427.03</v>
      </c>
      <c r="Z122" s="1">
        <f t="shared" si="41"/>
        <v>67932.719999999914</v>
      </c>
      <c r="AC122" s="92">
        <v>144</v>
      </c>
      <c r="AD122" s="92">
        <f>IF('Metric ME - Current'!$F$16&lt;2.6872,982.62-123.62*(2.6872-'Metric ME - Current'!$F$16),982.62)</f>
        <v>982.62</v>
      </c>
      <c r="AE122" s="1">
        <f t="shared" si="35"/>
        <v>103097.25999999991</v>
      </c>
      <c r="AF122" s="92">
        <f>IF('Metric ME - Current'!$F$16&lt;2.6454,427.03-61.4733*(2.6454-'Metric ME - Current'!$F$16),427.03)</f>
        <v>427.03</v>
      </c>
      <c r="AG122" s="1">
        <f t="shared" si="42"/>
        <v>67932.719999999914</v>
      </c>
      <c r="AJ122" s="92">
        <v>144</v>
      </c>
      <c r="AK122" s="92">
        <f>IF('Metric ME - Current'!$G$16&lt;2.6872,982.62-123.62*(2.6872-'Metric ME - Current'!$G$16),982.62)</f>
        <v>982.62</v>
      </c>
      <c r="AL122" s="1">
        <f t="shared" si="36"/>
        <v>103097.25999999991</v>
      </c>
      <c r="AM122" s="92">
        <f>IF('Metric ME - Current'!$G$16&lt;2.6454,427.03-61.4733*(2.6454-'Metric ME - Current'!$G$16),427.03)</f>
        <v>427.03</v>
      </c>
      <c r="AN122" s="1">
        <f t="shared" si="43"/>
        <v>67932.719999999914</v>
      </c>
      <c r="AQ122" s="92">
        <v>144</v>
      </c>
      <c r="AR122" s="92">
        <f>IF('Metric ME - Current'!$H$16&lt;2.6872,982.62-123.62*(2.6872-'Metric ME - Current'!$H$16),982.62)</f>
        <v>982.62</v>
      </c>
      <c r="AS122" s="1">
        <f t="shared" si="37"/>
        <v>103097.25999999991</v>
      </c>
      <c r="AT122" s="92">
        <f>IF('Metric ME - Current'!$H$16&lt;2.6454,427.03-61.4733*(2.6454-'Metric ME - Current'!$H$16),427.03)</f>
        <v>427.03</v>
      </c>
      <c r="AU122" s="1">
        <f t="shared" si="44"/>
        <v>67932.719999999914</v>
      </c>
      <c r="AX122" s="92">
        <v>144</v>
      </c>
      <c r="AY122" s="92">
        <f>IF('Metric ME - Current'!$I$16&lt;2.6872,982.62-123.62*(2.6872-'Metric ME - Current'!$I$16),982.62)</f>
        <v>982.62</v>
      </c>
      <c r="AZ122" s="1">
        <f t="shared" si="38"/>
        <v>103097.25999999991</v>
      </c>
      <c r="BA122" s="92">
        <f>IF('Metric ME - Current'!$I$16&lt;2.6454,427.03-61.4733*(2.6454-'Metric ME - Current'!$I$16),427.03)</f>
        <v>427.03</v>
      </c>
      <c r="BB122" s="1">
        <f t="shared" si="45"/>
        <v>67932.719999999914</v>
      </c>
    </row>
    <row r="123" spans="1:54" x14ac:dyDescent="0.25">
      <c r="A123" s="92">
        <v>145</v>
      </c>
      <c r="B123" s="92">
        <f>IF('Metric ME - Current'!$B$16&lt;2.6872,982.62-123.62*(2.6872-'Metric ME - Current'!$B$16),982.62)</f>
        <v>982.62</v>
      </c>
      <c r="C123" s="1">
        <f t="shared" si="31"/>
        <v>104079.8799999999</v>
      </c>
      <c r="D123" s="92">
        <f>IF('Metric ME - Current'!$B$16&lt;2.6454,427.03-61.4733*(2.6454-'Metric ME - Current'!$B$16),427.03)</f>
        <v>427.03</v>
      </c>
      <c r="E123" s="1">
        <f t="shared" si="30"/>
        <v>68359.749999999913</v>
      </c>
      <c r="H123" s="92">
        <v>145</v>
      </c>
      <c r="I123" s="92">
        <f>IF('Metric ME - Current'!$C$16&lt;2.6872,982.62-123.62*(2.6872-'Metric ME - Current'!$C$16),982.62)</f>
        <v>982.62</v>
      </c>
      <c r="J123" s="1">
        <f t="shared" si="32"/>
        <v>104079.8799999999</v>
      </c>
      <c r="K123" s="92">
        <f>IF('Metric ME - Current'!$C$16&lt;2.6454,427.03-61.4733*(2.6454-'Metric ME - Current'!$C$16),427.03)</f>
        <v>427.03</v>
      </c>
      <c r="L123" s="1">
        <f t="shared" si="39"/>
        <v>68359.749999999913</v>
      </c>
      <c r="O123" s="92">
        <v>145</v>
      </c>
      <c r="P123" s="92">
        <f>IF('Metric ME - Current'!$D$16&lt;2.6872,982.62-123.62*(2.6872-'Metric ME - Current'!$D$16),982.62)</f>
        <v>982.62</v>
      </c>
      <c r="Q123" s="1">
        <f t="shared" si="33"/>
        <v>104079.8799999999</v>
      </c>
      <c r="R123" s="92">
        <f>IF('Metric ME - Current'!$D$16&lt;2.6454,427.03-61.4733*(2.6454-'Metric ME - Current'!$D$16),427.03)</f>
        <v>427.03</v>
      </c>
      <c r="S123" s="1">
        <f t="shared" si="40"/>
        <v>68359.749999999913</v>
      </c>
      <c r="V123" s="92">
        <v>145</v>
      </c>
      <c r="W123" s="92">
        <f>IF('Metric ME - Current'!$E$16&lt;2.6872,982.62-123.62*(2.6872-'Metric ME - Current'!$E$16),982.62)</f>
        <v>982.62</v>
      </c>
      <c r="X123" s="1">
        <f t="shared" si="34"/>
        <v>104079.8799999999</v>
      </c>
      <c r="Y123" s="92">
        <f>IF('Metric ME - Current'!$E$16&lt;2.6454,427.03-61.4733*(2.6454-'Metric ME - Current'!$E$16),427.03)</f>
        <v>427.03</v>
      </c>
      <c r="Z123" s="1">
        <f t="shared" si="41"/>
        <v>68359.749999999913</v>
      </c>
      <c r="AC123" s="92">
        <v>145</v>
      </c>
      <c r="AD123" s="92">
        <f>IF('Metric ME - Current'!$F$16&lt;2.6872,982.62-123.62*(2.6872-'Metric ME - Current'!$F$16),982.62)</f>
        <v>982.62</v>
      </c>
      <c r="AE123" s="1">
        <f t="shared" si="35"/>
        <v>104079.8799999999</v>
      </c>
      <c r="AF123" s="92">
        <f>IF('Metric ME - Current'!$F$16&lt;2.6454,427.03-61.4733*(2.6454-'Metric ME - Current'!$F$16),427.03)</f>
        <v>427.03</v>
      </c>
      <c r="AG123" s="1">
        <f t="shared" si="42"/>
        <v>68359.749999999913</v>
      </c>
      <c r="AJ123" s="92">
        <v>145</v>
      </c>
      <c r="AK123" s="92">
        <f>IF('Metric ME - Current'!$G$16&lt;2.6872,982.62-123.62*(2.6872-'Metric ME - Current'!$G$16),982.62)</f>
        <v>982.62</v>
      </c>
      <c r="AL123" s="1">
        <f t="shared" si="36"/>
        <v>104079.8799999999</v>
      </c>
      <c r="AM123" s="92">
        <f>IF('Metric ME - Current'!$G$16&lt;2.6454,427.03-61.4733*(2.6454-'Metric ME - Current'!$G$16),427.03)</f>
        <v>427.03</v>
      </c>
      <c r="AN123" s="1">
        <f t="shared" si="43"/>
        <v>68359.749999999913</v>
      </c>
      <c r="AQ123" s="92">
        <v>145</v>
      </c>
      <c r="AR123" s="92">
        <f>IF('Metric ME - Current'!$H$16&lt;2.6872,982.62-123.62*(2.6872-'Metric ME - Current'!$H$16),982.62)</f>
        <v>982.62</v>
      </c>
      <c r="AS123" s="1">
        <f t="shared" si="37"/>
        <v>104079.8799999999</v>
      </c>
      <c r="AT123" s="92">
        <f>IF('Metric ME - Current'!$H$16&lt;2.6454,427.03-61.4733*(2.6454-'Metric ME - Current'!$H$16),427.03)</f>
        <v>427.03</v>
      </c>
      <c r="AU123" s="1">
        <f t="shared" si="44"/>
        <v>68359.749999999913</v>
      </c>
      <c r="AX123" s="92">
        <v>145</v>
      </c>
      <c r="AY123" s="92">
        <f>IF('Metric ME - Current'!$I$16&lt;2.6872,982.62-123.62*(2.6872-'Metric ME - Current'!$I$16),982.62)</f>
        <v>982.62</v>
      </c>
      <c r="AZ123" s="1">
        <f t="shared" si="38"/>
        <v>104079.8799999999</v>
      </c>
      <c r="BA123" s="92">
        <f>IF('Metric ME - Current'!$I$16&lt;2.6454,427.03-61.4733*(2.6454-'Metric ME - Current'!$I$16),427.03)</f>
        <v>427.03</v>
      </c>
      <c r="BB123" s="1">
        <f t="shared" si="45"/>
        <v>68359.749999999913</v>
      </c>
    </row>
    <row r="124" spans="1:54" x14ac:dyDescent="0.25">
      <c r="A124" s="92">
        <v>146</v>
      </c>
      <c r="B124" s="92">
        <f>IF('Metric ME - Current'!$B$16&lt;2.6872,982.62-123.62*(2.6872-'Metric ME - Current'!$B$16),982.62)</f>
        <v>982.62</v>
      </c>
      <c r="C124" s="1">
        <f t="shared" si="31"/>
        <v>105062.4999999999</v>
      </c>
      <c r="D124" s="92">
        <f>IF('Metric ME - Current'!$B$16&lt;2.6454,427.03-61.4733*(2.6454-'Metric ME - Current'!$B$16),427.03)</f>
        <v>427.03</v>
      </c>
      <c r="E124" s="1">
        <f t="shared" si="30"/>
        <v>68786.779999999912</v>
      </c>
      <c r="H124" s="92">
        <v>146</v>
      </c>
      <c r="I124" s="92">
        <f>IF('Metric ME - Current'!$C$16&lt;2.6872,982.62-123.62*(2.6872-'Metric ME - Current'!$C$16),982.62)</f>
        <v>982.62</v>
      </c>
      <c r="J124" s="1">
        <f t="shared" si="32"/>
        <v>105062.4999999999</v>
      </c>
      <c r="K124" s="92">
        <f>IF('Metric ME - Current'!$C$16&lt;2.6454,427.03-61.4733*(2.6454-'Metric ME - Current'!$C$16),427.03)</f>
        <v>427.03</v>
      </c>
      <c r="L124" s="1">
        <f t="shared" si="39"/>
        <v>68786.779999999912</v>
      </c>
      <c r="O124" s="92">
        <v>146</v>
      </c>
      <c r="P124" s="92">
        <f>IF('Metric ME - Current'!$D$16&lt;2.6872,982.62-123.62*(2.6872-'Metric ME - Current'!$D$16),982.62)</f>
        <v>982.62</v>
      </c>
      <c r="Q124" s="1">
        <f t="shared" si="33"/>
        <v>105062.4999999999</v>
      </c>
      <c r="R124" s="92">
        <f>IF('Metric ME - Current'!$D$16&lt;2.6454,427.03-61.4733*(2.6454-'Metric ME - Current'!$D$16),427.03)</f>
        <v>427.03</v>
      </c>
      <c r="S124" s="1">
        <f t="shared" si="40"/>
        <v>68786.779999999912</v>
      </c>
      <c r="V124" s="92">
        <v>146</v>
      </c>
      <c r="W124" s="92">
        <f>IF('Metric ME - Current'!$E$16&lt;2.6872,982.62-123.62*(2.6872-'Metric ME - Current'!$E$16),982.62)</f>
        <v>982.62</v>
      </c>
      <c r="X124" s="1">
        <f t="shared" si="34"/>
        <v>105062.4999999999</v>
      </c>
      <c r="Y124" s="92">
        <f>IF('Metric ME - Current'!$E$16&lt;2.6454,427.03-61.4733*(2.6454-'Metric ME - Current'!$E$16),427.03)</f>
        <v>427.03</v>
      </c>
      <c r="Z124" s="1">
        <f t="shared" si="41"/>
        <v>68786.779999999912</v>
      </c>
      <c r="AC124" s="92">
        <v>146</v>
      </c>
      <c r="AD124" s="92">
        <f>IF('Metric ME - Current'!$F$16&lt;2.6872,982.62-123.62*(2.6872-'Metric ME - Current'!$F$16),982.62)</f>
        <v>982.62</v>
      </c>
      <c r="AE124" s="1">
        <f t="shared" si="35"/>
        <v>105062.4999999999</v>
      </c>
      <c r="AF124" s="92">
        <f>IF('Metric ME - Current'!$F$16&lt;2.6454,427.03-61.4733*(2.6454-'Metric ME - Current'!$F$16),427.03)</f>
        <v>427.03</v>
      </c>
      <c r="AG124" s="1">
        <f t="shared" si="42"/>
        <v>68786.779999999912</v>
      </c>
      <c r="AJ124" s="92">
        <v>146</v>
      </c>
      <c r="AK124" s="92">
        <f>IF('Metric ME - Current'!$G$16&lt;2.6872,982.62-123.62*(2.6872-'Metric ME - Current'!$G$16),982.62)</f>
        <v>982.62</v>
      </c>
      <c r="AL124" s="1">
        <f t="shared" si="36"/>
        <v>105062.4999999999</v>
      </c>
      <c r="AM124" s="92">
        <f>IF('Metric ME - Current'!$G$16&lt;2.6454,427.03-61.4733*(2.6454-'Metric ME - Current'!$G$16),427.03)</f>
        <v>427.03</v>
      </c>
      <c r="AN124" s="1">
        <f t="shared" si="43"/>
        <v>68786.779999999912</v>
      </c>
      <c r="AQ124" s="92">
        <v>146</v>
      </c>
      <c r="AR124" s="92">
        <f>IF('Metric ME - Current'!$H$16&lt;2.6872,982.62-123.62*(2.6872-'Metric ME - Current'!$H$16),982.62)</f>
        <v>982.62</v>
      </c>
      <c r="AS124" s="1">
        <f t="shared" si="37"/>
        <v>105062.4999999999</v>
      </c>
      <c r="AT124" s="92">
        <f>IF('Metric ME - Current'!$H$16&lt;2.6454,427.03-61.4733*(2.6454-'Metric ME - Current'!$H$16),427.03)</f>
        <v>427.03</v>
      </c>
      <c r="AU124" s="1">
        <f t="shared" si="44"/>
        <v>68786.779999999912</v>
      </c>
      <c r="AX124" s="92">
        <v>146</v>
      </c>
      <c r="AY124" s="92">
        <f>IF('Metric ME - Current'!$I$16&lt;2.6872,982.62-123.62*(2.6872-'Metric ME - Current'!$I$16),982.62)</f>
        <v>982.62</v>
      </c>
      <c r="AZ124" s="1">
        <f t="shared" si="38"/>
        <v>105062.4999999999</v>
      </c>
      <c r="BA124" s="92">
        <f>IF('Metric ME - Current'!$I$16&lt;2.6454,427.03-61.4733*(2.6454-'Metric ME - Current'!$I$16),427.03)</f>
        <v>427.03</v>
      </c>
      <c r="BB124" s="1">
        <f t="shared" si="45"/>
        <v>68786.779999999912</v>
      </c>
    </row>
    <row r="125" spans="1:54" x14ac:dyDescent="0.25">
      <c r="A125" s="92">
        <v>147</v>
      </c>
      <c r="B125" s="92">
        <f>IF('Metric ME - Current'!$B$16&lt;2.6872,982.62-123.62*(2.6872-'Metric ME - Current'!$B$16),982.62)</f>
        <v>982.62</v>
      </c>
      <c r="C125" s="1">
        <f t="shared" si="31"/>
        <v>106045.11999999989</v>
      </c>
      <c r="D125" s="92">
        <f>IF('Metric ME - Current'!$B$16&lt;2.6454,427.03-61.4733*(2.6454-'Metric ME - Current'!$B$16),427.03)</f>
        <v>427.03</v>
      </c>
      <c r="E125" s="1">
        <f t="shared" si="30"/>
        <v>69213.80999999991</v>
      </c>
      <c r="H125" s="92">
        <v>147</v>
      </c>
      <c r="I125" s="92">
        <f>IF('Metric ME - Current'!$C$16&lt;2.6872,982.62-123.62*(2.6872-'Metric ME - Current'!$C$16),982.62)</f>
        <v>982.62</v>
      </c>
      <c r="J125" s="1">
        <f t="shared" si="32"/>
        <v>106045.11999999989</v>
      </c>
      <c r="K125" s="92">
        <f>IF('Metric ME - Current'!$C$16&lt;2.6454,427.03-61.4733*(2.6454-'Metric ME - Current'!$C$16),427.03)</f>
        <v>427.03</v>
      </c>
      <c r="L125" s="1">
        <f t="shared" si="39"/>
        <v>69213.80999999991</v>
      </c>
      <c r="O125" s="92">
        <v>147</v>
      </c>
      <c r="P125" s="92">
        <f>IF('Metric ME - Current'!$D$16&lt;2.6872,982.62-123.62*(2.6872-'Metric ME - Current'!$D$16),982.62)</f>
        <v>982.62</v>
      </c>
      <c r="Q125" s="1">
        <f t="shared" si="33"/>
        <v>106045.11999999989</v>
      </c>
      <c r="R125" s="92">
        <f>IF('Metric ME - Current'!$D$16&lt;2.6454,427.03-61.4733*(2.6454-'Metric ME - Current'!$D$16),427.03)</f>
        <v>427.03</v>
      </c>
      <c r="S125" s="1">
        <f t="shared" si="40"/>
        <v>69213.80999999991</v>
      </c>
      <c r="V125" s="92">
        <v>147</v>
      </c>
      <c r="W125" s="92">
        <f>IF('Metric ME - Current'!$E$16&lt;2.6872,982.62-123.62*(2.6872-'Metric ME - Current'!$E$16),982.62)</f>
        <v>982.62</v>
      </c>
      <c r="X125" s="1">
        <f t="shared" si="34"/>
        <v>106045.11999999989</v>
      </c>
      <c r="Y125" s="92">
        <f>IF('Metric ME - Current'!$E$16&lt;2.6454,427.03-61.4733*(2.6454-'Metric ME - Current'!$E$16),427.03)</f>
        <v>427.03</v>
      </c>
      <c r="Z125" s="1">
        <f t="shared" si="41"/>
        <v>69213.80999999991</v>
      </c>
      <c r="AC125" s="92">
        <v>147</v>
      </c>
      <c r="AD125" s="92">
        <f>IF('Metric ME - Current'!$F$16&lt;2.6872,982.62-123.62*(2.6872-'Metric ME - Current'!$F$16),982.62)</f>
        <v>982.62</v>
      </c>
      <c r="AE125" s="1">
        <f t="shared" si="35"/>
        <v>106045.11999999989</v>
      </c>
      <c r="AF125" s="92">
        <f>IF('Metric ME - Current'!$F$16&lt;2.6454,427.03-61.4733*(2.6454-'Metric ME - Current'!$F$16),427.03)</f>
        <v>427.03</v>
      </c>
      <c r="AG125" s="1">
        <f t="shared" si="42"/>
        <v>69213.80999999991</v>
      </c>
      <c r="AJ125" s="92">
        <v>147</v>
      </c>
      <c r="AK125" s="92">
        <f>IF('Metric ME - Current'!$G$16&lt;2.6872,982.62-123.62*(2.6872-'Metric ME - Current'!$G$16),982.62)</f>
        <v>982.62</v>
      </c>
      <c r="AL125" s="1">
        <f t="shared" si="36"/>
        <v>106045.11999999989</v>
      </c>
      <c r="AM125" s="92">
        <f>IF('Metric ME - Current'!$G$16&lt;2.6454,427.03-61.4733*(2.6454-'Metric ME - Current'!$G$16),427.03)</f>
        <v>427.03</v>
      </c>
      <c r="AN125" s="1">
        <f t="shared" si="43"/>
        <v>69213.80999999991</v>
      </c>
      <c r="AQ125" s="92">
        <v>147</v>
      </c>
      <c r="AR125" s="92">
        <f>IF('Metric ME - Current'!$H$16&lt;2.6872,982.62-123.62*(2.6872-'Metric ME - Current'!$H$16),982.62)</f>
        <v>982.62</v>
      </c>
      <c r="AS125" s="1">
        <f t="shared" si="37"/>
        <v>106045.11999999989</v>
      </c>
      <c r="AT125" s="92">
        <f>IF('Metric ME - Current'!$H$16&lt;2.6454,427.03-61.4733*(2.6454-'Metric ME - Current'!$H$16),427.03)</f>
        <v>427.03</v>
      </c>
      <c r="AU125" s="1">
        <f t="shared" si="44"/>
        <v>69213.80999999991</v>
      </c>
      <c r="AX125" s="92">
        <v>147</v>
      </c>
      <c r="AY125" s="92">
        <f>IF('Metric ME - Current'!$I$16&lt;2.6872,982.62-123.62*(2.6872-'Metric ME - Current'!$I$16),982.62)</f>
        <v>982.62</v>
      </c>
      <c r="AZ125" s="1">
        <f t="shared" si="38"/>
        <v>106045.11999999989</v>
      </c>
      <c r="BA125" s="92">
        <f>IF('Metric ME - Current'!$I$16&lt;2.6454,427.03-61.4733*(2.6454-'Metric ME - Current'!$I$16),427.03)</f>
        <v>427.03</v>
      </c>
      <c r="BB125" s="1">
        <f t="shared" si="45"/>
        <v>69213.80999999991</v>
      </c>
    </row>
    <row r="126" spans="1:54" x14ac:dyDescent="0.25">
      <c r="A126" s="92">
        <v>148</v>
      </c>
      <c r="B126" s="92">
        <f>IF('Metric ME - Current'!$B$16&lt;2.6872,982.62-123.62*(2.6872-'Metric ME - Current'!$B$16),982.62)</f>
        <v>982.62</v>
      </c>
      <c r="C126" s="1">
        <f t="shared" si="31"/>
        <v>107027.73999999989</v>
      </c>
      <c r="D126" s="92">
        <f>IF('Metric ME - Current'!$B$16&lt;2.6454,427.03-61.4733*(2.6454-'Metric ME - Current'!$B$16),427.03)</f>
        <v>427.03</v>
      </c>
      <c r="E126" s="1">
        <f t="shared" si="30"/>
        <v>69640.839999999909</v>
      </c>
      <c r="H126" s="92">
        <v>148</v>
      </c>
      <c r="I126" s="92">
        <f>IF('Metric ME - Current'!$C$16&lt;2.6872,982.62-123.62*(2.6872-'Metric ME - Current'!$C$16),982.62)</f>
        <v>982.62</v>
      </c>
      <c r="J126" s="1">
        <f t="shared" si="32"/>
        <v>107027.73999999989</v>
      </c>
      <c r="K126" s="92">
        <f>IF('Metric ME - Current'!$C$16&lt;2.6454,427.03-61.4733*(2.6454-'Metric ME - Current'!$C$16),427.03)</f>
        <v>427.03</v>
      </c>
      <c r="L126" s="1">
        <f t="shared" si="39"/>
        <v>69640.839999999909</v>
      </c>
      <c r="O126" s="92">
        <v>148</v>
      </c>
      <c r="P126" s="92">
        <f>IF('Metric ME - Current'!$D$16&lt;2.6872,982.62-123.62*(2.6872-'Metric ME - Current'!$D$16),982.62)</f>
        <v>982.62</v>
      </c>
      <c r="Q126" s="1">
        <f t="shared" si="33"/>
        <v>107027.73999999989</v>
      </c>
      <c r="R126" s="92">
        <f>IF('Metric ME - Current'!$D$16&lt;2.6454,427.03-61.4733*(2.6454-'Metric ME - Current'!$D$16),427.03)</f>
        <v>427.03</v>
      </c>
      <c r="S126" s="1">
        <f t="shared" si="40"/>
        <v>69640.839999999909</v>
      </c>
      <c r="V126" s="92">
        <v>148</v>
      </c>
      <c r="W126" s="92">
        <f>IF('Metric ME - Current'!$E$16&lt;2.6872,982.62-123.62*(2.6872-'Metric ME - Current'!$E$16),982.62)</f>
        <v>982.62</v>
      </c>
      <c r="X126" s="1">
        <f t="shared" si="34"/>
        <v>107027.73999999989</v>
      </c>
      <c r="Y126" s="92">
        <f>IF('Metric ME - Current'!$E$16&lt;2.6454,427.03-61.4733*(2.6454-'Metric ME - Current'!$E$16),427.03)</f>
        <v>427.03</v>
      </c>
      <c r="Z126" s="1">
        <f t="shared" si="41"/>
        <v>69640.839999999909</v>
      </c>
      <c r="AC126" s="92">
        <v>148</v>
      </c>
      <c r="AD126" s="92">
        <f>IF('Metric ME - Current'!$F$16&lt;2.6872,982.62-123.62*(2.6872-'Metric ME - Current'!$F$16),982.62)</f>
        <v>982.62</v>
      </c>
      <c r="AE126" s="1">
        <f t="shared" si="35"/>
        <v>107027.73999999989</v>
      </c>
      <c r="AF126" s="92">
        <f>IF('Metric ME - Current'!$F$16&lt;2.6454,427.03-61.4733*(2.6454-'Metric ME - Current'!$F$16),427.03)</f>
        <v>427.03</v>
      </c>
      <c r="AG126" s="1">
        <f t="shared" si="42"/>
        <v>69640.839999999909</v>
      </c>
      <c r="AJ126" s="92">
        <v>148</v>
      </c>
      <c r="AK126" s="92">
        <f>IF('Metric ME - Current'!$G$16&lt;2.6872,982.62-123.62*(2.6872-'Metric ME - Current'!$G$16),982.62)</f>
        <v>982.62</v>
      </c>
      <c r="AL126" s="1">
        <f t="shared" si="36"/>
        <v>107027.73999999989</v>
      </c>
      <c r="AM126" s="92">
        <f>IF('Metric ME - Current'!$G$16&lt;2.6454,427.03-61.4733*(2.6454-'Metric ME - Current'!$G$16),427.03)</f>
        <v>427.03</v>
      </c>
      <c r="AN126" s="1">
        <f t="shared" si="43"/>
        <v>69640.839999999909</v>
      </c>
      <c r="AQ126" s="92">
        <v>148</v>
      </c>
      <c r="AR126" s="92">
        <f>IF('Metric ME - Current'!$H$16&lt;2.6872,982.62-123.62*(2.6872-'Metric ME - Current'!$H$16),982.62)</f>
        <v>982.62</v>
      </c>
      <c r="AS126" s="1">
        <f t="shared" si="37"/>
        <v>107027.73999999989</v>
      </c>
      <c r="AT126" s="92">
        <f>IF('Metric ME - Current'!$H$16&lt;2.6454,427.03-61.4733*(2.6454-'Metric ME - Current'!$H$16),427.03)</f>
        <v>427.03</v>
      </c>
      <c r="AU126" s="1">
        <f t="shared" si="44"/>
        <v>69640.839999999909</v>
      </c>
      <c r="AX126" s="92">
        <v>148</v>
      </c>
      <c r="AY126" s="92">
        <f>IF('Metric ME - Current'!$I$16&lt;2.6872,982.62-123.62*(2.6872-'Metric ME - Current'!$I$16),982.62)</f>
        <v>982.62</v>
      </c>
      <c r="AZ126" s="1">
        <f t="shared" si="38"/>
        <v>107027.73999999989</v>
      </c>
      <c r="BA126" s="92">
        <f>IF('Metric ME - Current'!$I$16&lt;2.6454,427.03-61.4733*(2.6454-'Metric ME - Current'!$I$16),427.03)</f>
        <v>427.03</v>
      </c>
      <c r="BB126" s="1">
        <f t="shared" si="45"/>
        <v>69640.839999999909</v>
      </c>
    </row>
    <row r="127" spans="1:54" x14ac:dyDescent="0.25">
      <c r="A127" s="92">
        <v>149</v>
      </c>
      <c r="B127" s="92">
        <f>IF('Metric ME - Current'!$B$16&lt;2.6872,982.62-123.62*(2.6872-'Metric ME - Current'!$B$16),982.62)</f>
        <v>982.62</v>
      </c>
      <c r="C127" s="1">
        <f t="shared" si="31"/>
        <v>108010.35999999988</v>
      </c>
      <c r="D127" s="92">
        <f>IF('Metric ME - Current'!$B$16&lt;2.6454,427.03-61.4733*(2.6454-'Metric ME - Current'!$B$16),427.03)</f>
        <v>427.03</v>
      </c>
      <c r="E127" s="1">
        <f t="shared" si="30"/>
        <v>70067.869999999908</v>
      </c>
      <c r="H127" s="92">
        <v>149</v>
      </c>
      <c r="I127" s="92">
        <f>IF('Metric ME - Current'!$C$16&lt;2.6872,982.62-123.62*(2.6872-'Metric ME - Current'!$C$16),982.62)</f>
        <v>982.62</v>
      </c>
      <c r="J127" s="1">
        <f t="shared" si="32"/>
        <v>108010.35999999988</v>
      </c>
      <c r="K127" s="92">
        <f>IF('Metric ME - Current'!$C$16&lt;2.6454,427.03-61.4733*(2.6454-'Metric ME - Current'!$C$16),427.03)</f>
        <v>427.03</v>
      </c>
      <c r="L127" s="1">
        <f t="shared" si="39"/>
        <v>70067.869999999908</v>
      </c>
      <c r="O127" s="92">
        <v>149</v>
      </c>
      <c r="P127" s="92">
        <f>IF('Metric ME - Current'!$D$16&lt;2.6872,982.62-123.62*(2.6872-'Metric ME - Current'!$D$16),982.62)</f>
        <v>982.62</v>
      </c>
      <c r="Q127" s="1">
        <f t="shared" si="33"/>
        <v>108010.35999999988</v>
      </c>
      <c r="R127" s="92">
        <f>IF('Metric ME - Current'!$D$16&lt;2.6454,427.03-61.4733*(2.6454-'Metric ME - Current'!$D$16),427.03)</f>
        <v>427.03</v>
      </c>
      <c r="S127" s="1">
        <f t="shared" si="40"/>
        <v>70067.869999999908</v>
      </c>
      <c r="V127" s="92">
        <v>149</v>
      </c>
      <c r="W127" s="92">
        <f>IF('Metric ME - Current'!$E$16&lt;2.6872,982.62-123.62*(2.6872-'Metric ME - Current'!$E$16),982.62)</f>
        <v>982.62</v>
      </c>
      <c r="X127" s="1">
        <f t="shared" si="34"/>
        <v>108010.35999999988</v>
      </c>
      <c r="Y127" s="92">
        <f>IF('Metric ME - Current'!$E$16&lt;2.6454,427.03-61.4733*(2.6454-'Metric ME - Current'!$E$16),427.03)</f>
        <v>427.03</v>
      </c>
      <c r="Z127" s="1">
        <f t="shared" si="41"/>
        <v>70067.869999999908</v>
      </c>
      <c r="AC127" s="92">
        <v>149</v>
      </c>
      <c r="AD127" s="92">
        <f>IF('Metric ME - Current'!$F$16&lt;2.6872,982.62-123.62*(2.6872-'Metric ME - Current'!$F$16),982.62)</f>
        <v>982.62</v>
      </c>
      <c r="AE127" s="1">
        <f t="shared" si="35"/>
        <v>108010.35999999988</v>
      </c>
      <c r="AF127" s="92">
        <f>IF('Metric ME - Current'!$F$16&lt;2.6454,427.03-61.4733*(2.6454-'Metric ME - Current'!$F$16),427.03)</f>
        <v>427.03</v>
      </c>
      <c r="AG127" s="1">
        <f t="shared" si="42"/>
        <v>70067.869999999908</v>
      </c>
      <c r="AJ127" s="92">
        <v>149</v>
      </c>
      <c r="AK127" s="92">
        <f>IF('Metric ME - Current'!$G$16&lt;2.6872,982.62-123.62*(2.6872-'Metric ME - Current'!$G$16),982.62)</f>
        <v>982.62</v>
      </c>
      <c r="AL127" s="1">
        <f t="shared" si="36"/>
        <v>108010.35999999988</v>
      </c>
      <c r="AM127" s="92">
        <f>IF('Metric ME - Current'!$G$16&lt;2.6454,427.03-61.4733*(2.6454-'Metric ME - Current'!$G$16),427.03)</f>
        <v>427.03</v>
      </c>
      <c r="AN127" s="1">
        <f t="shared" si="43"/>
        <v>70067.869999999908</v>
      </c>
      <c r="AQ127" s="92">
        <v>149</v>
      </c>
      <c r="AR127" s="92">
        <f>IF('Metric ME - Current'!$H$16&lt;2.6872,982.62-123.62*(2.6872-'Metric ME - Current'!$H$16),982.62)</f>
        <v>982.62</v>
      </c>
      <c r="AS127" s="1">
        <f t="shared" si="37"/>
        <v>108010.35999999988</v>
      </c>
      <c r="AT127" s="92">
        <f>IF('Metric ME - Current'!$H$16&lt;2.6454,427.03-61.4733*(2.6454-'Metric ME - Current'!$H$16),427.03)</f>
        <v>427.03</v>
      </c>
      <c r="AU127" s="1">
        <f t="shared" si="44"/>
        <v>70067.869999999908</v>
      </c>
      <c r="AX127" s="92">
        <v>149</v>
      </c>
      <c r="AY127" s="92">
        <f>IF('Metric ME - Current'!$I$16&lt;2.6872,982.62-123.62*(2.6872-'Metric ME - Current'!$I$16),982.62)</f>
        <v>982.62</v>
      </c>
      <c r="AZ127" s="1">
        <f t="shared" si="38"/>
        <v>108010.35999999988</v>
      </c>
      <c r="BA127" s="92">
        <f>IF('Metric ME - Current'!$I$16&lt;2.6454,427.03-61.4733*(2.6454-'Metric ME - Current'!$I$16),427.03)</f>
        <v>427.03</v>
      </c>
      <c r="BB127" s="1">
        <f t="shared" si="45"/>
        <v>70067.869999999908</v>
      </c>
    </row>
    <row r="128" spans="1:54" x14ac:dyDescent="0.25">
      <c r="A128" s="92">
        <v>150</v>
      </c>
      <c r="B128" s="92">
        <f>IF('Metric ME - Current'!$B$16&lt;2.6872,982.62-123.62*(2.6872-'Metric ME - Current'!$B$16),982.62)</f>
        <v>982.62</v>
      </c>
      <c r="C128" s="1">
        <f t="shared" si="31"/>
        <v>108992.97999999988</v>
      </c>
      <c r="D128" s="92">
        <f>IF('Metric ME - Current'!$B$16&lt;2.6454,427.03-61.4733*(2.6454-'Metric ME - Current'!$B$16),427.03)</f>
        <v>427.03</v>
      </c>
      <c r="E128" s="1">
        <f t="shared" si="30"/>
        <v>70494.899999999907</v>
      </c>
      <c r="H128" s="92">
        <v>150</v>
      </c>
      <c r="I128" s="92">
        <f>IF('Metric ME - Current'!$C$16&lt;2.6872,982.62-123.62*(2.6872-'Metric ME - Current'!$C$16),982.62)</f>
        <v>982.62</v>
      </c>
      <c r="J128" s="1">
        <f t="shared" si="32"/>
        <v>108992.97999999988</v>
      </c>
      <c r="K128" s="92">
        <f>IF('Metric ME - Current'!$C$16&lt;2.6454,427.03-61.4733*(2.6454-'Metric ME - Current'!$C$16),427.03)</f>
        <v>427.03</v>
      </c>
      <c r="L128" s="1">
        <f t="shared" si="39"/>
        <v>70494.899999999907</v>
      </c>
      <c r="O128" s="92">
        <v>150</v>
      </c>
      <c r="P128" s="92">
        <f>IF('Metric ME - Current'!$D$16&lt;2.6872,982.62-123.62*(2.6872-'Metric ME - Current'!$D$16),982.62)</f>
        <v>982.62</v>
      </c>
      <c r="Q128" s="1">
        <f t="shared" si="33"/>
        <v>108992.97999999988</v>
      </c>
      <c r="R128" s="92">
        <f>IF('Metric ME - Current'!$D$16&lt;2.6454,427.03-61.4733*(2.6454-'Metric ME - Current'!$D$16),427.03)</f>
        <v>427.03</v>
      </c>
      <c r="S128" s="1">
        <f t="shared" si="40"/>
        <v>70494.899999999907</v>
      </c>
      <c r="V128" s="92">
        <v>150</v>
      </c>
      <c r="W128" s="92">
        <f>IF('Metric ME - Current'!$E$16&lt;2.6872,982.62-123.62*(2.6872-'Metric ME - Current'!$E$16),982.62)</f>
        <v>982.62</v>
      </c>
      <c r="X128" s="1">
        <f t="shared" si="34"/>
        <v>108992.97999999988</v>
      </c>
      <c r="Y128" s="92">
        <f>IF('Metric ME - Current'!$E$16&lt;2.6454,427.03-61.4733*(2.6454-'Metric ME - Current'!$E$16),427.03)</f>
        <v>427.03</v>
      </c>
      <c r="Z128" s="1">
        <f t="shared" si="41"/>
        <v>70494.899999999907</v>
      </c>
      <c r="AC128" s="92">
        <v>150</v>
      </c>
      <c r="AD128" s="92">
        <f>IF('Metric ME - Current'!$F$16&lt;2.6872,982.62-123.62*(2.6872-'Metric ME - Current'!$F$16),982.62)</f>
        <v>982.62</v>
      </c>
      <c r="AE128" s="1">
        <f t="shared" si="35"/>
        <v>108992.97999999988</v>
      </c>
      <c r="AF128" s="92">
        <f>IF('Metric ME - Current'!$F$16&lt;2.6454,427.03-61.4733*(2.6454-'Metric ME - Current'!$F$16),427.03)</f>
        <v>427.03</v>
      </c>
      <c r="AG128" s="1">
        <f t="shared" si="42"/>
        <v>70494.899999999907</v>
      </c>
      <c r="AJ128" s="92">
        <v>150</v>
      </c>
      <c r="AK128" s="92">
        <f>IF('Metric ME - Current'!$G$16&lt;2.6872,982.62-123.62*(2.6872-'Metric ME - Current'!$G$16),982.62)</f>
        <v>982.62</v>
      </c>
      <c r="AL128" s="1">
        <f t="shared" si="36"/>
        <v>108992.97999999988</v>
      </c>
      <c r="AM128" s="92">
        <f>IF('Metric ME - Current'!$G$16&lt;2.6454,427.03-61.4733*(2.6454-'Metric ME - Current'!$G$16),427.03)</f>
        <v>427.03</v>
      </c>
      <c r="AN128" s="1">
        <f t="shared" si="43"/>
        <v>70494.899999999907</v>
      </c>
      <c r="AQ128" s="92">
        <v>150</v>
      </c>
      <c r="AR128" s="92">
        <f>IF('Metric ME - Current'!$H$16&lt;2.6872,982.62-123.62*(2.6872-'Metric ME - Current'!$H$16),982.62)</f>
        <v>982.62</v>
      </c>
      <c r="AS128" s="1">
        <f t="shared" si="37"/>
        <v>108992.97999999988</v>
      </c>
      <c r="AT128" s="92">
        <f>IF('Metric ME - Current'!$H$16&lt;2.6454,427.03-61.4733*(2.6454-'Metric ME - Current'!$H$16),427.03)</f>
        <v>427.03</v>
      </c>
      <c r="AU128" s="1">
        <f t="shared" si="44"/>
        <v>70494.899999999907</v>
      </c>
      <c r="AX128" s="92">
        <v>150</v>
      </c>
      <c r="AY128" s="92">
        <f>IF('Metric ME - Current'!$I$16&lt;2.6872,982.62-123.62*(2.6872-'Metric ME - Current'!$I$16),982.62)</f>
        <v>982.62</v>
      </c>
      <c r="AZ128" s="1">
        <f t="shared" si="38"/>
        <v>108992.97999999988</v>
      </c>
      <c r="BA128" s="92">
        <f>IF('Metric ME - Current'!$I$16&lt;2.6454,427.03-61.4733*(2.6454-'Metric ME - Current'!$I$16),427.03)</f>
        <v>427.03</v>
      </c>
      <c r="BB128" s="1">
        <f t="shared" si="45"/>
        <v>70494.899999999907</v>
      </c>
    </row>
    <row r="129" spans="1:54" x14ac:dyDescent="0.25">
      <c r="A129" s="92">
        <v>151</v>
      </c>
      <c r="B129" s="92">
        <f>IF('Metric ME - Current'!$B$16&lt;2.6872,982.62-123.62*(2.6872-'Metric ME - Current'!$B$16),982.62)</f>
        <v>982.62</v>
      </c>
      <c r="C129" s="1">
        <f t="shared" si="31"/>
        <v>109975.59999999987</v>
      </c>
      <c r="D129" s="92">
        <f>IF('Metric ME - Current'!$B$16&lt;2.6454,427.03-61.4733*(2.6454-'Metric ME - Current'!$B$16),427.03)</f>
        <v>427.03</v>
      </c>
      <c r="E129" s="1">
        <f t="shared" si="30"/>
        <v>70921.929999999906</v>
      </c>
      <c r="H129" s="92">
        <v>151</v>
      </c>
      <c r="I129" s="92">
        <f>IF('Metric ME - Current'!$C$16&lt;2.6872,982.62-123.62*(2.6872-'Metric ME - Current'!$C$16),982.62)</f>
        <v>982.62</v>
      </c>
      <c r="J129" s="1">
        <f t="shared" si="32"/>
        <v>109975.59999999987</v>
      </c>
      <c r="K129" s="92">
        <f>IF('Metric ME - Current'!$C$16&lt;2.6454,427.03-61.4733*(2.6454-'Metric ME - Current'!$C$16),427.03)</f>
        <v>427.03</v>
      </c>
      <c r="L129" s="1">
        <f t="shared" si="39"/>
        <v>70921.929999999906</v>
      </c>
      <c r="O129" s="92">
        <v>151</v>
      </c>
      <c r="P129" s="92">
        <f>IF('Metric ME - Current'!$D$16&lt;2.6872,982.62-123.62*(2.6872-'Metric ME - Current'!$D$16),982.62)</f>
        <v>982.62</v>
      </c>
      <c r="Q129" s="1">
        <f t="shared" si="33"/>
        <v>109975.59999999987</v>
      </c>
      <c r="R129" s="92">
        <f>IF('Metric ME - Current'!$D$16&lt;2.6454,427.03-61.4733*(2.6454-'Metric ME - Current'!$D$16),427.03)</f>
        <v>427.03</v>
      </c>
      <c r="S129" s="1">
        <f t="shared" si="40"/>
        <v>70921.929999999906</v>
      </c>
      <c r="V129" s="92">
        <v>151</v>
      </c>
      <c r="W129" s="92">
        <f>IF('Metric ME - Current'!$E$16&lt;2.6872,982.62-123.62*(2.6872-'Metric ME - Current'!$E$16),982.62)</f>
        <v>982.62</v>
      </c>
      <c r="X129" s="1">
        <f t="shared" si="34"/>
        <v>109975.59999999987</v>
      </c>
      <c r="Y129" s="92">
        <f>IF('Metric ME - Current'!$E$16&lt;2.6454,427.03-61.4733*(2.6454-'Metric ME - Current'!$E$16),427.03)</f>
        <v>427.03</v>
      </c>
      <c r="Z129" s="1">
        <f t="shared" si="41"/>
        <v>70921.929999999906</v>
      </c>
      <c r="AC129" s="92">
        <v>151</v>
      </c>
      <c r="AD129" s="92">
        <f>IF('Metric ME - Current'!$F$16&lt;2.6872,982.62-123.62*(2.6872-'Metric ME - Current'!$F$16),982.62)</f>
        <v>982.62</v>
      </c>
      <c r="AE129" s="1">
        <f t="shared" si="35"/>
        <v>109975.59999999987</v>
      </c>
      <c r="AF129" s="92">
        <f>IF('Metric ME - Current'!$F$16&lt;2.6454,427.03-61.4733*(2.6454-'Metric ME - Current'!$F$16),427.03)</f>
        <v>427.03</v>
      </c>
      <c r="AG129" s="1">
        <f t="shared" si="42"/>
        <v>70921.929999999906</v>
      </c>
      <c r="AJ129" s="92">
        <v>151</v>
      </c>
      <c r="AK129" s="92">
        <f>IF('Metric ME - Current'!$G$16&lt;2.6872,982.62-123.62*(2.6872-'Metric ME - Current'!$G$16),982.62)</f>
        <v>982.62</v>
      </c>
      <c r="AL129" s="1">
        <f t="shared" si="36"/>
        <v>109975.59999999987</v>
      </c>
      <c r="AM129" s="92">
        <f>IF('Metric ME - Current'!$G$16&lt;2.6454,427.03-61.4733*(2.6454-'Metric ME - Current'!$G$16),427.03)</f>
        <v>427.03</v>
      </c>
      <c r="AN129" s="1">
        <f t="shared" si="43"/>
        <v>70921.929999999906</v>
      </c>
      <c r="AQ129" s="92">
        <v>151</v>
      </c>
      <c r="AR129" s="92">
        <f>IF('Metric ME - Current'!$H$16&lt;2.6872,982.62-123.62*(2.6872-'Metric ME - Current'!$H$16),982.62)</f>
        <v>982.62</v>
      </c>
      <c r="AS129" s="1">
        <f t="shared" si="37"/>
        <v>109975.59999999987</v>
      </c>
      <c r="AT129" s="92">
        <f>IF('Metric ME - Current'!$H$16&lt;2.6454,427.03-61.4733*(2.6454-'Metric ME - Current'!$H$16),427.03)</f>
        <v>427.03</v>
      </c>
      <c r="AU129" s="1">
        <f t="shared" si="44"/>
        <v>70921.929999999906</v>
      </c>
      <c r="AX129" s="92">
        <v>151</v>
      </c>
      <c r="AY129" s="92">
        <f>IF('Metric ME - Current'!$I$16&lt;2.6872,982.62-123.62*(2.6872-'Metric ME - Current'!$I$16),982.62)</f>
        <v>982.62</v>
      </c>
      <c r="AZ129" s="1">
        <f t="shared" si="38"/>
        <v>109975.59999999987</v>
      </c>
      <c r="BA129" s="92">
        <f>IF('Metric ME - Current'!$I$16&lt;2.6454,427.03-61.4733*(2.6454-'Metric ME - Current'!$I$16),427.03)</f>
        <v>427.03</v>
      </c>
      <c r="BB129" s="1">
        <f t="shared" si="45"/>
        <v>70921.929999999906</v>
      </c>
    </row>
    <row r="130" spans="1:54" x14ac:dyDescent="0.25">
      <c r="A130" s="92">
        <v>152</v>
      </c>
      <c r="B130" s="92">
        <f>IF('Metric ME - Current'!$B$16&lt;2.6872,982.62-123.62*(2.6872-'Metric ME - Current'!$B$16),982.62)</f>
        <v>982.62</v>
      </c>
      <c r="C130" s="1">
        <f t="shared" si="31"/>
        <v>110958.21999999987</v>
      </c>
      <c r="D130" s="92">
        <f>IF('Metric ME - Current'!$B$16&lt;2.6454,427.03-61.4733*(2.6454-'Metric ME - Current'!$B$16),427.03)</f>
        <v>427.03</v>
      </c>
      <c r="E130" s="1">
        <f t="shared" si="30"/>
        <v>71348.959999999905</v>
      </c>
      <c r="H130" s="92">
        <v>152</v>
      </c>
      <c r="I130" s="92">
        <f>IF('Metric ME - Current'!$C$16&lt;2.6872,982.62-123.62*(2.6872-'Metric ME - Current'!$C$16),982.62)</f>
        <v>982.62</v>
      </c>
      <c r="J130" s="1">
        <f t="shared" si="32"/>
        <v>110958.21999999987</v>
      </c>
      <c r="K130" s="92">
        <f>IF('Metric ME - Current'!$C$16&lt;2.6454,427.03-61.4733*(2.6454-'Metric ME - Current'!$C$16),427.03)</f>
        <v>427.03</v>
      </c>
      <c r="L130" s="1">
        <f t="shared" si="39"/>
        <v>71348.959999999905</v>
      </c>
      <c r="O130" s="92">
        <v>152</v>
      </c>
      <c r="P130" s="92">
        <f>IF('Metric ME - Current'!$D$16&lt;2.6872,982.62-123.62*(2.6872-'Metric ME - Current'!$D$16),982.62)</f>
        <v>982.62</v>
      </c>
      <c r="Q130" s="1">
        <f t="shared" si="33"/>
        <v>110958.21999999987</v>
      </c>
      <c r="R130" s="92">
        <f>IF('Metric ME - Current'!$D$16&lt;2.6454,427.03-61.4733*(2.6454-'Metric ME - Current'!$D$16),427.03)</f>
        <v>427.03</v>
      </c>
      <c r="S130" s="1">
        <f t="shared" si="40"/>
        <v>71348.959999999905</v>
      </c>
      <c r="V130" s="92">
        <v>152</v>
      </c>
      <c r="W130" s="92">
        <f>IF('Metric ME - Current'!$E$16&lt;2.6872,982.62-123.62*(2.6872-'Metric ME - Current'!$E$16),982.62)</f>
        <v>982.62</v>
      </c>
      <c r="X130" s="1">
        <f t="shared" si="34"/>
        <v>110958.21999999987</v>
      </c>
      <c r="Y130" s="92">
        <f>IF('Metric ME - Current'!$E$16&lt;2.6454,427.03-61.4733*(2.6454-'Metric ME - Current'!$E$16),427.03)</f>
        <v>427.03</v>
      </c>
      <c r="Z130" s="1">
        <f t="shared" si="41"/>
        <v>71348.959999999905</v>
      </c>
      <c r="AC130" s="92">
        <v>152</v>
      </c>
      <c r="AD130" s="92">
        <f>IF('Metric ME - Current'!$F$16&lt;2.6872,982.62-123.62*(2.6872-'Metric ME - Current'!$F$16),982.62)</f>
        <v>982.62</v>
      </c>
      <c r="AE130" s="1">
        <f t="shared" si="35"/>
        <v>110958.21999999987</v>
      </c>
      <c r="AF130" s="92">
        <f>IF('Metric ME - Current'!$F$16&lt;2.6454,427.03-61.4733*(2.6454-'Metric ME - Current'!$F$16),427.03)</f>
        <v>427.03</v>
      </c>
      <c r="AG130" s="1">
        <f t="shared" si="42"/>
        <v>71348.959999999905</v>
      </c>
      <c r="AJ130" s="92">
        <v>152</v>
      </c>
      <c r="AK130" s="92">
        <f>IF('Metric ME - Current'!$G$16&lt;2.6872,982.62-123.62*(2.6872-'Metric ME - Current'!$G$16),982.62)</f>
        <v>982.62</v>
      </c>
      <c r="AL130" s="1">
        <f t="shared" si="36"/>
        <v>110958.21999999987</v>
      </c>
      <c r="AM130" s="92">
        <f>IF('Metric ME - Current'!$G$16&lt;2.6454,427.03-61.4733*(2.6454-'Metric ME - Current'!$G$16),427.03)</f>
        <v>427.03</v>
      </c>
      <c r="AN130" s="1">
        <f t="shared" si="43"/>
        <v>71348.959999999905</v>
      </c>
      <c r="AQ130" s="92">
        <v>152</v>
      </c>
      <c r="AR130" s="92">
        <f>IF('Metric ME - Current'!$H$16&lt;2.6872,982.62-123.62*(2.6872-'Metric ME - Current'!$H$16),982.62)</f>
        <v>982.62</v>
      </c>
      <c r="AS130" s="1">
        <f t="shared" si="37"/>
        <v>110958.21999999987</v>
      </c>
      <c r="AT130" s="92">
        <f>IF('Metric ME - Current'!$H$16&lt;2.6454,427.03-61.4733*(2.6454-'Metric ME - Current'!$H$16),427.03)</f>
        <v>427.03</v>
      </c>
      <c r="AU130" s="1">
        <f t="shared" si="44"/>
        <v>71348.959999999905</v>
      </c>
      <c r="AX130" s="92">
        <v>152</v>
      </c>
      <c r="AY130" s="92">
        <f>IF('Metric ME - Current'!$I$16&lt;2.6872,982.62-123.62*(2.6872-'Metric ME - Current'!$I$16),982.62)</f>
        <v>982.62</v>
      </c>
      <c r="AZ130" s="1">
        <f t="shared" si="38"/>
        <v>110958.21999999987</v>
      </c>
      <c r="BA130" s="92">
        <f>IF('Metric ME - Current'!$I$16&lt;2.6454,427.03-61.4733*(2.6454-'Metric ME - Current'!$I$16),427.03)</f>
        <v>427.03</v>
      </c>
      <c r="BB130" s="1">
        <f t="shared" si="45"/>
        <v>71348.959999999905</v>
      </c>
    </row>
    <row r="131" spans="1:54" x14ac:dyDescent="0.25">
      <c r="A131" s="92">
        <v>153</v>
      </c>
      <c r="B131" s="92">
        <f>IF('Metric ME - Current'!$B$16&lt;2.6872,982.62-123.62*(2.6872-'Metric ME - Current'!$B$16),982.62)</f>
        <v>982.62</v>
      </c>
      <c r="C131" s="1">
        <f t="shared" si="31"/>
        <v>111940.83999999987</v>
      </c>
      <c r="D131" s="92">
        <f>IF('Metric ME - Current'!$B$16&lt;2.6454,427.03-61.4733*(2.6454-'Metric ME - Current'!$B$16),427.03)</f>
        <v>427.03</v>
      </c>
      <c r="E131" s="1">
        <f t="shared" si="30"/>
        <v>71775.989999999903</v>
      </c>
      <c r="H131" s="92">
        <v>153</v>
      </c>
      <c r="I131" s="92">
        <f>IF('Metric ME - Current'!$C$16&lt;2.6872,982.62-123.62*(2.6872-'Metric ME - Current'!$C$16),982.62)</f>
        <v>982.62</v>
      </c>
      <c r="J131" s="1">
        <f t="shared" si="32"/>
        <v>111940.83999999987</v>
      </c>
      <c r="K131" s="92">
        <f>IF('Metric ME - Current'!$C$16&lt;2.6454,427.03-61.4733*(2.6454-'Metric ME - Current'!$C$16),427.03)</f>
        <v>427.03</v>
      </c>
      <c r="L131" s="1">
        <f t="shared" si="39"/>
        <v>71775.989999999903</v>
      </c>
      <c r="O131" s="92">
        <v>153</v>
      </c>
      <c r="P131" s="92">
        <f>IF('Metric ME - Current'!$D$16&lt;2.6872,982.62-123.62*(2.6872-'Metric ME - Current'!$D$16),982.62)</f>
        <v>982.62</v>
      </c>
      <c r="Q131" s="1">
        <f t="shared" si="33"/>
        <v>111940.83999999987</v>
      </c>
      <c r="R131" s="92">
        <f>IF('Metric ME - Current'!$D$16&lt;2.6454,427.03-61.4733*(2.6454-'Metric ME - Current'!$D$16),427.03)</f>
        <v>427.03</v>
      </c>
      <c r="S131" s="1">
        <f t="shared" si="40"/>
        <v>71775.989999999903</v>
      </c>
      <c r="V131" s="92">
        <v>153</v>
      </c>
      <c r="W131" s="92">
        <f>IF('Metric ME - Current'!$E$16&lt;2.6872,982.62-123.62*(2.6872-'Metric ME - Current'!$E$16),982.62)</f>
        <v>982.62</v>
      </c>
      <c r="X131" s="1">
        <f t="shared" si="34"/>
        <v>111940.83999999987</v>
      </c>
      <c r="Y131" s="92">
        <f>IF('Metric ME - Current'!$E$16&lt;2.6454,427.03-61.4733*(2.6454-'Metric ME - Current'!$E$16),427.03)</f>
        <v>427.03</v>
      </c>
      <c r="Z131" s="1">
        <f t="shared" si="41"/>
        <v>71775.989999999903</v>
      </c>
      <c r="AC131" s="92">
        <v>153</v>
      </c>
      <c r="AD131" s="92">
        <f>IF('Metric ME - Current'!$F$16&lt;2.6872,982.62-123.62*(2.6872-'Metric ME - Current'!$F$16),982.62)</f>
        <v>982.62</v>
      </c>
      <c r="AE131" s="1">
        <f t="shared" si="35"/>
        <v>111940.83999999987</v>
      </c>
      <c r="AF131" s="92">
        <f>IF('Metric ME - Current'!$F$16&lt;2.6454,427.03-61.4733*(2.6454-'Metric ME - Current'!$F$16),427.03)</f>
        <v>427.03</v>
      </c>
      <c r="AG131" s="1">
        <f t="shared" si="42"/>
        <v>71775.989999999903</v>
      </c>
      <c r="AJ131" s="92">
        <v>153</v>
      </c>
      <c r="AK131" s="92">
        <f>IF('Metric ME - Current'!$G$16&lt;2.6872,982.62-123.62*(2.6872-'Metric ME - Current'!$G$16),982.62)</f>
        <v>982.62</v>
      </c>
      <c r="AL131" s="1">
        <f t="shared" si="36"/>
        <v>111940.83999999987</v>
      </c>
      <c r="AM131" s="92">
        <f>IF('Metric ME - Current'!$G$16&lt;2.6454,427.03-61.4733*(2.6454-'Metric ME - Current'!$G$16),427.03)</f>
        <v>427.03</v>
      </c>
      <c r="AN131" s="1">
        <f t="shared" si="43"/>
        <v>71775.989999999903</v>
      </c>
      <c r="AQ131" s="92">
        <v>153</v>
      </c>
      <c r="AR131" s="92">
        <f>IF('Metric ME - Current'!$H$16&lt;2.6872,982.62-123.62*(2.6872-'Metric ME - Current'!$H$16),982.62)</f>
        <v>982.62</v>
      </c>
      <c r="AS131" s="1">
        <f t="shared" si="37"/>
        <v>111940.83999999987</v>
      </c>
      <c r="AT131" s="92">
        <f>IF('Metric ME - Current'!$H$16&lt;2.6454,427.03-61.4733*(2.6454-'Metric ME - Current'!$H$16),427.03)</f>
        <v>427.03</v>
      </c>
      <c r="AU131" s="1">
        <f t="shared" si="44"/>
        <v>71775.989999999903</v>
      </c>
      <c r="AX131" s="92">
        <v>153</v>
      </c>
      <c r="AY131" s="92">
        <f>IF('Metric ME - Current'!$I$16&lt;2.6872,982.62-123.62*(2.6872-'Metric ME - Current'!$I$16),982.62)</f>
        <v>982.62</v>
      </c>
      <c r="AZ131" s="1">
        <f t="shared" si="38"/>
        <v>111940.83999999987</v>
      </c>
      <c r="BA131" s="92">
        <f>IF('Metric ME - Current'!$I$16&lt;2.6454,427.03-61.4733*(2.6454-'Metric ME - Current'!$I$16),427.03)</f>
        <v>427.03</v>
      </c>
      <c r="BB131" s="1">
        <f t="shared" si="45"/>
        <v>71775.989999999903</v>
      </c>
    </row>
    <row r="132" spans="1:54" x14ac:dyDescent="0.25">
      <c r="A132" s="92">
        <v>154</v>
      </c>
      <c r="B132" s="92">
        <f>IF('Metric ME - Current'!$B$16&lt;2.6872,982.62-123.62*(2.6872-'Metric ME - Current'!$B$16),982.62)</f>
        <v>982.62</v>
      </c>
      <c r="C132" s="1">
        <f t="shared" si="31"/>
        <v>112923.45999999986</v>
      </c>
      <c r="D132" s="92">
        <f>IF('Metric ME - Current'!$B$16&lt;2.6454,427.03-61.4733*(2.6454-'Metric ME - Current'!$B$16),427.03)</f>
        <v>427.03</v>
      </c>
      <c r="E132" s="1">
        <f t="shared" si="30"/>
        <v>72203.019999999902</v>
      </c>
      <c r="H132" s="92">
        <v>154</v>
      </c>
      <c r="I132" s="92">
        <f>IF('Metric ME - Current'!$C$16&lt;2.6872,982.62-123.62*(2.6872-'Metric ME - Current'!$C$16),982.62)</f>
        <v>982.62</v>
      </c>
      <c r="J132" s="1">
        <f t="shared" si="32"/>
        <v>112923.45999999986</v>
      </c>
      <c r="K132" s="92">
        <f>IF('Metric ME - Current'!$C$16&lt;2.6454,427.03-61.4733*(2.6454-'Metric ME - Current'!$C$16),427.03)</f>
        <v>427.03</v>
      </c>
      <c r="L132" s="1">
        <f t="shared" si="39"/>
        <v>72203.019999999902</v>
      </c>
      <c r="O132" s="92">
        <v>154</v>
      </c>
      <c r="P132" s="92">
        <f>IF('Metric ME - Current'!$D$16&lt;2.6872,982.62-123.62*(2.6872-'Metric ME - Current'!$D$16),982.62)</f>
        <v>982.62</v>
      </c>
      <c r="Q132" s="1">
        <f t="shared" si="33"/>
        <v>112923.45999999986</v>
      </c>
      <c r="R132" s="92">
        <f>IF('Metric ME - Current'!$D$16&lt;2.6454,427.03-61.4733*(2.6454-'Metric ME - Current'!$D$16),427.03)</f>
        <v>427.03</v>
      </c>
      <c r="S132" s="1">
        <f t="shared" si="40"/>
        <v>72203.019999999902</v>
      </c>
      <c r="V132" s="92">
        <v>154</v>
      </c>
      <c r="W132" s="92">
        <f>IF('Metric ME - Current'!$E$16&lt;2.6872,982.62-123.62*(2.6872-'Metric ME - Current'!$E$16),982.62)</f>
        <v>982.62</v>
      </c>
      <c r="X132" s="1">
        <f t="shared" si="34"/>
        <v>112923.45999999986</v>
      </c>
      <c r="Y132" s="92">
        <f>IF('Metric ME - Current'!$E$16&lt;2.6454,427.03-61.4733*(2.6454-'Metric ME - Current'!$E$16),427.03)</f>
        <v>427.03</v>
      </c>
      <c r="Z132" s="1">
        <f t="shared" si="41"/>
        <v>72203.019999999902</v>
      </c>
      <c r="AC132" s="92">
        <v>154</v>
      </c>
      <c r="AD132" s="92">
        <f>IF('Metric ME - Current'!$F$16&lt;2.6872,982.62-123.62*(2.6872-'Metric ME - Current'!$F$16),982.62)</f>
        <v>982.62</v>
      </c>
      <c r="AE132" s="1">
        <f t="shared" si="35"/>
        <v>112923.45999999986</v>
      </c>
      <c r="AF132" s="92">
        <f>IF('Metric ME - Current'!$F$16&lt;2.6454,427.03-61.4733*(2.6454-'Metric ME - Current'!$F$16),427.03)</f>
        <v>427.03</v>
      </c>
      <c r="AG132" s="1">
        <f t="shared" si="42"/>
        <v>72203.019999999902</v>
      </c>
      <c r="AJ132" s="92">
        <v>154</v>
      </c>
      <c r="AK132" s="92">
        <f>IF('Metric ME - Current'!$G$16&lt;2.6872,982.62-123.62*(2.6872-'Metric ME - Current'!$G$16),982.62)</f>
        <v>982.62</v>
      </c>
      <c r="AL132" s="1">
        <f t="shared" si="36"/>
        <v>112923.45999999986</v>
      </c>
      <c r="AM132" s="92">
        <f>IF('Metric ME - Current'!$G$16&lt;2.6454,427.03-61.4733*(2.6454-'Metric ME - Current'!$G$16),427.03)</f>
        <v>427.03</v>
      </c>
      <c r="AN132" s="1">
        <f t="shared" si="43"/>
        <v>72203.019999999902</v>
      </c>
      <c r="AQ132" s="92">
        <v>154</v>
      </c>
      <c r="AR132" s="92">
        <f>IF('Metric ME - Current'!$H$16&lt;2.6872,982.62-123.62*(2.6872-'Metric ME - Current'!$H$16),982.62)</f>
        <v>982.62</v>
      </c>
      <c r="AS132" s="1">
        <f t="shared" si="37"/>
        <v>112923.45999999986</v>
      </c>
      <c r="AT132" s="92">
        <f>IF('Metric ME - Current'!$H$16&lt;2.6454,427.03-61.4733*(2.6454-'Metric ME - Current'!$H$16),427.03)</f>
        <v>427.03</v>
      </c>
      <c r="AU132" s="1">
        <f t="shared" si="44"/>
        <v>72203.019999999902</v>
      </c>
      <c r="AX132" s="92">
        <v>154</v>
      </c>
      <c r="AY132" s="92">
        <f>IF('Metric ME - Current'!$I$16&lt;2.6872,982.62-123.62*(2.6872-'Metric ME - Current'!$I$16),982.62)</f>
        <v>982.62</v>
      </c>
      <c r="AZ132" s="1">
        <f t="shared" si="38"/>
        <v>112923.45999999986</v>
      </c>
      <c r="BA132" s="92">
        <f>IF('Metric ME - Current'!$I$16&lt;2.6454,427.03-61.4733*(2.6454-'Metric ME - Current'!$I$16),427.03)</f>
        <v>427.03</v>
      </c>
      <c r="BB132" s="1">
        <f t="shared" si="45"/>
        <v>72203.019999999902</v>
      </c>
    </row>
    <row r="133" spans="1:54" x14ac:dyDescent="0.25">
      <c r="A133" s="92">
        <v>155</v>
      </c>
      <c r="B133" s="92">
        <f>IF('Metric ME - Current'!$B$16&lt;2.6872,982.62-123.62*(2.6872-'Metric ME - Current'!$B$16),982.62)</f>
        <v>982.62</v>
      </c>
      <c r="C133" s="1">
        <f t="shared" si="31"/>
        <v>113906.07999999986</v>
      </c>
      <c r="D133" s="92">
        <f>IF('Metric ME - Current'!$B$16&lt;2.6454,427.03-61.4733*(2.6454-'Metric ME - Current'!$B$16),427.03)</f>
        <v>427.03</v>
      </c>
      <c r="E133" s="1">
        <f t="shared" si="30"/>
        <v>72630.049999999901</v>
      </c>
      <c r="H133" s="92">
        <v>155</v>
      </c>
      <c r="I133" s="92">
        <f>IF('Metric ME - Current'!$C$16&lt;2.6872,982.62-123.62*(2.6872-'Metric ME - Current'!$C$16),982.62)</f>
        <v>982.62</v>
      </c>
      <c r="J133" s="1">
        <f t="shared" si="32"/>
        <v>113906.07999999986</v>
      </c>
      <c r="K133" s="92">
        <f>IF('Metric ME - Current'!$C$16&lt;2.6454,427.03-61.4733*(2.6454-'Metric ME - Current'!$C$16),427.03)</f>
        <v>427.03</v>
      </c>
      <c r="L133" s="1">
        <f t="shared" si="39"/>
        <v>72630.049999999901</v>
      </c>
      <c r="O133" s="92">
        <v>155</v>
      </c>
      <c r="P133" s="92">
        <f>IF('Metric ME - Current'!$D$16&lt;2.6872,982.62-123.62*(2.6872-'Metric ME - Current'!$D$16),982.62)</f>
        <v>982.62</v>
      </c>
      <c r="Q133" s="1">
        <f t="shared" si="33"/>
        <v>113906.07999999986</v>
      </c>
      <c r="R133" s="92">
        <f>IF('Metric ME - Current'!$D$16&lt;2.6454,427.03-61.4733*(2.6454-'Metric ME - Current'!$D$16),427.03)</f>
        <v>427.03</v>
      </c>
      <c r="S133" s="1">
        <f t="shared" si="40"/>
        <v>72630.049999999901</v>
      </c>
      <c r="V133" s="92">
        <v>155</v>
      </c>
      <c r="W133" s="92">
        <f>IF('Metric ME - Current'!$E$16&lt;2.6872,982.62-123.62*(2.6872-'Metric ME - Current'!$E$16),982.62)</f>
        <v>982.62</v>
      </c>
      <c r="X133" s="1">
        <f t="shared" si="34"/>
        <v>113906.07999999986</v>
      </c>
      <c r="Y133" s="92">
        <f>IF('Metric ME - Current'!$E$16&lt;2.6454,427.03-61.4733*(2.6454-'Metric ME - Current'!$E$16),427.03)</f>
        <v>427.03</v>
      </c>
      <c r="Z133" s="1">
        <f t="shared" si="41"/>
        <v>72630.049999999901</v>
      </c>
      <c r="AC133" s="92">
        <v>155</v>
      </c>
      <c r="AD133" s="92">
        <f>IF('Metric ME - Current'!$F$16&lt;2.6872,982.62-123.62*(2.6872-'Metric ME - Current'!$F$16),982.62)</f>
        <v>982.62</v>
      </c>
      <c r="AE133" s="1">
        <f t="shared" si="35"/>
        <v>113906.07999999986</v>
      </c>
      <c r="AF133" s="92">
        <f>IF('Metric ME - Current'!$F$16&lt;2.6454,427.03-61.4733*(2.6454-'Metric ME - Current'!$F$16),427.03)</f>
        <v>427.03</v>
      </c>
      <c r="AG133" s="1">
        <f t="shared" si="42"/>
        <v>72630.049999999901</v>
      </c>
      <c r="AJ133" s="92">
        <v>155</v>
      </c>
      <c r="AK133" s="92">
        <f>IF('Metric ME - Current'!$G$16&lt;2.6872,982.62-123.62*(2.6872-'Metric ME - Current'!$G$16),982.62)</f>
        <v>982.62</v>
      </c>
      <c r="AL133" s="1">
        <f t="shared" si="36"/>
        <v>113906.07999999986</v>
      </c>
      <c r="AM133" s="92">
        <f>IF('Metric ME - Current'!$G$16&lt;2.6454,427.03-61.4733*(2.6454-'Metric ME - Current'!$G$16),427.03)</f>
        <v>427.03</v>
      </c>
      <c r="AN133" s="1">
        <f t="shared" si="43"/>
        <v>72630.049999999901</v>
      </c>
      <c r="AQ133" s="92">
        <v>155</v>
      </c>
      <c r="AR133" s="92">
        <f>IF('Metric ME - Current'!$H$16&lt;2.6872,982.62-123.62*(2.6872-'Metric ME - Current'!$H$16),982.62)</f>
        <v>982.62</v>
      </c>
      <c r="AS133" s="1">
        <f t="shared" si="37"/>
        <v>113906.07999999986</v>
      </c>
      <c r="AT133" s="92">
        <f>IF('Metric ME - Current'!$H$16&lt;2.6454,427.03-61.4733*(2.6454-'Metric ME - Current'!$H$16),427.03)</f>
        <v>427.03</v>
      </c>
      <c r="AU133" s="1">
        <f t="shared" si="44"/>
        <v>72630.049999999901</v>
      </c>
      <c r="AX133" s="92">
        <v>155</v>
      </c>
      <c r="AY133" s="92">
        <f>IF('Metric ME - Current'!$I$16&lt;2.6872,982.62-123.62*(2.6872-'Metric ME - Current'!$I$16),982.62)</f>
        <v>982.62</v>
      </c>
      <c r="AZ133" s="1">
        <f t="shared" si="38"/>
        <v>113906.07999999986</v>
      </c>
      <c r="BA133" s="92">
        <f>IF('Metric ME - Current'!$I$16&lt;2.6454,427.03-61.4733*(2.6454-'Metric ME - Current'!$I$16),427.03)</f>
        <v>427.03</v>
      </c>
      <c r="BB133" s="1">
        <f t="shared" si="45"/>
        <v>72630.049999999901</v>
      </c>
    </row>
    <row r="134" spans="1:54" x14ac:dyDescent="0.25">
      <c r="A134" s="92">
        <v>156</v>
      </c>
      <c r="B134" s="92">
        <f>IF('Metric ME - Current'!$B$16&lt;2.6872,982.62-123.62*(2.6872-'Metric ME - Current'!$B$16),982.62)</f>
        <v>982.62</v>
      </c>
      <c r="C134" s="1">
        <f t="shared" si="31"/>
        <v>114888.69999999985</v>
      </c>
      <c r="D134" s="92">
        <f>IF('Metric ME - Current'!$B$16&lt;2.6454,427.03-61.4733*(2.6454-'Metric ME - Current'!$B$16),427.03)</f>
        <v>427.03</v>
      </c>
      <c r="E134" s="1">
        <f t="shared" si="30"/>
        <v>73057.0799999999</v>
      </c>
      <c r="H134" s="92">
        <v>156</v>
      </c>
      <c r="I134" s="92">
        <f>IF('Metric ME - Current'!$C$16&lt;2.6872,982.62-123.62*(2.6872-'Metric ME - Current'!$C$16),982.62)</f>
        <v>982.62</v>
      </c>
      <c r="J134" s="1">
        <f t="shared" si="32"/>
        <v>114888.69999999985</v>
      </c>
      <c r="K134" s="92">
        <f>IF('Metric ME - Current'!$C$16&lt;2.6454,427.03-61.4733*(2.6454-'Metric ME - Current'!$C$16),427.03)</f>
        <v>427.03</v>
      </c>
      <c r="L134" s="1">
        <f t="shared" si="39"/>
        <v>73057.0799999999</v>
      </c>
      <c r="O134" s="92">
        <v>156</v>
      </c>
      <c r="P134" s="92">
        <f>IF('Metric ME - Current'!$D$16&lt;2.6872,982.62-123.62*(2.6872-'Metric ME - Current'!$D$16),982.62)</f>
        <v>982.62</v>
      </c>
      <c r="Q134" s="1">
        <f t="shared" si="33"/>
        <v>114888.69999999985</v>
      </c>
      <c r="R134" s="92">
        <f>IF('Metric ME - Current'!$D$16&lt;2.6454,427.03-61.4733*(2.6454-'Metric ME - Current'!$D$16),427.03)</f>
        <v>427.03</v>
      </c>
      <c r="S134" s="1">
        <f t="shared" si="40"/>
        <v>73057.0799999999</v>
      </c>
      <c r="V134" s="92">
        <v>156</v>
      </c>
      <c r="W134" s="92">
        <f>IF('Metric ME - Current'!$E$16&lt;2.6872,982.62-123.62*(2.6872-'Metric ME - Current'!$E$16),982.62)</f>
        <v>982.62</v>
      </c>
      <c r="X134" s="1">
        <f t="shared" si="34"/>
        <v>114888.69999999985</v>
      </c>
      <c r="Y134" s="92">
        <f>IF('Metric ME - Current'!$E$16&lt;2.6454,427.03-61.4733*(2.6454-'Metric ME - Current'!$E$16),427.03)</f>
        <v>427.03</v>
      </c>
      <c r="Z134" s="1">
        <f t="shared" si="41"/>
        <v>73057.0799999999</v>
      </c>
      <c r="AC134" s="92">
        <v>156</v>
      </c>
      <c r="AD134" s="92">
        <f>IF('Metric ME - Current'!$F$16&lt;2.6872,982.62-123.62*(2.6872-'Metric ME - Current'!$F$16),982.62)</f>
        <v>982.62</v>
      </c>
      <c r="AE134" s="1">
        <f t="shared" si="35"/>
        <v>114888.69999999985</v>
      </c>
      <c r="AF134" s="92">
        <f>IF('Metric ME - Current'!$F$16&lt;2.6454,427.03-61.4733*(2.6454-'Metric ME - Current'!$F$16),427.03)</f>
        <v>427.03</v>
      </c>
      <c r="AG134" s="1">
        <f t="shared" si="42"/>
        <v>73057.0799999999</v>
      </c>
      <c r="AJ134" s="92">
        <v>156</v>
      </c>
      <c r="AK134" s="92">
        <f>IF('Metric ME - Current'!$G$16&lt;2.6872,982.62-123.62*(2.6872-'Metric ME - Current'!$G$16),982.62)</f>
        <v>982.62</v>
      </c>
      <c r="AL134" s="1">
        <f t="shared" si="36"/>
        <v>114888.69999999985</v>
      </c>
      <c r="AM134" s="92">
        <f>IF('Metric ME - Current'!$G$16&lt;2.6454,427.03-61.4733*(2.6454-'Metric ME - Current'!$G$16),427.03)</f>
        <v>427.03</v>
      </c>
      <c r="AN134" s="1">
        <f t="shared" si="43"/>
        <v>73057.0799999999</v>
      </c>
      <c r="AQ134" s="92">
        <v>156</v>
      </c>
      <c r="AR134" s="92">
        <f>IF('Metric ME - Current'!$H$16&lt;2.6872,982.62-123.62*(2.6872-'Metric ME - Current'!$H$16),982.62)</f>
        <v>982.62</v>
      </c>
      <c r="AS134" s="1">
        <f t="shared" si="37"/>
        <v>114888.69999999985</v>
      </c>
      <c r="AT134" s="92">
        <f>IF('Metric ME - Current'!$H$16&lt;2.6454,427.03-61.4733*(2.6454-'Metric ME - Current'!$H$16),427.03)</f>
        <v>427.03</v>
      </c>
      <c r="AU134" s="1">
        <f t="shared" si="44"/>
        <v>73057.0799999999</v>
      </c>
      <c r="AX134" s="92">
        <v>156</v>
      </c>
      <c r="AY134" s="92">
        <f>IF('Metric ME - Current'!$I$16&lt;2.6872,982.62-123.62*(2.6872-'Metric ME - Current'!$I$16),982.62)</f>
        <v>982.62</v>
      </c>
      <c r="AZ134" s="1">
        <f t="shared" si="38"/>
        <v>114888.69999999985</v>
      </c>
      <c r="BA134" s="92">
        <f>IF('Metric ME - Current'!$I$16&lt;2.6454,427.03-61.4733*(2.6454-'Metric ME - Current'!$I$16),427.03)</f>
        <v>427.03</v>
      </c>
      <c r="BB134" s="1">
        <f t="shared" si="45"/>
        <v>73057.0799999999</v>
      </c>
    </row>
    <row r="135" spans="1:54" x14ac:dyDescent="0.25">
      <c r="A135" s="92">
        <v>157</v>
      </c>
      <c r="B135" s="92">
        <f>IF('Metric ME - Current'!$B$16&lt;2.6872,982.62-123.62*(2.6872-'Metric ME - Current'!$B$16),982.62)</f>
        <v>982.62</v>
      </c>
      <c r="C135" s="1">
        <f t="shared" si="31"/>
        <v>115871.31999999985</v>
      </c>
      <c r="D135" s="92">
        <f>IF('Metric ME - Current'!$B$16&lt;2.6454,427.03-61.4733*(2.6454-'Metric ME - Current'!$B$16),427.03)</f>
        <v>427.03</v>
      </c>
      <c r="E135" s="1">
        <f t="shared" ref="E135:E198" si="46">D135+E134</f>
        <v>73484.109999999899</v>
      </c>
      <c r="H135" s="92">
        <v>157</v>
      </c>
      <c r="I135" s="92">
        <f>IF('Metric ME - Current'!$C$16&lt;2.6872,982.62-123.62*(2.6872-'Metric ME - Current'!$C$16),982.62)</f>
        <v>982.62</v>
      </c>
      <c r="J135" s="1">
        <f t="shared" si="32"/>
        <v>115871.31999999985</v>
      </c>
      <c r="K135" s="92">
        <f>IF('Metric ME - Current'!$C$16&lt;2.6454,427.03-61.4733*(2.6454-'Metric ME - Current'!$C$16),427.03)</f>
        <v>427.03</v>
      </c>
      <c r="L135" s="1">
        <f t="shared" si="39"/>
        <v>73484.109999999899</v>
      </c>
      <c r="O135" s="92">
        <v>157</v>
      </c>
      <c r="P135" s="92">
        <f>IF('Metric ME - Current'!$D$16&lt;2.6872,982.62-123.62*(2.6872-'Metric ME - Current'!$D$16),982.62)</f>
        <v>982.62</v>
      </c>
      <c r="Q135" s="1">
        <f t="shared" si="33"/>
        <v>115871.31999999985</v>
      </c>
      <c r="R135" s="92">
        <f>IF('Metric ME - Current'!$D$16&lt;2.6454,427.03-61.4733*(2.6454-'Metric ME - Current'!$D$16),427.03)</f>
        <v>427.03</v>
      </c>
      <c r="S135" s="1">
        <f t="shared" si="40"/>
        <v>73484.109999999899</v>
      </c>
      <c r="V135" s="92">
        <v>157</v>
      </c>
      <c r="W135" s="92">
        <f>IF('Metric ME - Current'!$E$16&lt;2.6872,982.62-123.62*(2.6872-'Metric ME - Current'!$E$16),982.62)</f>
        <v>982.62</v>
      </c>
      <c r="X135" s="1">
        <f t="shared" si="34"/>
        <v>115871.31999999985</v>
      </c>
      <c r="Y135" s="92">
        <f>IF('Metric ME - Current'!$E$16&lt;2.6454,427.03-61.4733*(2.6454-'Metric ME - Current'!$E$16),427.03)</f>
        <v>427.03</v>
      </c>
      <c r="Z135" s="1">
        <f t="shared" si="41"/>
        <v>73484.109999999899</v>
      </c>
      <c r="AC135" s="92">
        <v>157</v>
      </c>
      <c r="AD135" s="92">
        <f>IF('Metric ME - Current'!$F$16&lt;2.6872,982.62-123.62*(2.6872-'Metric ME - Current'!$F$16),982.62)</f>
        <v>982.62</v>
      </c>
      <c r="AE135" s="1">
        <f t="shared" si="35"/>
        <v>115871.31999999985</v>
      </c>
      <c r="AF135" s="92">
        <f>IF('Metric ME - Current'!$F$16&lt;2.6454,427.03-61.4733*(2.6454-'Metric ME - Current'!$F$16),427.03)</f>
        <v>427.03</v>
      </c>
      <c r="AG135" s="1">
        <f t="shared" si="42"/>
        <v>73484.109999999899</v>
      </c>
      <c r="AJ135" s="92">
        <v>157</v>
      </c>
      <c r="AK135" s="92">
        <f>IF('Metric ME - Current'!$G$16&lt;2.6872,982.62-123.62*(2.6872-'Metric ME - Current'!$G$16),982.62)</f>
        <v>982.62</v>
      </c>
      <c r="AL135" s="1">
        <f t="shared" si="36"/>
        <v>115871.31999999985</v>
      </c>
      <c r="AM135" s="92">
        <f>IF('Metric ME - Current'!$G$16&lt;2.6454,427.03-61.4733*(2.6454-'Metric ME - Current'!$G$16),427.03)</f>
        <v>427.03</v>
      </c>
      <c r="AN135" s="1">
        <f t="shared" si="43"/>
        <v>73484.109999999899</v>
      </c>
      <c r="AQ135" s="92">
        <v>157</v>
      </c>
      <c r="AR135" s="92">
        <f>IF('Metric ME - Current'!$H$16&lt;2.6872,982.62-123.62*(2.6872-'Metric ME - Current'!$H$16),982.62)</f>
        <v>982.62</v>
      </c>
      <c r="AS135" s="1">
        <f t="shared" si="37"/>
        <v>115871.31999999985</v>
      </c>
      <c r="AT135" s="92">
        <f>IF('Metric ME - Current'!$H$16&lt;2.6454,427.03-61.4733*(2.6454-'Metric ME - Current'!$H$16),427.03)</f>
        <v>427.03</v>
      </c>
      <c r="AU135" s="1">
        <f t="shared" si="44"/>
        <v>73484.109999999899</v>
      </c>
      <c r="AX135" s="92">
        <v>157</v>
      </c>
      <c r="AY135" s="92">
        <f>IF('Metric ME - Current'!$I$16&lt;2.6872,982.62-123.62*(2.6872-'Metric ME - Current'!$I$16),982.62)</f>
        <v>982.62</v>
      </c>
      <c r="AZ135" s="1">
        <f t="shared" si="38"/>
        <v>115871.31999999985</v>
      </c>
      <c r="BA135" s="92">
        <f>IF('Metric ME - Current'!$I$16&lt;2.6454,427.03-61.4733*(2.6454-'Metric ME - Current'!$I$16),427.03)</f>
        <v>427.03</v>
      </c>
      <c r="BB135" s="1">
        <f t="shared" si="45"/>
        <v>73484.109999999899</v>
      </c>
    </row>
    <row r="136" spans="1:54" x14ac:dyDescent="0.25">
      <c r="A136" s="92">
        <v>158</v>
      </c>
      <c r="B136" s="92">
        <f>IF('Metric ME - Current'!$B$16&lt;2.6872,982.62-123.62*(2.6872-'Metric ME - Current'!$B$16),982.62)</f>
        <v>982.62</v>
      </c>
      <c r="C136" s="1">
        <f t="shared" ref="C136:C199" si="47">B136+C135</f>
        <v>116853.93999999984</v>
      </c>
      <c r="D136" s="92">
        <f>IF('Metric ME - Current'!$B$16&lt;2.6454,427.03-61.4733*(2.6454-'Metric ME - Current'!$B$16),427.03)</f>
        <v>427.03</v>
      </c>
      <c r="E136" s="1">
        <f t="shared" si="46"/>
        <v>73911.139999999898</v>
      </c>
      <c r="H136" s="92">
        <v>158</v>
      </c>
      <c r="I136" s="92">
        <f>IF('Metric ME - Current'!$C$16&lt;2.6872,982.62-123.62*(2.6872-'Metric ME - Current'!$C$16),982.62)</f>
        <v>982.62</v>
      </c>
      <c r="J136" s="1">
        <f t="shared" ref="J136:J199" si="48">I136+J135</f>
        <v>116853.93999999984</v>
      </c>
      <c r="K136" s="92">
        <f>IF('Metric ME - Current'!$C$16&lt;2.6454,427.03-61.4733*(2.6454-'Metric ME - Current'!$C$16),427.03)</f>
        <v>427.03</v>
      </c>
      <c r="L136" s="1">
        <f t="shared" si="39"/>
        <v>73911.139999999898</v>
      </c>
      <c r="O136" s="92">
        <v>158</v>
      </c>
      <c r="P136" s="92">
        <f>IF('Metric ME - Current'!$D$16&lt;2.6872,982.62-123.62*(2.6872-'Metric ME - Current'!$D$16),982.62)</f>
        <v>982.62</v>
      </c>
      <c r="Q136" s="1">
        <f t="shared" ref="Q136:Q199" si="49">P136+Q135</f>
        <v>116853.93999999984</v>
      </c>
      <c r="R136" s="92">
        <f>IF('Metric ME - Current'!$D$16&lt;2.6454,427.03-61.4733*(2.6454-'Metric ME - Current'!$D$16),427.03)</f>
        <v>427.03</v>
      </c>
      <c r="S136" s="1">
        <f t="shared" si="40"/>
        <v>73911.139999999898</v>
      </c>
      <c r="V136" s="92">
        <v>158</v>
      </c>
      <c r="W136" s="92">
        <f>IF('Metric ME - Current'!$E$16&lt;2.6872,982.62-123.62*(2.6872-'Metric ME - Current'!$E$16),982.62)</f>
        <v>982.62</v>
      </c>
      <c r="X136" s="1">
        <f t="shared" ref="X136:X199" si="50">W136+X135</f>
        <v>116853.93999999984</v>
      </c>
      <c r="Y136" s="92">
        <f>IF('Metric ME - Current'!$E$16&lt;2.6454,427.03-61.4733*(2.6454-'Metric ME - Current'!$E$16),427.03)</f>
        <v>427.03</v>
      </c>
      <c r="Z136" s="1">
        <f t="shared" si="41"/>
        <v>73911.139999999898</v>
      </c>
      <c r="AC136" s="92">
        <v>158</v>
      </c>
      <c r="AD136" s="92">
        <f>IF('Metric ME - Current'!$F$16&lt;2.6872,982.62-123.62*(2.6872-'Metric ME - Current'!$F$16),982.62)</f>
        <v>982.62</v>
      </c>
      <c r="AE136" s="1">
        <f t="shared" ref="AE136:AE199" si="51">AD136+AE135</f>
        <v>116853.93999999984</v>
      </c>
      <c r="AF136" s="92">
        <f>IF('Metric ME - Current'!$F$16&lt;2.6454,427.03-61.4733*(2.6454-'Metric ME - Current'!$F$16),427.03)</f>
        <v>427.03</v>
      </c>
      <c r="AG136" s="1">
        <f t="shared" si="42"/>
        <v>73911.139999999898</v>
      </c>
      <c r="AJ136" s="92">
        <v>158</v>
      </c>
      <c r="AK136" s="92">
        <f>IF('Metric ME - Current'!$G$16&lt;2.6872,982.62-123.62*(2.6872-'Metric ME - Current'!$G$16),982.62)</f>
        <v>982.62</v>
      </c>
      <c r="AL136" s="1">
        <f t="shared" ref="AL136:AL199" si="52">AK136+AL135</f>
        <v>116853.93999999984</v>
      </c>
      <c r="AM136" s="92">
        <f>IF('Metric ME - Current'!$G$16&lt;2.6454,427.03-61.4733*(2.6454-'Metric ME - Current'!$G$16),427.03)</f>
        <v>427.03</v>
      </c>
      <c r="AN136" s="1">
        <f t="shared" si="43"/>
        <v>73911.139999999898</v>
      </c>
      <c r="AQ136" s="92">
        <v>158</v>
      </c>
      <c r="AR136" s="92">
        <f>IF('Metric ME - Current'!$H$16&lt;2.6872,982.62-123.62*(2.6872-'Metric ME - Current'!$H$16),982.62)</f>
        <v>982.62</v>
      </c>
      <c r="AS136" s="1">
        <f t="shared" ref="AS136:AS199" si="53">AR136+AS135</f>
        <v>116853.93999999984</v>
      </c>
      <c r="AT136" s="92">
        <f>IF('Metric ME - Current'!$H$16&lt;2.6454,427.03-61.4733*(2.6454-'Metric ME - Current'!$H$16),427.03)</f>
        <v>427.03</v>
      </c>
      <c r="AU136" s="1">
        <f t="shared" si="44"/>
        <v>73911.139999999898</v>
      </c>
      <c r="AX136" s="92">
        <v>158</v>
      </c>
      <c r="AY136" s="92">
        <f>IF('Metric ME - Current'!$I$16&lt;2.6872,982.62-123.62*(2.6872-'Metric ME - Current'!$I$16),982.62)</f>
        <v>982.62</v>
      </c>
      <c r="AZ136" s="1">
        <f t="shared" ref="AZ136:AZ199" si="54">AY136+AZ135</f>
        <v>116853.93999999984</v>
      </c>
      <c r="BA136" s="92">
        <f>IF('Metric ME - Current'!$I$16&lt;2.6454,427.03-61.4733*(2.6454-'Metric ME - Current'!$I$16),427.03)</f>
        <v>427.03</v>
      </c>
      <c r="BB136" s="1">
        <f t="shared" si="45"/>
        <v>73911.139999999898</v>
      </c>
    </row>
    <row r="137" spans="1:54" x14ac:dyDescent="0.25">
      <c r="A137" s="92">
        <v>159</v>
      </c>
      <c r="B137" s="92">
        <f>IF('Metric ME - Current'!$B$16&lt;2.6872,982.62-123.62*(2.6872-'Metric ME - Current'!$B$16),982.62)</f>
        <v>982.62</v>
      </c>
      <c r="C137" s="1">
        <f t="shared" si="47"/>
        <v>117836.55999999984</v>
      </c>
      <c r="D137" s="92">
        <f>IF('Metric ME - Current'!$B$16&lt;2.6454,427.03-61.4733*(2.6454-'Metric ME - Current'!$B$16),427.03)</f>
        <v>427.03</v>
      </c>
      <c r="E137" s="1">
        <f t="shared" si="46"/>
        <v>74338.169999999896</v>
      </c>
      <c r="H137" s="92">
        <v>159</v>
      </c>
      <c r="I137" s="92">
        <f>IF('Metric ME - Current'!$C$16&lt;2.6872,982.62-123.62*(2.6872-'Metric ME - Current'!$C$16),982.62)</f>
        <v>982.62</v>
      </c>
      <c r="J137" s="1">
        <f t="shared" si="48"/>
        <v>117836.55999999984</v>
      </c>
      <c r="K137" s="92">
        <f>IF('Metric ME - Current'!$C$16&lt;2.6454,427.03-61.4733*(2.6454-'Metric ME - Current'!$C$16),427.03)</f>
        <v>427.03</v>
      </c>
      <c r="L137" s="1">
        <f t="shared" si="39"/>
        <v>74338.169999999896</v>
      </c>
      <c r="O137" s="92">
        <v>159</v>
      </c>
      <c r="P137" s="92">
        <f>IF('Metric ME - Current'!$D$16&lt;2.6872,982.62-123.62*(2.6872-'Metric ME - Current'!$D$16),982.62)</f>
        <v>982.62</v>
      </c>
      <c r="Q137" s="1">
        <f t="shared" si="49"/>
        <v>117836.55999999984</v>
      </c>
      <c r="R137" s="92">
        <f>IF('Metric ME - Current'!$D$16&lt;2.6454,427.03-61.4733*(2.6454-'Metric ME - Current'!$D$16),427.03)</f>
        <v>427.03</v>
      </c>
      <c r="S137" s="1">
        <f t="shared" si="40"/>
        <v>74338.169999999896</v>
      </c>
      <c r="V137" s="92">
        <v>159</v>
      </c>
      <c r="W137" s="92">
        <f>IF('Metric ME - Current'!$E$16&lt;2.6872,982.62-123.62*(2.6872-'Metric ME - Current'!$E$16),982.62)</f>
        <v>982.62</v>
      </c>
      <c r="X137" s="1">
        <f t="shared" si="50"/>
        <v>117836.55999999984</v>
      </c>
      <c r="Y137" s="92">
        <f>IF('Metric ME - Current'!$E$16&lt;2.6454,427.03-61.4733*(2.6454-'Metric ME - Current'!$E$16),427.03)</f>
        <v>427.03</v>
      </c>
      <c r="Z137" s="1">
        <f t="shared" si="41"/>
        <v>74338.169999999896</v>
      </c>
      <c r="AC137" s="92">
        <v>159</v>
      </c>
      <c r="AD137" s="92">
        <f>IF('Metric ME - Current'!$F$16&lt;2.6872,982.62-123.62*(2.6872-'Metric ME - Current'!$F$16),982.62)</f>
        <v>982.62</v>
      </c>
      <c r="AE137" s="1">
        <f t="shared" si="51"/>
        <v>117836.55999999984</v>
      </c>
      <c r="AF137" s="92">
        <f>IF('Metric ME - Current'!$F$16&lt;2.6454,427.03-61.4733*(2.6454-'Metric ME - Current'!$F$16),427.03)</f>
        <v>427.03</v>
      </c>
      <c r="AG137" s="1">
        <f t="shared" si="42"/>
        <v>74338.169999999896</v>
      </c>
      <c r="AJ137" s="92">
        <v>159</v>
      </c>
      <c r="AK137" s="92">
        <f>IF('Metric ME - Current'!$G$16&lt;2.6872,982.62-123.62*(2.6872-'Metric ME - Current'!$G$16),982.62)</f>
        <v>982.62</v>
      </c>
      <c r="AL137" s="1">
        <f t="shared" si="52"/>
        <v>117836.55999999984</v>
      </c>
      <c r="AM137" s="92">
        <f>IF('Metric ME - Current'!$G$16&lt;2.6454,427.03-61.4733*(2.6454-'Metric ME - Current'!$G$16),427.03)</f>
        <v>427.03</v>
      </c>
      <c r="AN137" s="1">
        <f t="shared" si="43"/>
        <v>74338.169999999896</v>
      </c>
      <c r="AQ137" s="92">
        <v>159</v>
      </c>
      <c r="AR137" s="92">
        <f>IF('Metric ME - Current'!$H$16&lt;2.6872,982.62-123.62*(2.6872-'Metric ME - Current'!$H$16),982.62)</f>
        <v>982.62</v>
      </c>
      <c r="AS137" s="1">
        <f t="shared" si="53"/>
        <v>117836.55999999984</v>
      </c>
      <c r="AT137" s="92">
        <f>IF('Metric ME - Current'!$H$16&lt;2.6454,427.03-61.4733*(2.6454-'Metric ME - Current'!$H$16),427.03)</f>
        <v>427.03</v>
      </c>
      <c r="AU137" s="1">
        <f t="shared" si="44"/>
        <v>74338.169999999896</v>
      </c>
      <c r="AX137" s="92">
        <v>159</v>
      </c>
      <c r="AY137" s="92">
        <f>IF('Metric ME - Current'!$I$16&lt;2.6872,982.62-123.62*(2.6872-'Metric ME - Current'!$I$16),982.62)</f>
        <v>982.62</v>
      </c>
      <c r="AZ137" s="1">
        <f t="shared" si="54"/>
        <v>117836.55999999984</v>
      </c>
      <c r="BA137" s="92">
        <f>IF('Metric ME - Current'!$I$16&lt;2.6454,427.03-61.4733*(2.6454-'Metric ME - Current'!$I$16),427.03)</f>
        <v>427.03</v>
      </c>
      <c r="BB137" s="1">
        <f t="shared" si="45"/>
        <v>74338.169999999896</v>
      </c>
    </row>
    <row r="138" spans="1:54" x14ac:dyDescent="0.25">
      <c r="A138" s="92">
        <v>160</v>
      </c>
      <c r="B138" s="92">
        <f>IF('Metric ME - Current'!$B$16&lt;2.6872,982.62-123.62*(2.6872-'Metric ME - Current'!$B$16),982.62)</f>
        <v>982.62</v>
      </c>
      <c r="C138" s="1">
        <f t="shared" si="47"/>
        <v>118819.17999999983</v>
      </c>
      <c r="D138" s="92">
        <f>IF('Metric ME - Current'!$B$16&lt;2.6454,427.03-61.4733*(2.6454-'Metric ME - Current'!$B$16),427.03)</f>
        <v>427.03</v>
      </c>
      <c r="E138" s="1">
        <f t="shared" si="46"/>
        <v>74765.199999999895</v>
      </c>
      <c r="H138" s="92">
        <v>160</v>
      </c>
      <c r="I138" s="92">
        <f>IF('Metric ME - Current'!$C$16&lt;2.6872,982.62-123.62*(2.6872-'Metric ME - Current'!$C$16),982.62)</f>
        <v>982.62</v>
      </c>
      <c r="J138" s="1">
        <f t="shared" si="48"/>
        <v>118819.17999999983</v>
      </c>
      <c r="K138" s="92">
        <f>IF('Metric ME - Current'!$C$16&lt;2.6454,427.03-61.4733*(2.6454-'Metric ME - Current'!$C$16),427.03)</f>
        <v>427.03</v>
      </c>
      <c r="L138" s="1">
        <f t="shared" si="39"/>
        <v>74765.199999999895</v>
      </c>
      <c r="O138" s="92">
        <v>160</v>
      </c>
      <c r="P138" s="92">
        <f>IF('Metric ME - Current'!$D$16&lt;2.6872,982.62-123.62*(2.6872-'Metric ME - Current'!$D$16),982.62)</f>
        <v>982.62</v>
      </c>
      <c r="Q138" s="1">
        <f t="shared" si="49"/>
        <v>118819.17999999983</v>
      </c>
      <c r="R138" s="92">
        <f>IF('Metric ME - Current'!$D$16&lt;2.6454,427.03-61.4733*(2.6454-'Metric ME - Current'!$D$16),427.03)</f>
        <v>427.03</v>
      </c>
      <c r="S138" s="1">
        <f t="shared" si="40"/>
        <v>74765.199999999895</v>
      </c>
      <c r="V138" s="92">
        <v>160</v>
      </c>
      <c r="W138" s="92">
        <f>IF('Metric ME - Current'!$E$16&lt;2.6872,982.62-123.62*(2.6872-'Metric ME - Current'!$E$16),982.62)</f>
        <v>982.62</v>
      </c>
      <c r="X138" s="1">
        <f t="shared" si="50"/>
        <v>118819.17999999983</v>
      </c>
      <c r="Y138" s="92">
        <f>IF('Metric ME - Current'!$E$16&lt;2.6454,427.03-61.4733*(2.6454-'Metric ME - Current'!$E$16),427.03)</f>
        <v>427.03</v>
      </c>
      <c r="Z138" s="1">
        <f t="shared" si="41"/>
        <v>74765.199999999895</v>
      </c>
      <c r="AC138" s="92">
        <v>160</v>
      </c>
      <c r="AD138" s="92">
        <f>IF('Metric ME - Current'!$F$16&lt;2.6872,982.62-123.62*(2.6872-'Metric ME - Current'!$F$16),982.62)</f>
        <v>982.62</v>
      </c>
      <c r="AE138" s="1">
        <f t="shared" si="51"/>
        <v>118819.17999999983</v>
      </c>
      <c r="AF138" s="92">
        <f>IF('Metric ME - Current'!$F$16&lt;2.6454,427.03-61.4733*(2.6454-'Metric ME - Current'!$F$16),427.03)</f>
        <v>427.03</v>
      </c>
      <c r="AG138" s="1">
        <f t="shared" si="42"/>
        <v>74765.199999999895</v>
      </c>
      <c r="AJ138" s="92">
        <v>160</v>
      </c>
      <c r="AK138" s="92">
        <f>IF('Metric ME - Current'!$G$16&lt;2.6872,982.62-123.62*(2.6872-'Metric ME - Current'!$G$16),982.62)</f>
        <v>982.62</v>
      </c>
      <c r="AL138" s="1">
        <f t="shared" si="52"/>
        <v>118819.17999999983</v>
      </c>
      <c r="AM138" s="92">
        <f>IF('Metric ME - Current'!$G$16&lt;2.6454,427.03-61.4733*(2.6454-'Metric ME - Current'!$G$16),427.03)</f>
        <v>427.03</v>
      </c>
      <c r="AN138" s="1">
        <f t="shared" si="43"/>
        <v>74765.199999999895</v>
      </c>
      <c r="AQ138" s="92">
        <v>160</v>
      </c>
      <c r="AR138" s="92">
        <f>IF('Metric ME - Current'!$H$16&lt;2.6872,982.62-123.62*(2.6872-'Metric ME - Current'!$H$16),982.62)</f>
        <v>982.62</v>
      </c>
      <c r="AS138" s="1">
        <f t="shared" si="53"/>
        <v>118819.17999999983</v>
      </c>
      <c r="AT138" s="92">
        <f>IF('Metric ME - Current'!$H$16&lt;2.6454,427.03-61.4733*(2.6454-'Metric ME - Current'!$H$16),427.03)</f>
        <v>427.03</v>
      </c>
      <c r="AU138" s="1">
        <f t="shared" si="44"/>
        <v>74765.199999999895</v>
      </c>
      <c r="AX138" s="92">
        <v>160</v>
      </c>
      <c r="AY138" s="92">
        <f>IF('Metric ME - Current'!$I$16&lt;2.6872,982.62-123.62*(2.6872-'Metric ME - Current'!$I$16),982.62)</f>
        <v>982.62</v>
      </c>
      <c r="AZ138" s="1">
        <f t="shared" si="54"/>
        <v>118819.17999999983</v>
      </c>
      <c r="BA138" s="92">
        <f>IF('Metric ME - Current'!$I$16&lt;2.6454,427.03-61.4733*(2.6454-'Metric ME - Current'!$I$16),427.03)</f>
        <v>427.03</v>
      </c>
      <c r="BB138" s="1">
        <f t="shared" si="45"/>
        <v>74765.199999999895</v>
      </c>
    </row>
    <row r="139" spans="1:54" x14ac:dyDescent="0.25">
      <c r="A139" s="92">
        <v>161</v>
      </c>
      <c r="B139" s="92">
        <f>IF('Metric ME - Current'!$B$16&lt;2.6872,982.62-123.62*(2.6872-'Metric ME - Current'!$B$16),982.62)</f>
        <v>982.62</v>
      </c>
      <c r="C139" s="1">
        <f t="shared" si="47"/>
        <v>119801.79999999983</v>
      </c>
      <c r="D139" s="92">
        <f>IF('Metric ME - Current'!$B$16&lt;2.6454,427.03-61.4733*(2.6454-'Metric ME - Current'!$B$16),427.03)</f>
        <v>427.03</v>
      </c>
      <c r="E139" s="1">
        <f t="shared" si="46"/>
        <v>75192.229999999894</v>
      </c>
      <c r="H139" s="92">
        <v>161</v>
      </c>
      <c r="I139" s="92">
        <f>IF('Metric ME - Current'!$C$16&lt;2.6872,982.62-123.62*(2.6872-'Metric ME - Current'!$C$16),982.62)</f>
        <v>982.62</v>
      </c>
      <c r="J139" s="1">
        <f t="shared" si="48"/>
        <v>119801.79999999983</v>
      </c>
      <c r="K139" s="92">
        <f>IF('Metric ME - Current'!$C$16&lt;2.6454,427.03-61.4733*(2.6454-'Metric ME - Current'!$C$16),427.03)</f>
        <v>427.03</v>
      </c>
      <c r="L139" s="1">
        <f t="shared" si="39"/>
        <v>75192.229999999894</v>
      </c>
      <c r="O139" s="92">
        <v>161</v>
      </c>
      <c r="P139" s="92">
        <f>IF('Metric ME - Current'!$D$16&lt;2.6872,982.62-123.62*(2.6872-'Metric ME - Current'!$D$16),982.62)</f>
        <v>982.62</v>
      </c>
      <c r="Q139" s="1">
        <f t="shared" si="49"/>
        <v>119801.79999999983</v>
      </c>
      <c r="R139" s="92">
        <f>IF('Metric ME - Current'!$D$16&lt;2.6454,427.03-61.4733*(2.6454-'Metric ME - Current'!$D$16),427.03)</f>
        <v>427.03</v>
      </c>
      <c r="S139" s="1">
        <f t="shared" si="40"/>
        <v>75192.229999999894</v>
      </c>
      <c r="V139" s="92">
        <v>161</v>
      </c>
      <c r="W139" s="92">
        <f>IF('Metric ME - Current'!$E$16&lt;2.6872,982.62-123.62*(2.6872-'Metric ME - Current'!$E$16),982.62)</f>
        <v>982.62</v>
      </c>
      <c r="X139" s="1">
        <f t="shared" si="50"/>
        <v>119801.79999999983</v>
      </c>
      <c r="Y139" s="92">
        <f>IF('Metric ME - Current'!$E$16&lt;2.6454,427.03-61.4733*(2.6454-'Metric ME - Current'!$E$16),427.03)</f>
        <v>427.03</v>
      </c>
      <c r="Z139" s="1">
        <f t="shared" si="41"/>
        <v>75192.229999999894</v>
      </c>
      <c r="AC139" s="92">
        <v>161</v>
      </c>
      <c r="AD139" s="92">
        <f>IF('Metric ME - Current'!$F$16&lt;2.6872,982.62-123.62*(2.6872-'Metric ME - Current'!$F$16),982.62)</f>
        <v>982.62</v>
      </c>
      <c r="AE139" s="1">
        <f t="shared" si="51"/>
        <v>119801.79999999983</v>
      </c>
      <c r="AF139" s="92">
        <f>IF('Metric ME - Current'!$F$16&lt;2.6454,427.03-61.4733*(2.6454-'Metric ME - Current'!$F$16),427.03)</f>
        <v>427.03</v>
      </c>
      <c r="AG139" s="1">
        <f t="shared" si="42"/>
        <v>75192.229999999894</v>
      </c>
      <c r="AJ139" s="92">
        <v>161</v>
      </c>
      <c r="AK139" s="92">
        <f>IF('Metric ME - Current'!$G$16&lt;2.6872,982.62-123.62*(2.6872-'Metric ME - Current'!$G$16),982.62)</f>
        <v>982.62</v>
      </c>
      <c r="AL139" s="1">
        <f t="shared" si="52"/>
        <v>119801.79999999983</v>
      </c>
      <c r="AM139" s="92">
        <f>IF('Metric ME - Current'!$G$16&lt;2.6454,427.03-61.4733*(2.6454-'Metric ME - Current'!$G$16),427.03)</f>
        <v>427.03</v>
      </c>
      <c r="AN139" s="1">
        <f t="shared" si="43"/>
        <v>75192.229999999894</v>
      </c>
      <c r="AQ139" s="92">
        <v>161</v>
      </c>
      <c r="AR139" s="92">
        <f>IF('Metric ME - Current'!$H$16&lt;2.6872,982.62-123.62*(2.6872-'Metric ME - Current'!$H$16),982.62)</f>
        <v>982.62</v>
      </c>
      <c r="AS139" s="1">
        <f t="shared" si="53"/>
        <v>119801.79999999983</v>
      </c>
      <c r="AT139" s="92">
        <f>IF('Metric ME - Current'!$H$16&lt;2.6454,427.03-61.4733*(2.6454-'Metric ME - Current'!$H$16),427.03)</f>
        <v>427.03</v>
      </c>
      <c r="AU139" s="1">
        <f t="shared" si="44"/>
        <v>75192.229999999894</v>
      </c>
      <c r="AX139" s="92">
        <v>161</v>
      </c>
      <c r="AY139" s="92">
        <f>IF('Metric ME - Current'!$I$16&lt;2.6872,982.62-123.62*(2.6872-'Metric ME - Current'!$I$16),982.62)</f>
        <v>982.62</v>
      </c>
      <c r="AZ139" s="1">
        <f t="shared" si="54"/>
        <v>119801.79999999983</v>
      </c>
      <c r="BA139" s="92">
        <f>IF('Metric ME - Current'!$I$16&lt;2.6454,427.03-61.4733*(2.6454-'Metric ME - Current'!$I$16),427.03)</f>
        <v>427.03</v>
      </c>
      <c r="BB139" s="1">
        <f t="shared" si="45"/>
        <v>75192.229999999894</v>
      </c>
    </row>
    <row r="140" spans="1:54" x14ac:dyDescent="0.25">
      <c r="A140" s="92">
        <v>162</v>
      </c>
      <c r="B140" s="92">
        <f>IF('Metric ME - Current'!$B$16&lt;2.6872,982.62-123.62*(2.6872-'Metric ME - Current'!$B$16),982.62)</f>
        <v>982.62</v>
      </c>
      <c r="C140" s="1">
        <f t="shared" si="47"/>
        <v>120784.41999999982</v>
      </c>
      <c r="D140" s="92">
        <f>IF('Metric ME - Current'!$B$16&lt;2.6454,427.03-61.4733*(2.6454-'Metric ME - Current'!$B$16),427.03)</f>
        <v>427.03</v>
      </c>
      <c r="E140" s="1">
        <f t="shared" si="46"/>
        <v>75619.259999999893</v>
      </c>
      <c r="H140" s="92">
        <v>162</v>
      </c>
      <c r="I140" s="92">
        <f>IF('Metric ME - Current'!$C$16&lt;2.6872,982.62-123.62*(2.6872-'Metric ME - Current'!$C$16),982.62)</f>
        <v>982.62</v>
      </c>
      <c r="J140" s="1">
        <f t="shared" si="48"/>
        <v>120784.41999999982</v>
      </c>
      <c r="K140" s="92">
        <f>IF('Metric ME - Current'!$C$16&lt;2.6454,427.03-61.4733*(2.6454-'Metric ME - Current'!$C$16),427.03)</f>
        <v>427.03</v>
      </c>
      <c r="L140" s="1">
        <f t="shared" si="39"/>
        <v>75619.259999999893</v>
      </c>
      <c r="O140" s="92">
        <v>162</v>
      </c>
      <c r="P140" s="92">
        <f>IF('Metric ME - Current'!$D$16&lt;2.6872,982.62-123.62*(2.6872-'Metric ME - Current'!$D$16),982.62)</f>
        <v>982.62</v>
      </c>
      <c r="Q140" s="1">
        <f t="shared" si="49"/>
        <v>120784.41999999982</v>
      </c>
      <c r="R140" s="92">
        <f>IF('Metric ME - Current'!$D$16&lt;2.6454,427.03-61.4733*(2.6454-'Metric ME - Current'!$D$16),427.03)</f>
        <v>427.03</v>
      </c>
      <c r="S140" s="1">
        <f t="shared" si="40"/>
        <v>75619.259999999893</v>
      </c>
      <c r="V140" s="92">
        <v>162</v>
      </c>
      <c r="W140" s="92">
        <f>IF('Metric ME - Current'!$E$16&lt;2.6872,982.62-123.62*(2.6872-'Metric ME - Current'!$E$16),982.62)</f>
        <v>982.62</v>
      </c>
      <c r="X140" s="1">
        <f t="shared" si="50"/>
        <v>120784.41999999982</v>
      </c>
      <c r="Y140" s="92">
        <f>IF('Metric ME - Current'!$E$16&lt;2.6454,427.03-61.4733*(2.6454-'Metric ME - Current'!$E$16),427.03)</f>
        <v>427.03</v>
      </c>
      <c r="Z140" s="1">
        <f t="shared" si="41"/>
        <v>75619.259999999893</v>
      </c>
      <c r="AC140" s="92">
        <v>162</v>
      </c>
      <c r="AD140" s="92">
        <f>IF('Metric ME - Current'!$F$16&lt;2.6872,982.62-123.62*(2.6872-'Metric ME - Current'!$F$16),982.62)</f>
        <v>982.62</v>
      </c>
      <c r="AE140" s="1">
        <f t="shared" si="51"/>
        <v>120784.41999999982</v>
      </c>
      <c r="AF140" s="92">
        <f>IF('Metric ME - Current'!$F$16&lt;2.6454,427.03-61.4733*(2.6454-'Metric ME - Current'!$F$16),427.03)</f>
        <v>427.03</v>
      </c>
      <c r="AG140" s="1">
        <f t="shared" si="42"/>
        <v>75619.259999999893</v>
      </c>
      <c r="AJ140" s="92">
        <v>162</v>
      </c>
      <c r="AK140" s="92">
        <f>IF('Metric ME - Current'!$G$16&lt;2.6872,982.62-123.62*(2.6872-'Metric ME - Current'!$G$16),982.62)</f>
        <v>982.62</v>
      </c>
      <c r="AL140" s="1">
        <f t="shared" si="52"/>
        <v>120784.41999999982</v>
      </c>
      <c r="AM140" s="92">
        <f>IF('Metric ME - Current'!$G$16&lt;2.6454,427.03-61.4733*(2.6454-'Metric ME - Current'!$G$16),427.03)</f>
        <v>427.03</v>
      </c>
      <c r="AN140" s="1">
        <f t="shared" si="43"/>
        <v>75619.259999999893</v>
      </c>
      <c r="AQ140" s="92">
        <v>162</v>
      </c>
      <c r="AR140" s="92">
        <f>IF('Metric ME - Current'!$H$16&lt;2.6872,982.62-123.62*(2.6872-'Metric ME - Current'!$H$16),982.62)</f>
        <v>982.62</v>
      </c>
      <c r="AS140" s="1">
        <f t="shared" si="53"/>
        <v>120784.41999999982</v>
      </c>
      <c r="AT140" s="92">
        <f>IF('Metric ME - Current'!$H$16&lt;2.6454,427.03-61.4733*(2.6454-'Metric ME - Current'!$H$16),427.03)</f>
        <v>427.03</v>
      </c>
      <c r="AU140" s="1">
        <f t="shared" si="44"/>
        <v>75619.259999999893</v>
      </c>
      <c r="AX140" s="92">
        <v>162</v>
      </c>
      <c r="AY140" s="92">
        <f>IF('Metric ME - Current'!$I$16&lt;2.6872,982.62-123.62*(2.6872-'Metric ME - Current'!$I$16),982.62)</f>
        <v>982.62</v>
      </c>
      <c r="AZ140" s="1">
        <f t="shared" si="54"/>
        <v>120784.41999999982</v>
      </c>
      <c r="BA140" s="92">
        <f>IF('Metric ME - Current'!$I$16&lt;2.6454,427.03-61.4733*(2.6454-'Metric ME - Current'!$I$16),427.03)</f>
        <v>427.03</v>
      </c>
      <c r="BB140" s="1">
        <f t="shared" si="45"/>
        <v>75619.259999999893</v>
      </c>
    </row>
    <row r="141" spans="1:54" x14ac:dyDescent="0.25">
      <c r="A141" s="92">
        <v>163</v>
      </c>
      <c r="B141" s="92">
        <f>IF('Metric ME - Current'!$B$16&lt;2.6872,982.62-123.62*(2.6872-'Metric ME - Current'!$B$16),982.62)</f>
        <v>982.62</v>
      </c>
      <c r="C141" s="1">
        <f t="shared" si="47"/>
        <v>121767.03999999982</v>
      </c>
      <c r="D141" s="92">
        <f>IF('Metric ME - Current'!$B$16&lt;2.6454,427.03-61.4733*(2.6454-'Metric ME - Current'!$B$16),427.03)</f>
        <v>427.03</v>
      </c>
      <c r="E141" s="1">
        <f t="shared" si="46"/>
        <v>76046.289999999892</v>
      </c>
      <c r="H141" s="92">
        <v>163</v>
      </c>
      <c r="I141" s="92">
        <f>IF('Metric ME - Current'!$C$16&lt;2.6872,982.62-123.62*(2.6872-'Metric ME - Current'!$C$16),982.62)</f>
        <v>982.62</v>
      </c>
      <c r="J141" s="1">
        <f t="shared" si="48"/>
        <v>121767.03999999982</v>
      </c>
      <c r="K141" s="92">
        <f>IF('Metric ME - Current'!$C$16&lt;2.6454,427.03-61.4733*(2.6454-'Metric ME - Current'!$C$16),427.03)</f>
        <v>427.03</v>
      </c>
      <c r="L141" s="1">
        <f t="shared" ref="L141:L204" si="55">K141+L140</f>
        <v>76046.289999999892</v>
      </c>
      <c r="O141" s="92">
        <v>163</v>
      </c>
      <c r="P141" s="92">
        <f>IF('Metric ME - Current'!$D$16&lt;2.6872,982.62-123.62*(2.6872-'Metric ME - Current'!$D$16),982.62)</f>
        <v>982.62</v>
      </c>
      <c r="Q141" s="1">
        <f t="shared" si="49"/>
        <v>121767.03999999982</v>
      </c>
      <c r="R141" s="92">
        <f>IF('Metric ME - Current'!$D$16&lt;2.6454,427.03-61.4733*(2.6454-'Metric ME - Current'!$D$16),427.03)</f>
        <v>427.03</v>
      </c>
      <c r="S141" s="1">
        <f t="shared" ref="S141:S204" si="56">R141+S140</f>
        <v>76046.289999999892</v>
      </c>
      <c r="V141" s="92">
        <v>163</v>
      </c>
      <c r="W141" s="92">
        <f>IF('Metric ME - Current'!$E$16&lt;2.6872,982.62-123.62*(2.6872-'Metric ME - Current'!$E$16),982.62)</f>
        <v>982.62</v>
      </c>
      <c r="X141" s="1">
        <f t="shared" si="50"/>
        <v>121767.03999999982</v>
      </c>
      <c r="Y141" s="92">
        <f>IF('Metric ME - Current'!$E$16&lt;2.6454,427.03-61.4733*(2.6454-'Metric ME - Current'!$E$16),427.03)</f>
        <v>427.03</v>
      </c>
      <c r="Z141" s="1">
        <f t="shared" ref="Z141:Z204" si="57">Y141+Z140</f>
        <v>76046.289999999892</v>
      </c>
      <c r="AC141" s="92">
        <v>163</v>
      </c>
      <c r="AD141" s="92">
        <f>IF('Metric ME - Current'!$F$16&lt;2.6872,982.62-123.62*(2.6872-'Metric ME - Current'!$F$16),982.62)</f>
        <v>982.62</v>
      </c>
      <c r="AE141" s="1">
        <f t="shared" si="51"/>
        <v>121767.03999999982</v>
      </c>
      <c r="AF141" s="92">
        <f>IF('Metric ME - Current'!$F$16&lt;2.6454,427.03-61.4733*(2.6454-'Metric ME - Current'!$F$16),427.03)</f>
        <v>427.03</v>
      </c>
      <c r="AG141" s="1">
        <f t="shared" ref="AG141:AG204" si="58">AF141+AG140</f>
        <v>76046.289999999892</v>
      </c>
      <c r="AJ141" s="92">
        <v>163</v>
      </c>
      <c r="AK141" s="92">
        <f>IF('Metric ME - Current'!$G$16&lt;2.6872,982.62-123.62*(2.6872-'Metric ME - Current'!$G$16),982.62)</f>
        <v>982.62</v>
      </c>
      <c r="AL141" s="1">
        <f t="shared" si="52"/>
        <v>121767.03999999982</v>
      </c>
      <c r="AM141" s="92">
        <f>IF('Metric ME - Current'!$G$16&lt;2.6454,427.03-61.4733*(2.6454-'Metric ME - Current'!$G$16),427.03)</f>
        <v>427.03</v>
      </c>
      <c r="AN141" s="1">
        <f t="shared" ref="AN141:AN204" si="59">AM141+AN140</f>
        <v>76046.289999999892</v>
      </c>
      <c r="AQ141" s="92">
        <v>163</v>
      </c>
      <c r="AR141" s="92">
        <f>IF('Metric ME - Current'!$H$16&lt;2.6872,982.62-123.62*(2.6872-'Metric ME - Current'!$H$16),982.62)</f>
        <v>982.62</v>
      </c>
      <c r="AS141" s="1">
        <f t="shared" si="53"/>
        <v>121767.03999999982</v>
      </c>
      <c r="AT141" s="92">
        <f>IF('Metric ME - Current'!$H$16&lt;2.6454,427.03-61.4733*(2.6454-'Metric ME - Current'!$H$16),427.03)</f>
        <v>427.03</v>
      </c>
      <c r="AU141" s="1">
        <f t="shared" ref="AU141:AU204" si="60">AT141+AU140</f>
        <v>76046.289999999892</v>
      </c>
      <c r="AX141" s="92">
        <v>163</v>
      </c>
      <c r="AY141" s="92">
        <f>IF('Metric ME - Current'!$I$16&lt;2.6872,982.62-123.62*(2.6872-'Metric ME - Current'!$I$16),982.62)</f>
        <v>982.62</v>
      </c>
      <c r="AZ141" s="1">
        <f t="shared" si="54"/>
        <v>121767.03999999982</v>
      </c>
      <c r="BA141" s="92">
        <f>IF('Metric ME - Current'!$I$16&lt;2.6454,427.03-61.4733*(2.6454-'Metric ME - Current'!$I$16),427.03)</f>
        <v>427.03</v>
      </c>
      <c r="BB141" s="1">
        <f t="shared" ref="BB141:BB204" si="61">BA141+BB140</f>
        <v>76046.289999999892</v>
      </c>
    </row>
    <row r="142" spans="1:54" x14ac:dyDescent="0.25">
      <c r="A142" s="92">
        <v>164</v>
      </c>
      <c r="B142" s="92">
        <f>IF('Metric ME - Current'!$B$16&lt;2.6872,982.62-123.62*(2.6872-'Metric ME - Current'!$B$16),982.62)</f>
        <v>982.62</v>
      </c>
      <c r="C142" s="1">
        <f t="shared" si="47"/>
        <v>122749.65999999981</v>
      </c>
      <c r="D142" s="92">
        <f>IF('Metric ME - Current'!$B$16&lt;2.6454,427.03-61.4733*(2.6454-'Metric ME - Current'!$B$16),427.03)</f>
        <v>427.03</v>
      </c>
      <c r="E142" s="1">
        <f t="shared" si="46"/>
        <v>76473.319999999891</v>
      </c>
      <c r="H142" s="92">
        <v>164</v>
      </c>
      <c r="I142" s="92">
        <f>IF('Metric ME - Current'!$C$16&lt;2.6872,982.62-123.62*(2.6872-'Metric ME - Current'!$C$16),982.62)</f>
        <v>982.62</v>
      </c>
      <c r="J142" s="1">
        <f t="shared" si="48"/>
        <v>122749.65999999981</v>
      </c>
      <c r="K142" s="92">
        <f>IF('Metric ME - Current'!$C$16&lt;2.6454,427.03-61.4733*(2.6454-'Metric ME - Current'!$C$16),427.03)</f>
        <v>427.03</v>
      </c>
      <c r="L142" s="1">
        <f t="shared" si="55"/>
        <v>76473.319999999891</v>
      </c>
      <c r="O142" s="92">
        <v>164</v>
      </c>
      <c r="P142" s="92">
        <f>IF('Metric ME - Current'!$D$16&lt;2.6872,982.62-123.62*(2.6872-'Metric ME - Current'!$D$16),982.62)</f>
        <v>982.62</v>
      </c>
      <c r="Q142" s="1">
        <f t="shared" si="49"/>
        <v>122749.65999999981</v>
      </c>
      <c r="R142" s="92">
        <f>IF('Metric ME - Current'!$D$16&lt;2.6454,427.03-61.4733*(2.6454-'Metric ME - Current'!$D$16),427.03)</f>
        <v>427.03</v>
      </c>
      <c r="S142" s="1">
        <f t="shared" si="56"/>
        <v>76473.319999999891</v>
      </c>
      <c r="V142" s="92">
        <v>164</v>
      </c>
      <c r="W142" s="92">
        <f>IF('Metric ME - Current'!$E$16&lt;2.6872,982.62-123.62*(2.6872-'Metric ME - Current'!$E$16),982.62)</f>
        <v>982.62</v>
      </c>
      <c r="X142" s="1">
        <f t="shared" si="50"/>
        <v>122749.65999999981</v>
      </c>
      <c r="Y142" s="92">
        <f>IF('Metric ME - Current'!$E$16&lt;2.6454,427.03-61.4733*(2.6454-'Metric ME - Current'!$E$16),427.03)</f>
        <v>427.03</v>
      </c>
      <c r="Z142" s="1">
        <f t="shared" si="57"/>
        <v>76473.319999999891</v>
      </c>
      <c r="AC142" s="92">
        <v>164</v>
      </c>
      <c r="AD142" s="92">
        <f>IF('Metric ME - Current'!$F$16&lt;2.6872,982.62-123.62*(2.6872-'Metric ME - Current'!$F$16),982.62)</f>
        <v>982.62</v>
      </c>
      <c r="AE142" s="1">
        <f t="shared" si="51"/>
        <v>122749.65999999981</v>
      </c>
      <c r="AF142" s="92">
        <f>IF('Metric ME - Current'!$F$16&lt;2.6454,427.03-61.4733*(2.6454-'Metric ME - Current'!$F$16),427.03)</f>
        <v>427.03</v>
      </c>
      <c r="AG142" s="1">
        <f t="shared" si="58"/>
        <v>76473.319999999891</v>
      </c>
      <c r="AJ142" s="92">
        <v>164</v>
      </c>
      <c r="AK142" s="92">
        <f>IF('Metric ME - Current'!$G$16&lt;2.6872,982.62-123.62*(2.6872-'Metric ME - Current'!$G$16),982.62)</f>
        <v>982.62</v>
      </c>
      <c r="AL142" s="1">
        <f t="shared" si="52"/>
        <v>122749.65999999981</v>
      </c>
      <c r="AM142" s="92">
        <f>IF('Metric ME - Current'!$G$16&lt;2.6454,427.03-61.4733*(2.6454-'Metric ME - Current'!$G$16),427.03)</f>
        <v>427.03</v>
      </c>
      <c r="AN142" s="1">
        <f t="shared" si="59"/>
        <v>76473.319999999891</v>
      </c>
      <c r="AQ142" s="92">
        <v>164</v>
      </c>
      <c r="AR142" s="92">
        <f>IF('Metric ME - Current'!$H$16&lt;2.6872,982.62-123.62*(2.6872-'Metric ME - Current'!$H$16),982.62)</f>
        <v>982.62</v>
      </c>
      <c r="AS142" s="1">
        <f t="shared" si="53"/>
        <v>122749.65999999981</v>
      </c>
      <c r="AT142" s="92">
        <f>IF('Metric ME - Current'!$H$16&lt;2.6454,427.03-61.4733*(2.6454-'Metric ME - Current'!$H$16),427.03)</f>
        <v>427.03</v>
      </c>
      <c r="AU142" s="1">
        <f t="shared" si="60"/>
        <v>76473.319999999891</v>
      </c>
      <c r="AX142" s="92">
        <v>164</v>
      </c>
      <c r="AY142" s="92">
        <f>IF('Metric ME - Current'!$I$16&lt;2.6872,982.62-123.62*(2.6872-'Metric ME - Current'!$I$16),982.62)</f>
        <v>982.62</v>
      </c>
      <c r="AZ142" s="1">
        <f t="shared" si="54"/>
        <v>122749.65999999981</v>
      </c>
      <c r="BA142" s="92">
        <f>IF('Metric ME - Current'!$I$16&lt;2.6454,427.03-61.4733*(2.6454-'Metric ME - Current'!$I$16),427.03)</f>
        <v>427.03</v>
      </c>
      <c r="BB142" s="1">
        <f t="shared" si="61"/>
        <v>76473.319999999891</v>
      </c>
    </row>
    <row r="143" spans="1:54" x14ac:dyDescent="0.25">
      <c r="A143" s="92">
        <v>165</v>
      </c>
      <c r="B143" s="92">
        <f>IF('Metric ME - Current'!$B$16&lt;2.6872,982.62-123.62*(2.6872-'Metric ME - Current'!$B$16),982.62)</f>
        <v>982.62</v>
      </c>
      <c r="C143" s="1">
        <f t="shared" si="47"/>
        <v>123732.27999999981</v>
      </c>
      <c r="D143" s="92">
        <f>IF('Metric ME - Current'!$B$16&lt;2.6454,427.03-61.4733*(2.6454-'Metric ME - Current'!$B$16),427.03)</f>
        <v>427.03</v>
      </c>
      <c r="E143" s="1">
        <f t="shared" si="46"/>
        <v>76900.349999999889</v>
      </c>
      <c r="H143" s="92">
        <v>165</v>
      </c>
      <c r="I143" s="92">
        <f>IF('Metric ME - Current'!$C$16&lt;2.6872,982.62-123.62*(2.6872-'Metric ME - Current'!$C$16),982.62)</f>
        <v>982.62</v>
      </c>
      <c r="J143" s="1">
        <f t="shared" si="48"/>
        <v>123732.27999999981</v>
      </c>
      <c r="K143" s="92">
        <f>IF('Metric ME - Current'!$C$16&lt;2.6454,427.03-61.4733*(2.6454-'Metric ME - Current'!$C$16),427.03)</f>
        <v>427.03</v>
      </c>
      <c r="L143" s="1">
        <f t="shared" si="55"/>
        <v>76900.349999999889</v>
      </c>
      <c r="O143" s="92">
        <v>165</v>
      </c>
      <c r="P143" s="92">
        <f>IF('Metric ME - Current'!$D$16&lt;2.6872,982.62-123.62*(2.6872-'Metric ME - Current'!$D$16),982.62)</f>
        <v>982.62</v>
      </c>
      <c r="Q143" s="1">
        <f t="shared" si="49"/>
        <v>123732.27999999981</v>
      </c>
      <c r="R143" s="92">
        <f>IF('Metric ME - Current'!$D$16&lt;2.6454,427.03-61.4733*(2.6454-'Metric ME - Current'!$D$16),427.03)</f>
        <v>427.03</v>
      </c>
      <c r="S143" s="1">
        <f t="shared" si="56"/>
        <v>76900.349999999889</v>
      </c>
      <c r="V143" s="92">
        <v>165</v>
      </c>
      <c r="W143" s="92">
        <f>IF('Metric ME - Current'!$E$16&lt;2.6872,982.62-123.62*(2.6872-'Metric ME - Current'!$E$16),982.62)</f>
        <v>982.62</v>
      </c>
      <c r="X143" s="1">
        <f t="shared" si="50"/>
        <v>123732.27999999981</v>
      </c>
      <c r="Y143" s="92">
        <f>IF('Metric ME - Current'!$E$16&lt;2.6454,427.03-61.4733*(2.6454-'Metric ME - Current'!$E$16),427.03)</f>
        <v>427.03</v>
      </c>
      <c r="Z143" s="1">
        <f t="shared" si="57"/>
        <v>76900.349999999889</v>
      </c>
      <c r="AC143" s="92">
        <v>165</v>
      </c>
      <c r="AD143" s="92">
        <f>IF('Metric ME - Current'!$F$16&lt;2.6872,982.62-123.62*(2.6872-'Metric ME - Current'!$F$16),982.62)</f>
        <v>982.62</v>
      </c>
      <c r="AE143" s="1">
        <f t="shared" si="51"/>
        <v>123732.27999999981</v>
      </c>
      <c r="AF143" s="92">
        <f>IF('Metric ME - Current'!$F$16&lt;2.6454,427.03-61.4733*(2.6454-'Metric ME - Current'!$F$16),427.03)</f>
        <v>427.03</v>
      </c>
      <c r="AG143" s="1">
        <f t="shared" si="58"/>
        <v>76900.349999999889</v>
      </c>
      <c r="AJ143" s="92">
        <v>165</v>
      </c>
      <c r="AK143" s="92">
        <f>IF('Metric ME - Current'!$G$16&lt;2.6872,982.62-123.62*(2.6872-'Metric ME - Current'!$G$16),982.62)</f>
        <v>982.62</v>
      </c>
      <c r="AL143" s="1">
        <f t="shared" si="52"/>
        <v>123732.27999999981</v>
      </c>
      <c r="AM143" s="92">
        <f>IF('Metric ME - Current'!$G$16&lt;2.6454,427.03-61.4733*(2.6454-'Metric ME - Current'!$G$16),427.03)</f>
        <v>427.03</v>
      </c>
      <c r="AN143" s="1">
        <f t="shared" si="59"/>
        <v>76900.349999999889</v>
      </c>
      <c r="AQ143" s="92">
        <v>165</v>
      </c>
      <c r="AR143" s="92">
        <f>IF('Metric ME - Current'!$H$16&lt;2.6872,982.62-123.62*(2.6872-'Metric ME - Current'!$H$16),982.62)</f>
        <v>982.62</v>
      </c>
      <c r="AS143" s="1">
        <f t="shared" si="53"/>
        <v>123732.27999999981</v>
      </c>
      <c r="AT143" s="92">
        <f>IF('Metric ME - Current'!$H$16&lt;2.6454,427.03-61.4733*(2.6454-'Metric ME - Current'!$H$16),427.03)</f>
        <v>427.03</v>
      </c>
      <c r="AU143" s="1">
        <f t="shared" si="60"/>
        <v>76900.349999999889</v>
      </c>
      <c r="AX143" s="92">
        <v>165</v>
      </c>
      <c r="AY143" s="92">
        <f>IF('Metric ME - Current'!$I$16&lt;2.6872,982.62-123.62*(2.6872-'Metric ME - Current'!$I$16),982.62)</f>
        <v>982.62</v>
      </c>
      <c r="AZ143" s="1">
        <f t="shared" si="54"/>
        <v>123732.27999999981</v>
      </c>
      <c r="BA143" s="92">
        <f>IF('Metric ME - Current'!$I$16&lt;2.6454,427.03-61.4733*(2.6454-'Metric ME - Current'!$I$16),427.03)</f>
        <v>427.03</v>
      </c>
      <c r="BB143" s="1">
        <f t="shared" si="61"/>
        <v>76900.349999999889</v>
      </c>
    </row>
    <row r="144" spans="1:54" x14ac:dyDescent="0.25">
      <c r="A144" s="92">
        <v>166</v>
      </c>
      <c r="B144" s="92">
        <f>IF('Metric ME - Current'!$B$16&lt;2.6872,982.62-123.62*(2.6872-'Metric ME - Current'!$B$16),982.62)</f>
        <v>982.62</v>
      </c>
      <c r="C144" s="1">
        <f t="shared" si="47"/>
        <v>124714.89999999981</v>
      </c>
      <c r="D144" s="92">
        <f>IF('Metric ME - Current'!$B$16&lt;2.6454,427.03-61.4733*(2.6454-'Metric ME - Current'!$B$16),427.03)</f>
        <v>427.03</v>
      </c>
      <c r="E144" s="1">
        <f t="shared" si="46"/>
        <v>77327.379999999888</v>
      </c>
      <c r="H144" s="92">
        <v>166</v>
      </c>
      <c r="I144" s="92">
        <f>IF('Metric ME - Current'!$C$16&lt;2.6872,982.62-123.62*(2.6872-'Metric ME - Current'!$C$16),982.62)</f>
        <v>982.62</v>
      </c>
      <c r="J144" s="1">
        <f t="shared" si="48"/>
        <v>124714.89999999981</v>
      </c>
      <c r="K144" s="92">
        <f>IF('Metric ME - Current'!$C$16&lt;2.6454,427.03-61.4733*(2.6454-'Metric ME - Current'!$C$16),427.03)</f>
        <v>427.03</v>
      </c>
      <c r="L144" s="1">
        <f t="shared" si="55"/>
        <v>77327.379999999888</v>
      </c>
      <c r="O144" s="92">
        <v>166</v>
      </c>
      <c r="P144" s="92">
        <f>IF('Metric ME - Current'!$D$16&lt;2.6872,982.62-123.62*(2.6872-'Metric ME - Current'!$D$16),982.62)</f>
        <v>982.62</v>
      </c>
      <c r="Q144" s="1">
        <f t="shared" si="49"/>
        <v>124714.89999999981</v>
      </c>
      <c r="R144" s="92">
        <f>IF('Metric ME - Current'!$D$16&lt;2.6454,427.03-61.4733*(2.6454-'Metric ME - Current'!$D$16),427.03)</f>
        <v>427.03</v>
      </c>
      <c r="S144" s="1">
        <f t="shared" si="56"/>
        <v>77327.379999999888</v>
      </c>
      <c r="V144" s="92">
        <v>166</v>
      </c>
      <c r="W144" s="92">
        <f>IF('Metric ME - Current'!$E$16&lt;2.6872,982.62-123.62*(2.6872-'Metric ME - Current'!$E$16),982.62)</f>
        <v>982.62</v>
      </c>
      <c r="X144" s="1">
        <f t="shared" si="50"/>
        <v>124714.89999999981</v>
      </c>
      <c r="Y144" s="92">
        <f>IF('Metric ME - Current'!$E$16&lt;2.6454,427.03-61.4733*(2.6454-'Metric ME - Current'!$E$16),427.03)</f>
        <v>427.03</v>
      </c>
      <c r="Z144" s="1">
        <f t="shared" si="57"/>
        <v>77327.379999999888</v>
      </c>
      <c r="AC144" s="92">
        <v>166</v>
      </c>
      <c r="AD144" s="92">
        <f>IF('Metric ME - Current'!$F$16&lt;2.6872,982.62-123.62*(2.6872-'Metric ME - Current'!$F$16),982.62)</f>
        <v>982.62</v>
      </c>
      <c r="AE144" s="1">
        <f t="shared" si="51"/>
        <v>124714.89999999981</v>
      </c>
      <c r="AF144" s="92">
        <f>IF('Metric ME - Current'!$F$16&lt;2.6454,427.03-61.4733*(2.6454-'Metric ME - Current'!$F$16),427.03)</f>
        <v>427.03</v>
      </c>
      <c r="AG144" s="1">
        <f t="shared" si="58"/>
        <v>77327.379999999888</v>
      </c>
      <c r="AJ144" s="92">
        <v>166</v>
      </c>
      <c r="AK144" s="92">
        <f>IF('Metric ME - Current'!$G$16&lt;2.6872,982.62-123.62*(2.6872-'Metric ME - Current'!$G$16),982.62)</f>
        <v>982.62</v>
      </c>
      <c r="AL144" s="1">
        <f t="shared" si="52"/>
        <v>124714.89999999981</v>
      </c>
      <c r="AM144" s="92">
        <f>IF('Metric ME - Current'!$G$16&lt;2.6454,427.03-61.4733*(2.6454-'Metric ME - Current'!$G$16),427.03)</f>
        <v>427.03</v>
      </c>
      <c r="AN144" s="1">
        <f t="shared" si="59"/>
        <v>77327.379999999888</v>
      </c>
      <c r="AQ144" s="92">
        <v>166</v>
      </c>
      <c r="AR144" s="92">
        <f>IF('Metric ME - Current'!$H$16&lt;2.6872,982.62-123.62*(2.6872-'Metric ME - Current'!$H$16),982.62)</f>
        <v>982.62</v>
      </c>
      <c r="AS144" s="1">
        <f t="shared" si="53"/>
        <v>124714.89999999981</v>
      </c>
      <c r="AT144" s="92">
        <f>IF('Metric ME - Current'!$H$16&lt;2.6454,427.03-61.4733*(2.6454-'Metric ME - Current'!$H$16),427.03)</f>
        <v>427.03</v>
      </c>
      <c r="AU144" s="1">
        <f t="shared" si="60"/>
        <v>77327.379999999888</v>
      </c>
      <c r="AX144" s="92">
        <v>166</v>
      </c>
      <c r="AY144" s="92">
        <f>IF('Metric ME - Current'!$I$16&lt;2.6872,982.62-123.62*(2.6872-'Metric ME - Current'!$I$16),982.62)</f>
        <v>982.62</v>
      </c>
      <c r="AZ144" s="1">
        <f t="shared" si="54"/>
        <v>124714.89999999981</v>
      </c>
      <c r="BA144" s="92">
        <f>IF('Metric ME - Current'!$I$16&lt;2.6454,427.03-61.4733*(2.6454-'Metric ME - Current'!$I$16),427.03)</f>
        <v>427.03</v>
      </c>
      <c r="BB144" s="1">
        <f t="shared" si="61"/>
        <v>77327.379999999888</v>
      </c>
    </row>
    <row r="145" spans="1:54" x14ac:dyDescent="0.25">
      <c r="A145" s="92">
        <v>167</v>
      </c>
      <c r="B145" s="92">
        <f>IF('Metric ME - Current'!$B$16&lt;2.6872,982.62-123.62*(2.6872-'Metric ME - Current'!$B$16),982.62)</f>
        <v>982.62</v>
      </c>
      <c r="C145" s="1">
        <f t="shared" si="47"/>
        <v>125697.5199999998</v>
      </c>
      <c r="D145" s="92">
        <f>IF('Metric ME - Current'!$B$16&lt;2.6454,427.03-61.4733*(2.6454-'Metric ME - Current'!$B$16),427.03)</f>
        <v>427.03</v>
      </c>
      <c r="E145" s="1">
        <f t="shared" si="46"/>
        <v>77754.409999999887</v>
      </c>
      <c r="H145" s="92">
        <v>167</v>
      </c>
      <c r="I145" s="92">
        <f>IF('Metric ME - Current'!$C$16&lt;2.6872,982.62-123.62*(2.6872-'Metric ME - Current'!$C$16),982.62)</f>
        <v>982.62</v>
      </c>
      <c r="J145" s="1">
        <f t="shared" si="48"/>
        <v>125697.5199999998</v>
      </c>
      <c r="K145" s="92">
        <f>IF('Metric ME - Current'!$C$16&lt;2.6454,427.03-61.4733*(2.6454-'Metric ME - Current'!$C$16),427.03)</f>
        <v>427.03</v>
      </c>
      <c r="L145" s="1">
        <f t="shared" si="55"/>
        <v>77754.409999999887</v>
      </c>
      <c r="O145" s="92">
        <v>167</v>
      </c>
      <c r="P145" s="92">
        <f>IF('Metric ME - Current'!$D$16&lt;2.6872,982.62-123.62*(2.6872-'Metric ME - Current'!$D$16),982.62)</f>
        <v>982.62</v>
      </c>
      <c r="Q145" s="1">
        <f t="shared" si="49"/>
        <v>125697.5199999998</v>
      </c>
      <c r="R145" s="92">
        <f>IF('Metric ME - Current'!$D$16&lt;2.6454,427.03-61.4733*(2.6454-'Metric ME - Current'!$D$16),427.03)</f>
        <v>427.03</v>
      </c>
      <c r="S145" s="1">
        <f t="shared" si="56"/>
        <v>77754.409999999887</v>
      </c>
      <c r="V145" s="92">
        <v>167</v>
      </c>
      <c r="W145" s="92">
        <f>IF('Metric ME - Current'!$E$16&lt;2.6872,982.62-123.62*(2.6872-'Metric ME - Current'!$E$16),982.62)</f>
        <v>982.62</v>
      </c>
      <c r="X145" s="1">
        <f t="shared" si="50"/>
        <v>125697.5199999998</v>
      </c>
      <c r="Y145" s="92">
        <f>IF('Metric ME - Current'!$E$16&lt;2.6454,427.03-61.4733*(2.6454-'Metric ME - Current'!$E$16),427.03)</f>
        <v>427.03</v>
      </c>
      <c r="Z145" s="1">
        <f t="shared" si="57"/>
        <v>77754.409999999887</v>
      </c>
      <c r="AC145" s="92">
        <v>167</v>
      </c>
      <c r="AD145" s="92">
        <f>IF('Metric ME - Current'!$F$16&lt;2.6872,982.62-123.62*(2.6872-'Metric ME - Current'!$F$16),982.62)</f>
        <v>982.62</v>
      </c>
      <c r="AE145" s="1">
        <f t="shared" si="51"/>
        <v>125697.5199999998</v>
      </c>
      <c r="AF145" s="92">
        <f>IF('Metric ME - Current'!$F$16&lt;2.6454,427.03-61.4733*(2.6454-'Metric ME - Current'!$F$16),427.03)</f>
        <v>427.03</v>
      </c>
      <c r="AG145" s="1">
        <f t="shared" si="58"/>
        <v>77754.409999999887</v>
      </c>
      <c r="AJ145" s="92">
        <v>167</v>
      </c>
      <c r="AK145" s="92">
        <f>IF('Metric ME - Current'!$G$16&lt;2.6872,982.62-123.62*(2.6872-'Metric ME - Current'!$G$16),982.62)</f>
        <v>982.62</v>
      </c>
      <c r="AL145" s="1">
        <f t="shared" si="52"/>
        <v>125697.5199999998</v>
      </c>
      <c r="AM145" s="92">
        <f>IF('Metric ME - Current'!$G$16&lt;2.6454,427.03-61.4733*(2.6454-'Metric ME - Current'!$G$16),427.03)</f>
        <v>427.03</v>
      </c>
      <c r="AN145" s="1">
        <f t="shared" si="59"/>
        <v>77754.409999999887</v>
      </c>
      <c r="AQ145" s="92">
        <v>167</v>
      </c>
      <c r="AR145" s="92">
        <f>IF('Metric ME - Current'!$H$16&lt;2.6872,982.62-123.62*(2.6872-'Metric ME - Current'!$H$16),982.62)</f>
        <v>982.62</v>
      </c>
      <c r="AS145" s="1">
        <f t="shared" si="53"/>
        <v>125697.5199999998</v>
      </c>
      <c r="AT145" s="92">
        <f>IF('Metric ME - Current'!$H$16&lt;2.6454,427.03-61.4733*(2.6454-'Metric ME - Current'!$H$16),427.03)</f>
        <v>427.03</v>
      </c>
      <c r="AU145" s="1">
        <f t="shared" si="60"/>
        <v>77754.409999999887</v>
      </c>
      <c r="AX145" s="92">
        <v>167</v>
      </c>
      <c r="AY145" s="92">
        <f>IF('Metric ME - Current'!$I$16&lt;2.6872,982.62-123.62*(2.6872-'Metric ME - Current'!$I$16),982.62)</f>
        <v>982.62</v>
      </c>
      <c r="AZ145" s="1">
        <f t="shared" si="54"/>
        <v>125697.5199999998</v>
      </c>
      <c r="BA145" s="92">
        <f>IF('Metric ME - Current'!$I$16&lt;2.6454,427.03-61.4733*(2.6454-'Metric ME - Current'!$I$16),427.03)</f>
        <v>427.03</v>
      </c>
      <c r="BB145" s="1">
        <f t="shared" si="61"/>
        <v>77754.409999999887</v>
      </c>
    </row>
    <row r="146" spans="1:54" x14ac:dyDescent="0.25">
      <c r="A146" s="92">
        <v>168</v>
      </c>
      <c r="B146" s="92">
        <f>IF('Metric ME - Current'!$B$16&lt;2.6872,982.62-123.62*(2.6872-'Metric ME - Current'!$B$16),982.62)</f>
        <v>982.62</v>
      </c>
      <c r="C146" s="1">
        <f t="shared" si="47"/>
        <v>126680.1399999998</v>
      </c>
      <c r="D146" s="92">
        <f>IF('Metric ME - Current'!$B$16&lt;2.6454,427.03-61.4733*(2.6454-'Metric ME - Current'!$B$16),427.03)</f>
        <v>427.03</v>
      </c>
      <c r="E146" s="1">
        <f t="shared" si="46"/>
        <v>78181.439999999886</v>
      </c>
      <c r="H146" s="92">
        <v>168</v>
      </c>
      <c r="I146" s="92">
        <f>IF('Metric ME - Current'!$C$16&lt;2.6872,982.62-123.62*(2.6872-'Metric ME - Current'!$C$16),982.62)</f>
        <v>982.62</v>
      </c>
      <c r="J146" s="1">
        <f t="shared" si="48"/>
        <v>126680.1399999998</v>
      </c>
      <c r="K146" s="92">
        <f>IF('Metric ME - Current'!$C$16&lt;2.6454,427.03-61.4733*(2.6454-'Metric ME - Current'!$C$16),427.03)</f>
        <v>427.03</v>
      </c>
      <c r="L146" s="1">
        <f t="shared" si="55"/>
        <v>78181.439999999886</v>
      </c>
      <c r="O146" s="92">
        <v>168</v>
      </c>
      <c r="P146" s="92">
        <f>IF('Metric ME - Current'!$D$16&lt;2.6872,982.62-123.62*(2.6872-'Metric ME - Current'!$D$16),982.62)</f>
        <v>982.62</v>
      </c>
      <c r="Q146" s="1">
        <f t="shared" si="49"/>
        <v>126680.1399999998</v>
      </c>
      <c r="R146" s="92">
        <f>IF('Metric ME - Current'!$D$16&lt;2.6454,427.03-61.4733*(2.6454-'Metric ME - Current'!$D$16),427.03)</f>
        <v>427.03</v>
      </c>
      <c r="S146" s="1">
        <f t="shared" si="56"/>
        <v>78181.439999999886</v>
      </c>
      <c r="V146" s="92">
        <v>168</v>
      </c>
      <c r="W146" s="92">
        <f>IF('Metric ME - Current'!$E$16&lt;2.6872,982.62-123.62*(2.6872-'Metric ME - Current'!$E$16),982.62)</f>
        <v>982.62</v>
      </c>
      <c r="X146" s="1">
        <f t="shared" si="50"/>
        <v>126680.1399999998</v>
      </c>
      <c r="Y146" s="92">
        <f>IF('Metric ME - Current'!$E$16&lt;2.6454,427.03-61.4733*(2.6454-'Metric ME - Current'!$E$16),427.03)</f>
        <v>427.03</v>
      </c>
      <c r="Z146" s="1">
        <f t="shared" si="57"/>
        <v>78181.439999999886</v>
      </c>
      <c r="AC146" s="92">
        <v>168</v>
      </c>
      <c r="AD146" s="92">
        <f>IF('Metric ME - Current'!$F$16&lt;2.6872,982.62-123.62*(2.6872-'Metric ME - Current'!$F$16),982.62)</f>
        <v>982.62</v>
      </c>
      <c r="AE146" s="1">
        <f t="shared" si="51"/>
        <v>126680.1399999998</v>
      </c>
      <c r="AF146" s="92">
        <f>IF('Metric ME - Current'!$F$16&lt;2.6454,427.03-61.4733*(2.6454-'Metric ME - Current'!$F$16),427.03)</f>
        <v>427.03</v>
      </c>
      <c r="AG146" s="1">
        <f t="shared" si="58"/>
        <v>78181.439999999886</v>
      </c>
      <c r="AJ146" s="92">
        <v>168</v>
      </c>
      <c r="AK146" s="92">
        <f>IF('Metric ME - Current'!$G$16&lt;2.6872,982.62-123.62*(2.6872-'Metric ME - Current'!$G$16),982.62)</f>
        <v>982.62</v>
      </c>
      <c r="AL146" s="1">
        <f t="shared" si="52"/>
        <v>126680.1399999998</v>
      </c>
      <c r="AM146" s="92">
        <f>IF('Metric ME - Current'!$G$16&lt;2.6454,427.03-61.4733*(2.6454-'Metric ME - Current'!$G$16),427.03)</f>
        <v>427.03</v>
      </c>
      <c r="AN146" s="1">
        <f t="shared" si="59"/>
        <v>78181.439999999886</v>
      </c>
      <c r="AQ146" s="92">
        <v>168</v>
      </c>
      <c r="AR146" s="92">
        <f>IF('Metric ME - Current'!$H$16&lt;2.6872,982.62-123.62*(2.6872-'Metric ME - Current'!$H$16),982.62)</f>
        <v>982.62</v>
      </c>
      <c r="AS146" s="1">
        <f t="shared" si="53"/>
        <v>126680.1399999998</v>
      </c>
      <c r="AT146" s="92">
        <f>IF('Metric ME - Current'!$H$16&lt;2.6454,427.03-61.4733*(2.6454-'Metric ME - Current'!$H$16),427.03)</f>
        <v>427.03</v>
      </c>
      <c r="AU146" s="1">
        <f t="shared" si="60"/>
        <v>78181.439999999886</v>
      </c>
      <c r="AX146" s="92">
        <v>168</v>
      </c>
      <c r="AY146" s="92">
        <f>IF('Metric ME - Current'!$I$16&lt;2.6872,982.62-123.62*(2.6872-'Metric ME - Current'!$I$16),982.62)</f>
        <v>982.62</v>
      </c>
      <c r="AZ146" s="1">
        <f t="shared" si="54"/>
        <v>126680.1399999998</v>
      </c>
      <c r="BA146" s="92">
        <f>IF('Metric ME - Current'!$I$16&lt;2.6454,427.03-61.4733*(2.6454-'Metric ME - Current'!$I$16),427.03)</f>
        <v>427.03</v>
      </c>
      <c r="BB146" s="1">
        <f t="shared" si="61"/>
        <v>78181.439999999886</v>
      </c>
    </row>
    <row r="147" spans="1:54" x14ac:dyDescent="0.25">
      <c r="A147" s="92">
        <v>169</v>
      </c>
      <c r="B147" s="92">
        <f>IF('Metric ME - Current'!$B$16&lt;2.6872,982.62-123.62*(2.6872-'Metric ME - Current'!$B$16),982.62)</f>
        <v>982.62</v>
      </c>
      <c r="C147" s="1">
        <f t="shared" si="47"/>
        <v>127662.75999999979</v>
      </c>
      <c r="D147" s="92">
        <f>IF('Metric ME - Current'!$B$16&lt;2.6454,427.03-61.4733*(2.6454-'Metric ME - Current'!$B$16),427.03)</f>
        <v>427.03</v>
      </c>
      <c r="E147" s="1">
        <f t="shared" si="46"/>
        <v>78608.469999999885</v>
      </c>
      <c r="H147" s="92">
        <v>169</v>
      </c>
      <c r="I147" s="92">
        <f>IF('Metric ME - Current'!$C$16&lt;2.6872,982.62-123.62*(2.6872-'Metric ME - Current'!$C$16),982.62)</f>
        <v>982.62</v>
      </c>
      <c r="J147" s="1">
        <f t="shared" si="48"/>
        <v>127662.75999999979</v>
      </c>
      <c r="K147" s="92">
        <f>IF('Metric ME - Current'!$C$16&lt;2.6454,427.03-61.4733*(2.6454-'Metric ME - Current'!$C$16),427.03)</f>
        <v>427.03</v>
      </c>
      <c r="L147" s="1">
        <f t="shared" si="55"/>
        <v>78608.469999999885</v>
      </c>
      <c r="O147" s="92">
        <v>169</v>
      </c>
      <c r="P147" s="92">
        <f>IF('Metric ME - Current'!$D$16&lt;2.6872,982.62-123.62*(2.6872-'Metric ME - Current'!$D$16),982.62)</f>
        <v>982.62</v>
      </c>
      <c r="Q147" s="1">
        <f t="shared" si="49"/>
        <v>127662.75999999979</v>
      </c>
      <c r="R147" s="92">
        <f>IF('Metric ME - Current'!$D$16&lt;2.6454,427.03-61.4733*(2.6454-'Metric ME - Current'!$D$16),427.03)</f>
        <v>427.03</v>
      </c>
      <c r="S147" s="1">
        <f t="shared" si="56"/>
        <v>78608.469999999885</v>
      </c>
      <c r="V147" s="92">
        <v>169</v>
      </c>
      <c r="W147" s="92">
        <f>IF('Metric ME - Current'!$E$16&lt;2.6872,982.62-123.62*(2.6872-'Metric ME - Current'!$E$16),982.62)</f>
        <v>982.62</v>
      </c>
      <c r="X147" s="1">
        <f t="shared" si="50"/>
        <v>127662.75999999979</v>
      </c>
      <c r="Y147" s="92">
        <f>IF('Metric ME - Current'!$E$16&lt;2.6454,427.03-61.4733*(2.6454-'Metric ME - Current'!$E$16),427.03)</f>
        <v>427.03</v>
      </c>
      <c r="Z147" s="1">
        <f t="shared" si="57"/>
        <v>78608.469999999885</v>
      </c>
      <c r="AC147" s="92">
        <v>169</v>
      </c>
      <c r="AD147" s="92">
        <f>IF('Metric ME - Current'!$F$16&lt;2.6872,982.62-123.62*(2.6872-'Metric ME - Current'!$F$16),982.62)</f>
        <v>982.62</v>
      </c>
      <c r="AE147" s="1">
        <f t="shared" si="51"/>
        <v>127662.75999999979</v>
      </c>
      <c r="AF147" s="92">
        <f>IF('Metric ME - Current'!$F$16&lt;2.6454,427.03-61.4733*(2.6454-'Metric ME - Current'!$F$16),427.03)</f>
        <v>427.03</v>
      </c>
      <c r="AG147" s="1">
        <f t="shared" si="58"/>
        <v>78608.469999999885</v>
      </c>
      <c r="AJ147" s="92">
        <v>169</v>
      </c>
      <c r="AK147" s="92">
        <f>IF('Metric ME - Current'!$G$16&lt;2.6872,982.62-123.62*(2.6872-'Metric ME - Current'!$G$16),982.62)</f>
        <v>982.62</v>
      </c>
      <c r="AL147" s="1">
        <f t="shared" si="52"/>
        <v>127662.75999999979</v>
      </c>
      <c r="AM147" s="92">
        <f>IF('Metric ME - Current'!$G$16&lt;2.6454,427.03-61.4733*(2.6454-'Metric ME - Current'!$G$16),427.03)</f>
        <v>427.03</v>
      </c>
      <c r="AN147" s="1">
        <f t="shared" si="59"/>
        <v>78608.469999999885</v>
      </c>
      <c r="AQ147" s="92">
        <v>169</v>
      </c>
      <c r="AR147" s="92">
        <f>IF('Metric ME - Current'!$H$16&lt;2.6872,982.62-123.62*(2.6872-'Metric ME - Current'!$H$16),982.62)</f>
        <v>982.62</v>
      </c>
      <c r="AS147" s="1">
        <f t="shared" si="53"/>
        <v>127662.75999999979</v>
      </c>
      <c r="AT147" s="92">
        <f>IF('Metric ME - Current'!$H$16&lt;2.6454,427.03-61.4733*(2.6454-'Metric ME - Current'!$H$16),427.03)</f>
        <v>427.03</v>
      </c>
      <c r="AU147" s="1">
        <f t="shared" si="60"/>
        <v>78608.469999999885</v>
      </c>
      <c r="AX147" s="92">
        <v>169</v>
      </c>
      <c r="AY147" s="92">
        <f>IF('Metric ME - Current'!$I$16&lt;2.6872,982.62-123.62*(2.6872-'Metric ME - Current'!$I$16),982.62)</f>
        <v>982.62</v>
      </c>
      <c r="AZ147" s="1">
        <f t="shared" si="54"/>
        <v>127662.75999999979</v>
      </c>
      <c r="BA147" s="92">
        <f>IF('Metric ME - Current'!$I$16&lt;2.6454,427.03-61.4733*(2.6454-'Metric ME - Current'!$I$16),427.03)</f>
        <v>427.03</v>
      </c>
      <c r="BB147" s="1">
        <f t="shared" si="61"/>
        <v>78608.469999999885</v>
      </c>
    </row>
    <row r="148" spans="1:54" x14ac:dyDescent="0.25">
      <c r="A148" s="92">
        <v>170</v>
      </c>
      <c r="B148" s="92">
        <f>IF('Metric ME - Current'!$B$16&lt;2.6872,982.62-123.62*(2.6872-'Metric ME - Current'!$B$16),982.62)</f>
        <v>982.62</v>
      </c>
      <c r="C148" s="1">
        <f t="shared" si="47"/>
        <v>128645.37999999979</v>
      </c>
      <c r="D148" s="92">
        <f>IF('Metric ME - Current'!$B$16&lt;2.6454,427.03-61.4733*(2.6454-'Metric ME - Current'!$B$16),427.03)</f>
        <v>427.03</v>
      </c>
      <c r="E148" s="1">
        <f t="shared" si="46"/>
        <v>79035.499999999884</v>
      </c>
      <c r="H148" s="92">
        <v>170</v>
      </c>
      <c r="I148" s="92">
        <f>IF('Metric ME - Current'!$C$16&lt;2.6872,982.62-123.62*(2.6872-'Metric ME - Current'!$C$16),982.62)</f>
        <v>982.62</v>
      </c>
      <c r="J148" s="1">
        <f t="shared" si="48"/>
        <v>128645.37999999979</v>
      </c>
      <c r="K148" s="92">
        <f>IF('Metric ME - Current'!$C$16&lt;2.6454,427.03-61.4733*(2.6454-'Metric ME - Current'!$C$16),427.03)</f>
        <v>427.03</v>
      </c>
      <c r="L148" s="1">
        <f t="shared" si="55"/>
        <v>79035.499999999884</v>
      </c>
      <c r="O148" s="92">
        <v>170</v>
      </c>
      <c r="P148" s="92">
        <f>IF('Metric ME - Current'!$D$16&lt;2.6872,982.62-123.62*(2.6872-'Metric ME - Current'!$D$16),982.62)</f>
        <v>982.62</v>
      </c>
      <c r="Q148" s="1">
        <f t="shared" si="49"/>
        <v>128645.37999999979</v>
      </c>
      <c r="R148" s="92">
        <f>IF('Metric ME - Current'!$D$16&lt;2.6454,427.03-61.4733*(2.6454-'Metric ME - Current'!$D$16),427.03)</f>
        <v>427.03</v>
      </c>
      <c r="S148" s="1">
        <f t="shared" si="56"/>
        <v>79035.499999999884</v>
      </c>
      <c r="V148" s="92">
        <v>170</v>
      </c>
      <c r="W148" s="92">
        <f>IF('Metric ME - Current'!$E$16&lt;2.6872,982.62-123.62*(2.6872-'Metric ME - Current'!$E$16),982.62)</f>
        <v>982.62</v>
      </c>
      <c r="X148" s="1">
        <f t="shared" si="50"/>
        <v>128645.37999999979</v>
      </c>
      <c r="Y148" s="92">
        <f>IF('Metric ME - Current'!$E$16&lt;2.6454,427.03-61.4733*(2.6454-'Metric ME - Current'!$E$16),427.03)</f>
        <v>427.03</v>
      </c>
      <c r="Z148" s="1">
        <f t="shared" si="57"/>
        <v>79035.499999999884</v>
      </c>
      <c r="AC148" s="92">
        <v>170</v>
      </c>
      <c r="AD148" s="92">
        <f>IF('Metric ME - Current'!$F$16&lt;2.6872,982.62-123.62*(2.6872-'Metric ME - Current'!$F$16),982.62)</f>
        <v>982.62</v>
      </c>
      <c r="AE148" s="1">
        <f t="shared" si="51"/>
        <v>128645.37999999979</v>
      </c>
      <c r="AF148" s="92">
        <f>IF('Metric ME - Current'!$F$16&lt;2.6454,427.03-61.4733*(2.6454-'Metric ME - Current'!$F$16),427.03)</f>
        <v>427.03</v>
      </c>
      <c r="AG148" s="1">
        <f t="shared" si="58"/>
        <v>79035.499999999884</v>
      </c>
      <c r="AJ148" s="92">
        <v>170</v>
      </c>
      <c r="AK148" s="92">
        <f>IF('Metric ME - Current'!$G$16&lt;2.6872,982.62-123.62*(2.6872-'Metric ME - Current'!$G$16),982.62)</f>
        <v>982.62</v>
      </c>
      <c r="AL148" s="1">
        <f t="shared" si="52"/>
        <v>128645.37999999979</v>
      </c>
      <c r="AM148" s="92">
        <f>IF('Metric ME - Current'!$G$16&lt;2.6454,427.03-61.4733*(2.6454-'Metric ME - Current'!$G$16),427.03)</f>
        <v>427.03</v>
      </c>
      <c r="AN148" s="1">
        <f t="shared" si="59"/>
        <v>79035.499999999884</v>
      </c>
      <c r="AQ148" s="92">
        <v>170</v>
      </c>
      <c r="AR148" s="92">
        <f>IF('Metric ME - Current'!$H$16&lt;2.6872,982.62-123.62*(2.6872-'Metric ME - Current'!$H$16),982.62)</f>
        <v>982.62</v>
      </c>
      <c r="AS148" s="1">
        <f t="shared" si="53"/>
        <v>128645.37999999979</v>
      </c>
      <c r="AT148" s="92">
        <f>IF('Metric ME - Current'!$H$16&lt;2.6454,427.03-61.4733*(2.6454-'Metric ME - Current'!$H$16),427.03)</f>
        <v>427.03</v>
      </c>
      <c r="AU148" s="1">
        <f t="shared" si="60"/>
        <v>79035.499999999884</v>
      </c>
      <c r="AX148" s="92">
        <v>170</v>
      </c>
      <c r="AY148" s="92">
        <f>IF('Metric ME - Current'!$I$16&lt;2.6872,982.62-123.62*(2.6872-'Metric ME - Current'!$I$16),982.62)</f>
        <v>982.62</v>
      </c>
      <c r="AZ148" s="1">
        <f t="shared" si="54"/>
        <v>128645.37999999979</v>
      </c>
      <c r="BA148" s="92">
        <f>IF('Metric ME - Current'!$I$16&lt;2.6454,427.03-61.4733*(2.6454-'Metric ME - Current'!$I$16),427.03)</f>
        <v>427.03</v>
      </c>
      <c r="BB148" s="1">
        <f t="shared" si="61"/>
        <v>79035.499999999884</v>
      </c>
    </row>
    <row r="149" spans="1:54" x14ac:dyDescent="0.25">
      <c r="A149" s="92">
        <v>171</v>
      </c>
      <c r="B149" s="92">
        <f>IF('Metric ME - Current'!$B$16&lt;2.3542,1079.85-130.66*(2.3542-'Metric ME - Current'!$B$16),1079.85)</f>
        <v>1079.8499999999999</v>
      </c>
      <c r="C149" s="1">
        <f t="shared" si="47"/>
        <v>129725.22999999979</v>
      </c>
      <c r="D149" s="92">
        <f>IF('Metric ME - Current'!$B$16&lt;2.3795,385.62-52.4691*(2.3795-'Metric ME - Current'!$B$16),385.62)</f>
        <v>385.62</v>
      </c>
      <c r="E149" s="1">
        <f t="shared" si="46"/>
        <v>79421.119999999879</v>
      </c>
      <c r="H149" s="92">
        <v>171</v>
      </c>
      <c r="I149" s="92">
        <f>IF('Metric ME - Current'!$C$16&lt;2.3542,1079.85-130.66*(2.3542-'Metric ME - Current'!$C$16),1079.85)</f>
        <v>1079.8499999999999</v>
      </c>
      <c r="J149" s="1">
        <f t="shared" si="48"/>
        <v>129725.22999999979</v>
      </c>
      <c r="K149" s="92">
        <f>IF('Metric ME - Current'!$C$16&lt;2.3795,385.62-52.4691*(2.3795-'Metric ME - Current'!$C$16),385.62)</f>
        <v>385.62</v>
      </c>
      <c r="L149" s="1">
        <f t="shared" si="55"/>
        <v>79421.119999999879</v>
      </c>
      <c r="O149" s="92">
        <v>171</v>
      </c>
      <c r="P149" s="92">
        <f>IF('Metric ME - Current'!$D$16&lt;2.3542,1079.85-130.66*(2.3542-'Metric ME - Current'!$D$16),1079.85)</f>
        <v>1079.8499999999999</v>
      </c>
      <c r="Q149" s="1">
        <f t="shared" si="49"/>
        <v>129725.22999999979</v>
      </c>
      <c r="R149" s="92">
        <f>IF('Metric ME - Current'!$D$16&lt;2.3795,385.62-52.4691*(2.3795-'Metric ME - Current'!$D$16),385.62)</f>
        <v>385.62</v>
      </c>
      <c r="S149" s="1">
        <f t="shared" si="56"/>
        <v>79421.119999999879</v>
      </c>
      <c r="V149" s="92">
        <v>171</v>
      </c>
      <c r="W149" s="92">
        <f>IF('Metric ME - Current'!$E$16&lt;2.3542,1079.85-130.66*(2.3542-'Metric ME - Current'!$E$16),1079.85)</f>
        <v>1079.8499999999999</v>
      </c>
      <c r="X149" s="1">
        <f t="shared" si="50"/>
        <v>129725.22999999979</v>
      </c>
      <c r="Y149" s="92">
        <f>IF('Metric ME - Current'!$E$16&lt;2.3795,385.62-52.4691*(2.3795-'Metric ME - Current'!$E$16),385.62)</f>
        <v>385.62</v>
      </c>
      <c r="Z149" s="1">
        <f t="shared" si="57"/>
        <v>79421.119999999879</v>
      </c>
      <c r="AC149" s="92">
        <v>171</v>
      </c>
      <c r="AD149" s="92">
        <f>IF('Metric ME - Current'!$F$16&lt;2.3542,1079.85-130.66*(2.3542-'Metric ME - Current'!$F$16),1079.85)</f>
        <v>1079.8499999999999</v>
      </c>
      <c r="AE149" s="1">
        <f t="shared" si="51"/>
        <v>129725.22999999979</v>
      </c>
      <c r="AF149" s="92">
        <f>IF('Metric ME - Current'!$F$16&lt;2.3795,385.62-52.4691*(2.3795-'Metric ME - Current'!$F$16),385.62)</f>
        <v>385.62</v>
      </c>
      <c r="AG149" s="1">
        <f t="shared" si="58"/>
        <v>79421.119999999879</v>
      </c>
      <c r="AJ149" s="92">
        <v>171</v>
      </c>
      <c r="AK149" s="92">
        <f>IF('Metric ME - Current'!$G$16&lt;2.3542,1079.85-130.66*(2.3542-'Metric ME - Current'!$G$16),1079.85)</f>
        <v>1079.8499999999999</v>
      </c>
      <c r="AL149" s="1">
        <f t="shared" si="52"/>
        <v>129725.22999999979</v>
      </c>
      <c r="AM149" s="92">
        <f>IF('Metric ME - Current'!$G$16&lt;2.3795,385.62-52.4691*(2.3795-'Metric ME - Current'!$G$16),385.62)</f>
        <v>385.62</v>
      </c>
      <c r="AN149" s="1">
        <f t="shared" si="59"/>
        <v>79421.119999999879</v>
      </c>
      <c r="AQ149" s="92">
        <v>171</v>
      </c>
      <c r="AR149" s="92">
        <f>IF('Metric ME - Current'!$H$16&lt;2.3542,1079.85-130.66*(2.3542-'Metric ME - Current'!$H$16),1079.85)</f>
        <v>1079.8499999999999</v>
      </c>
      <c r="AS149" s="1">
        <f t="shared" si="53"/>
        <v>129725.22999999979</v>
      </c>
      <c r="AT149" s="92">
        <f>IF('Metric ME - Current'!$H$16&lt;2.3795,385.62-52.4691*(2.3795-'Metric ME - Current'!$H$16),385.62)</f>
        <v>385.62</v>
      </c>
      <c r="AU149" s="1">
        <f t="shared" si="60"/>
        <v>79421.119999999879</v>
      </c>
      <c r="AX149" s="92">
        <v>171</v>
      </c>
      <c r="AY149" s="92">
        <f>IF('Metric ME - Current'!$I$16&lt;2.3542,1079.85-130.66*(2.3542-'Metric ME - Current'!$I$16),1079.85)</f>
        <v>1079.8499999999999</v>
      </c>
      <c r="AZ149" s="1">
        <f t="shared" si="54"/>
        <v>129725.22999999979</v>
      </c>
      <c r="BA149" s="92">
        <f>IF('Metric ME - Current'!$I$16&lt;2.3795,385.62-52.4691*(2.3795-'Metric ME - Current'!$I$16),385.62)</f>
        <v>385.62</v>
      </c>
      <c r="BB149" s="1">
        <f t="shared" si="61"/>
        <v>79421.119999999879</v>
      </c>
    </row>
    <row r="150" spans="1:54" x14ac:dyDescent="0.25">
      <c r="A150" s="92">
        <v>172</v>
      </c>
      <c r="B150" s="92">
        <f>IF('Metric ME - Current'!$B$16&lt;2.3542,1079.85-130.66*(2.3542-'Metric ME - Current'!$B$16),1079.85)</f>
        <v>1079.8499999999999</v>
      </c>
      <c r="C150" s="1">
        <f t="shared" si="47"/>
        <v>130805.0799999998</v>
      </c>
      <c r="D150" s="92">
        <f>IF('Metric ME - Current'!$B$16&lt;2.3795,385.62-52.4691*(2.3795-'Metric ME - Current'!$B$16),385.62)</f>
        <v>385.62</v>
      </c>
      <c r="E150" s="1">
        <f t="shared" si="46"/>
        <v>79806.739999999874</v>
      </c>
      <c r="H150" s="92">
        <v>172</v>
      </c>
      <c r="I150" s="92">
        <f>IF('Metric ME - Current'!$C$16&lt;2.3542,1079.85-130.66*(2.3542-'Metric ME - Current'!$C$16),1079.85)</f>
        <v>1079.8499999999999</v>
      </c>
      <c r="J150" s="1">
        <f t="shared" si="48"/>
        <v>130805.0799999998</v>
      </c>
      <c r="K150" s="92">
        <f>IF('Metric ME - Current'!$C$16&lt;2.3795,385.62-52.4691*(2.3795-'Metric ME - Current'!$C$16),385.62)</f>
        <v>385.62</v>
      </c>
      <c r="L150" s="1">
        <f t="shared" si="55"/>
        <v>79806.739999999874</v>
      </c>
      <c r="O150" s="92">
        <v>172</v>
      </c>
      <c r="P150" s="92">
        <f>IF('Metric ME - Current'!$D$16&lt;2.3542,1079.85-130.66*(2.3542-'Metric ME - Current'!$D$16),1079.85)</f>
        <v>1079.8499999999999</v>
      </c>
      <c r="Q150" s="1">
        <f t="shared" si="49"/>
        <v>130805.0799999998</v>
      </c>
      <c r="R150" s="92">
        <f>IF('Metric ME - Current'!$D$16&lt;2.3795,385.62-52.4691*(2.3795-'Metric ME - Current'!$D$16),385.62)</f>
        <v>385.62</v>
      </c>
      <c r="S150" s="1">
        <f t="shared" si="56"/>
        <v>79806.739999999874</v>
      </c>
      <c r="V150" s="92">
        <v>172</v>
      </c>
      <c r="W150" s="92">
        <f>IF('Metric ME - Current'!$E$16&lt;2.3542,1079.85-130.66*(2.3542-'Metric ME - Current'!$E$16),1079.85)</f>
        <v>1079.8499999999999</v>
      </c>
      <c r="X150" s="1">
        <f t="shared" si="50"/>
        <v>130805.0799999998</v>
      </c>
      <c r="Y150" s="92">
        <f>IF('Metric ME - Current'!$E$16&lt;2.3795,385.62-52.4691*(2.3795-'Metric ME - Current'!$E$16),385.62)</f>
        <v>385.62</v>
      </c>
      <c r="Z150" s="1">
        <f t="shared" si="57"/>
        <v>79806.739999999874</v>
      </c>
      <c r="AC150" s="92">
        <v>172</v>
      </c>
      <c r="AD150" s="92">
        <f>IF('Metric ME - Current'!$F$16&lt;2.3542,1079.85-130.66*(2.3542-'Metric ME - Current'!$F$16),1079.85)</f>
        <v>1079.8499999999999</v>
      </c>
      <c r="AE150" s="1">
        <f t="shared" si="51"/>
        <v>130805.0799999998</v>
      </c>
      <c r="AF150" s="92">
        <f>IF('Metric ME - Current'!$F$16&lt;2.3795,385.62-52.4691*(2.3795-'Metric ME - Current'!$F$16),385.62)</f>
        <v>385.62</v>
      </c>
      <c r="AG150" s="1">
        <f t="shared" si="58"/>
        <v>79806.739999999874</v>
      </c>
      <c r="AJ150" s="92">
        <v>172</v>
      </c>
      <c r="AK150" s="92">
        <f>IF('Metric ME - Current'!$G$16&lt;2.3542,1079.85-130.66*(2.3542-'Metric ME - Current'!$G$16),1079.85)</f>
        <v>1079.8499999999999</v>
      </c>
      <c r="AL150" s="1">
        <f t="shared" si="52"/>
        <v>130805.0799999998</v>
      </c>
      <c r="AM150" s="92">
        <f>IF('Metric ME - Current'!$G$16&lt;2.3795,385.62-52.4691*(2.3795-'Metric ME - Current'!$G$16),385.62)</f>
        <v>385.62</v>
      </c>
      <c r="AN150" s="1">
        <f t="shared" si="59"/>
        <v>79806.739999999874</v>
      </c>
      <c r="AQ150" s="92">
        <v>172</v>
      </c>
      <c r="AR150" s="92">
        <f>IF('Metric ME - Current'!$H$16&lt;2.3542,1079.85-130.66*(2.3542-'Metric ME - Current'!$H$16),1079.85)</f>
        <v>1079.8499999999999</v>
      </c>
      <c r="AS150" s="1">
        <f t="shared" si="53"/>
        <v>130805.0799999998</v>
      </c>
      <c r="AT150" s="92">
        <f>IF('Metric ME - Current'!$H$16&lt;2.3795,385.62-52.4691*(2.3795-'Metric ME - Current'!$H$16),385.62)</f>
        <v>385.62</v>
      </c>
      <c r="AU150" s="1">
        <f t="shared" si="60"/>
        <v>79806.739999999874</v>
      </c>
      <c r="AX150" s="92">
        <v>172</v>
      </c>
      <c r="AY150" s="92">
        <f>IF('Metric ME - Current'!$I$16&lt;2.3542,1079.85-130.66*(2.3542-'Metric ME - Current'!$I$16),1079.85)</f>
        <v>1079.8499999999999</v>
      </c>
      <c r="AZ150" s="1">
        <f t="shared" si="54"/>
        <v>130805.0799999998</v>
      </c>
      <c r="BA150" s="92">
        <f>IF('Metric ME - Current'!$I$16&lt;2.3795,385.62-52.4691*(2.3795-'Metric ME - Current'!$I$16),385.62)</f>
        <v>385.62</v>
      </c>
      <c r="BB150" s="1">
        <f t="shared" si="61"/>
        <v>79806.739999999874</v>
      </c>
    </row>
    <row r="151" spans="1:54" x14ac:dyDescent="0.25">
      <c r="A151" s="92">
        <v>173</v>
      </c>
      <c r="B151" s="92">
        <f>IF('Metric ME - Current'!$B$16&lt;2.3542,1079.85-130.66*(2.3542-'Metric ME - Current'!$B$16),1079.85)</f>
        <v>1079.8499999999999</v>
      </c>
      <c r="C151" s="1">
        <f t="shared" si="47"/>
        <v>131884.92999999979</v>
      </c>
      <c r="D151" s="92">
        <f>IF('Metric ME - Current'!$B$16&lt;2.3795,385.62-52.4691*(2.3795-'Metric ME - Current'!$B$16),385.62)</f>
        <v>385.62</v>
      </c>
      <c r="E151" s="1">
        <f t="shared" si="46"/>
        <v>80192.35999999987</v>
      </c>
      <c r="H151" s="92">
        <v>173</v>
      </c>
      <c r="I151" s="92">
        <f>IF('Metric ME - Current'!$C$16&lt;2.3542,1079.85-130.66*(2.3542-'Metric ME - Current'!$C$16),1079.85)</f>
        <v>1079.8499999999999</v>
      </c>
      <c r="J151" s="1">
        <f t="shared" si="48"/>
        <v>131884.92999999979</v>
      </c>
      <c r="K151" s="92">
        <f>IF('Metric ME - Current'!$C$16&lt;2.3795,385.62-52.4691*(2.3795-'Metric ME - Current'!$C$16),385.62)</f>
        <v>385.62</v>
      </c>
      <c r="L151" s="1">
        <f t="shared" si="55"/>
        <v>80192.35999999987</v>
      </c>
      <c r="O151" s="92">
        <v>173</v>
      </c>
      <c r="P151" s="92">
        <f>IF('Metric ME - Current'!$D$16&lt;2.3542,1079.85-130.66*(2.3542-'Metric ME - Current'!$D$16),1079.85)</f>
        <v>1079.8499999999999</v>
      </c>
      <c r="Q151" s="1">
        <f t="shared" si="49"/>
        <v>131884.92999999979</v>
      </c>
      <c r="R151" s="92">
        <f>IF('Metric ME - Current'!$D$16&lt;2.3795,385.62-52.4691*(2.3795-'Metric ME - Current'!$D$16),385.62)</f>
        <v>385.62</v>
      </c>
      <c r="S151" s="1">
        <f t="shared" si="56"/>
        <v>80192.35999999987</v>
      </c>
      <c r="V151" s="92">
        <v>173</v>
      </c>
      <c r="W151" s="92">
        <f>IF('Metric ME - Current'!$E$16&lt;2.3542,1079.85-130.66*(2.3542-'Metric ME - Current'!$E$16),1079.85)</f>
        <v>1079.8499999999999</v>
      </c>
      <c r="X151" s="1">
        <f t="shared" si="50"/>
        <v>131884.92999999979</v>
      </c>
      <c r="Y151" s="92">
        <f>IF('Metric ME - Current'!$E$16&lt;2.3795,385.62-52.4691*(2.3795-'Metric ME - Current'!$E$16),385.62)</f>
        <v>385.62</v>
      </c>
      <c r="Z151" s="1">
        <f t="shared" si="57"/>
        <v>80192.35999999987</v>
      </c>
      <c r="AC151" s="92">
        <v>173</v>
      </c>
      <c r="AD151" s="92">
        <f>IF('Metric ME - Current'!$F$16&lt;2.3542,1079.85-130.66*(2.3542-'Metric ME - Current'!$F$16),1079.85)</f>
        <v>1079.8499999999999</v>
      </c>
      <c r="AE151" s="1">
        <f t="shared" si="51"/>
        <v>131884.92999999979</v>
      </c>
      <c r="AF151" s="92">
        <f>IF('Metric ME - Current'!$F$16&lt;2.3795,385.62-52.4691*(2.3795-'Metric ME - Current'!$F$16),385.62)</f>
        <v>385.62</v>
      </c>
      <c r="AG151" s="1">
        <f t="shared" si="58"/>
        <v>80192.35999999987</v>
      </c>
      <c r="AJ151" s="92">
        <v>173</v>
      </c>
      <c r="AK151" s="92">
        <f>IF('Metric ME - Current'!$G$16&lt;2.3542,1079.85-130.66*(2.3542-'Metric ME - Current'!$G$16),1079.85)</f>
        <v>1079.8499999999999</v>
      </c>
      <c r="AL151" s="1">
        <f t="shared" si="52"/>
        <v>131884.92999999979</v>
      </c>
      <c r="AM151" s="92">
        <f>IF('Metric ME - Current'!$G$16&lt;2.3795,385.62-52.4691*(2.3795-'Metric ME - Current'!$G$16),385.62)</f>
        <v>385.62</v>
      </c>
      <c r="AN151" s="1">
        <f t="shared" si="59"/>
        <v>80192.35999999987</v>
      </c>
      <c r="AQ151" s="92">
        <v>173</v>
      </c>
      <c r="AR151" s="92">
        <f>IF('Metric ME - Current'!$H$16&lt;2.3542,1079.85-130.66*(2.3542-'Metric ME - Current'!$H$16),1079.85)</f>
        <v>1079.8499999999999</v>
      </c>
      <c r="AS151" s="1">
        <f t="shared" si="53"/>
        <v>131884.92999999979</v>
      </c>
      <c r="AT151" s="92">
        <f>IF('Metric ME - Current'!$H$16&lt;2.3795,385.62-52.4691*(2.3795-'Metric ME - Current'!$H$16),385.62)</f>
        <v>385.62</v>
      </c>
      <c r="AU151" s="1">
        <f t="shared" si="60"/>
        <v>80192.35999999987</v>
      </c>
      <c r="AX151" s="92">
        <v>173</v>
      </c>
      <c r="AY151" s="92">
        <f>IF('Metric ME - Current'!$I$16&lt;2.3542,1079.85-130.66*(2.3542-'Metric ME - Current'!$I$16),1079.85)</f>
        <v>1079.8499999999999</v>
      </c>
      <c r="AZ151" s="1">
        <f t="shared" si="54"/>
        <v>131884.92999999979</v>
      </c>
      <c r="BA151" s="92">
        <f>IF('Metric ME - Current'!$I$16&lt;2.3795,385.62-52.4691*(2.3795-'Metric ME - Current'!$I$16),385.62)</f>
        <v>385.62</v>
      </c>
      <c r="BB151" s="1">
        <f t="shared" si="61"/>
        <v>80192.35999999987</v>
      </c>
    </row>
    <row r="152" spans="1:54" x14ac:dyDescent="0.25">
      <c r="A152" s="92">
        <v>174</v>
      </c>
      <c r="B152" s="92">
        <f>IF('Metric ME - Current'!$B$16&lt;2.3542,1079.85-130.66*(2.3542-'Metric ME - Current'!$B$16),1079.85)</f>
        <v>1079.8499999999999</v>
      </c>
      <c r="C152" s="1">
        <f t="shared" si="47"/>
        <v>132964.7799999998</v>
      </c>
      <c r="D152" s="92">
        <f>IF('Metric ME - Current'!$B$16&lt;2.3795,385.62-52.4691*(2.3795-'Metric ME - Current'!$B$16),385.62)</f>
        <v>385.62</v>
      </c>
      <c r="E152" s="1">
        <f t="shared" si="46"/>
        <v>80577.979999999865</v>
      </c>
      <c r="H152" s="92">
        <v>174</v>
      </c>
      <c r="I152" s="92">
        <f>IF('Metric ME - Current'!$C$16&lt;2.3542,1079.85-130.66*(2.3542-'Metric ME - Current'!$C$16),1079.85)</f>
        <v>1079.8499999999999</v>
      </c>
      <c r="J152" s="1">
        <f t="shared" si="48"/>
        <v>132964.7799999998</v>
      </c>
      <c r="K152" s="92">
        <f>IF('Metric ME - Current'!$C$16&lt;2.3795,385.62-52.4691*(2.3795-'Metric ME - Current'!$C$16),385.62)</f>
        <v>385.62</v>
      </c>
      <c r="L152" s="1">
        <f t="shared" si="55"/>
        <v>80577.979999999865</v>
      </c>
      <c r="O152" s="92">
        <v>174</v>
      </c>
      <c r="P152" s="92">
        <f>IF('Metric ME - Current'!$D$16&lt;2.3542,1079.85-130.66*(2.3542-'Metric ME - Current'!$D$16),1079.85)</f>
        <v>1079.8499999999999</v>
      </c>
      <c r="Q152" s="1">
        <f t="shared" si="49"/>
        <v>132964.7799999998</v>
      </c>
      <c r="R152" s="92">
        <f>IF('Metric ME - Current'!$D$16&lt;2.3795,385.62-52.4691*(2.3795-'Metric ME - Current'!$D$16),385.62)</f>
        <v>385.62</v>
      </c>
      <c r="S152" s="1">
        <f t="shared" si="56"/>
        <v>80577.979999999865</v>
      </c>
      <c r="V152" s="92">
        <v>174</v>
      </c>
      <c r="W152" s="92">
        <f>IF('Metric ME - Current'!$E$16&lt;2.3542,1079.85-130.66*(2.3542-'Metric ME - Current'!$E$16),1079.85)</f>
        <v>1079.8499999999999</v>
      </c>
      <c r="X152" s="1">
        <f t="shared" si="50"/>
        <v>132964.7799999998</v>
      </c>
      <c r="Y152" s="92">
        <f>IF('Metric ME - Current'!$E$16&lt;2.3795,385.62-52.4691*(2.3795-'Metric ME - Current'!$E$16),385.62)</f>
        <v>385.62</v>
      </c>
      <c r="Z152" s="1">
        <f t="shared" si="57"/>
        <v>80577.979999999865</v>
      </c>
      <c r="AC152" s="92">
        <v>174</v>
      </c>
      <c r="AD152" s="92">
        <f>IF('Metric ME - Current'!$F$16&lt;2.3542,1079.85-130.66*(2.3542-'Metric ME - Current'!$F$16),1079.85)</f>
        <v>1079.8499999999999</v>
      </c>
      <c r="AE152" s="1">
        <f t="shared" si="51"/>
        <v>132964.7799999998</v>
      </c>
      <c r="AF152" s="92">
        <f>IF('Metric ME - Current'!$F$16&lt;2.3795,385.62-52.4691*(2.3795-'Metric ME - Current'!$F$16),385.62)</f>
        <v>385.62</v>
      </c>
      <c r="AG152" s="1">
        <f t="shared" si="58"/>
        <v>80577.979999999865</v>
      </c>
      <c r="AJ152" s="92">
        <v>174</v>
      </c>
      <c r="AK152" s="92">
        <f>IF('Metric ME - Current'!$G$16&lt;2.3542,1079.85-130.66*(2.3542-'Metric ME - Current'!$G$16),1079.85)</f>
        <v>1079.8499999999999</v>
      </c>
      <c r="AL152" s="1">
        <f t="shared" si="52"/>
        <v>132964.7799999998</v>
      </c>
      <c r="AM152" s="92">
        <f>IF('Metric ME - Current'!$G$16&lt;2.3795,385.62-52.4691*(2.3795-'Metric ME - Current'!$G$16),385.62)</f>
        <v>385.62</v>
      </c>
      <c r="AN152" s="1">
        <f t="shared" si="59"/>
        <v>80577.979999999865</v>
      </c>
      <c r="AQ152" s="92">
        <v>174</v>
      </c>
      <c r="AR152" s="92">
        <f>IF('Metric ME - Current'!$H$16&lt;2.3542,1079.85-130.66*(2.3542-'Metric ME - Current'!$H$16),1079.85)</f>
        <v>1079.8499999999999</v>
      </c>
      <c r="AS152" s="1">
        <f t="shared" si="53"/>
        <v>132964.7799999998</v>
      </c>
      <c r="AT152" s="92">
        <f>IF('Metric ME - Current'!$H$16&lt;2.3795,385.62-52.4691*(2.3795-'Metric ME - Current'!$H$16),385.62)</f>
        <v>385.62</v>
      </c>
      <c r="AU152" s="1">
        <f t="shared" si="60"/>
        <v>80577.979999999865</v>
      </c>
      <c r="AX152" s="92">
        <v>174</v>
      </c>
      <c r="AY152" s="92">
        <f>IF('Metric ME - Current'!$I$16&lt;2.3542,1079.85-130.66*(2.3542-'Metric ME - Current'!$I$16),1079.85)</f>
        <v>1079.8499999999999</v>
      </c>
      <c r="AZ152" s="1">
        <f t="shared" si="54"/>
        <v>132964.7799999998</v>
      </c>
      <c r="BA152" s="92">
        <f>IF('Metric ME - Current'!$I$16&lt;2.3795,385.62-52.4691*(2.3795-'Metric ME - Current'!$I$16),385.62)</f>
        <v>385.62</v>
      </c>
      <c r="BB152" s="1">
        <f t="shared" si="61"/>
        <v>80577.979999999865</v>
      </c>
    </row>
    <row r="153" spans="1:54" x14ac:dyDescent="0.25">
      <c r="A153" s="92">
        <v>175</v>
      </c>
      <c r="B153" s="92">
        <f>IF('Metric ME - Current'!$B$16&lt;2.3542,1079.85-130.66*(2.3542-'Metric ME - Current'!$B$16),1079.85)</f>
        <v>1079.8499999999999</v>
      </c>
      <c r="C153" s="1">
        <f t="shared" si="47"/>
        <v>134044.6299999998</v>
      </c>
      <c r="D153" s="92">
        <f>IF('Metric ME - Current'!$B$16&lt;2.3795,385.62-52.4691*(2.3795-'Metric ME - Current'!$B$16),385.62)</f>
        <v>385.62</v>
      </c>
      <c r="E153" s="1">
        <f t="shared" si="46"/>
        <v>80963.59999999986</v>
      </c>
      <c r="H153" s="92">
        <v>175</v>
      </c>
      <c r="I153" s="92">
        <f>IF('Metric ME - Current'!$C$16&lt;2.3542,1079.85-130.66*(2.3542-'Metric ME - Current'!$C$16),1079.85)</f>
        <v>1079.8499999999999</v>
      </c>
      <c r="J153" s="1">
        <f t="shared" si="48"/>
        <v>134044.6299999998</v>
      </c>
      <c r="K153" s="92">
        <f>IF('Metric ME - Current'!$C$16&lt;2.3795,385.62-52.4691*(2.3795-'Metric ME - Current'!$C$16),385.62)</f>
        <v>385.62</v>
      </c>
      <c r="L153" s="1">
        <f t="shared" si="55"/>
        <v>80963.59999999986</v>
      </c>
      <c r="O153" s="92">
        <v>175</v>
      </c>
      <c r="P153" s="92">
        <f>IF('Metric ME - Current'!$D$16&lt;2.3542,1079.85-130.66*(2.3542-'Metric ME - Current'!$D$16),1079.85)</f>
        <v>1079.8499999999999</v>
      </c>
      <c r="Q153" s="1">
        <f t="shared" si="49"/>
        <v>134044.6299999998</v>
      </c>
      <c r="R153" s="92">
        <f>IF('Metric ME - Current'!$D$16&lt;2.3795,385.62-52.4691*(2.3795-'Metric ME - Current'!$D$16),385.62)</f>
        <v>385.62</v>
      </c>
      <c r="S153" s="1">
        <f t="shared" si="56"/>
        <v>80963.59999999986</v>
      </c>
      <c r="V153" s="92">
        <v>175</v>
      </c>
      <c r="W153" s="92">
        <f>IF('Metric ME - Current'!$E$16&lt;2.3542,1079.85-130.66*(2.3542-'Metric ME - Current'!$E$16),1079.85)</f>
        <v>1079.8499999999999</v>
      </c>
      <c r="X153" s="1">
        <f t="shared" si="50"/>
        <v>134044.6299999998</v>
      </c>
      <c r="Y153" s="92">
        <f>IF('Metric ME - Current'!$E$16&lt;2.3795,385.62-52.4691*(2.3795-'Metric ME - Current'!$E$16),385.62)</f>
        <v>385.62</v>
      </c>
      <c r="Z153" s="1">
        <f t="shared" si="57"/>
        <v>80963.59999999986</v>
      </c>
      <c r="AC153" s="92">
        <v>175</v>
      </c>
      <c r="AD153" s="92">
        <f>IF('Metric ME - Current'!$F$16&lt;2.3542,1079.85-130.66*(2.3542-'Metric ME - Current'!$F$16),1079.85)</f>
        <v>1079.8499999999999</v>
      </c>
      <c r="AE153" s="1">
        <f t="shared" si="51"/>
        <v>134044.6299999998</v>
      </c>
      <c r="AF153" s="92">
        <f>IF('Metric ME - Current'!$F$16&lt;2.3795,385.62-52.4691*(2.3795-'Metric ME - Current'!$F$16),385.62)</f>
        <v>385.62</v>
      </c>
      <c r="AG153" s="1">
        <f t="shared" si="58"/>
        <v>80963.59999999986</v>
      </c>
      <c r="AJ153" s="92">
        <v>175</v>
      </c>
      <c r="AK153" s="92">
        <f>IF('Metric ME - Current'!$G$16&lt;2.3542,1079.85-130.66*(2.3542-'Metric ME - Current'!$G$16),1079.85)</f>
        <v>1079.8499999999999</v>
      </c>
      <c r="AL153" s="1">
        <f t="shared" si="52"/>
        <v>134044.6299999998</v>
      </c>
      <c r="AM153" s="92">
        <f>IF('Metric ME - Current'!$G$16&lt;2.3795,385.62-52.4691*(2.3795-'Metric ME - Current'!$G$16),385.62)</f>
        <v>385.62</v>
      </c>
      <c r="AN153" s="1">
        <f t="shared" si="59"/>
        <v>80963.59999999986</v>
      </c>
      <c r="AQ153" s="92">
        <v>175</v>
      </c>
      <c r="AR153" s="92">
        <f>IF('Metric ME - Current'!$H$16&lt;2.3542,1079.85-130.66*(2.3542-'Metric ME - Current'!$H$16),1079.85)</f>
        <v>1079.8499999999999</v>
      </c>
      <c r="AS153" s="1">
        <f t="shared" si="53"/>
        <v>134044.6299999998</v>
      </c>
      <c r="AT153" s="92">
        <f>IF('Metric ME - Current'!$H$16&lt;2.3795,385.62-52.4691*(2.3795-'Metric ME - Current'!$H$16),385.62)</f>
        <v>385.62</v>
      </c>
      <c r="AU153" s="1">
        <f t="shared" si="60"/>
        <v>80963.59999999986</v>
      </c>
      <c r="AX153" s="92">
        <v>175</v>
      </c>
      <c r="AY153" s="92">
        <f>IF('Metric ME - Current'!$I$16&lt;2.3542,1079.85-130.66*(2.3542-'Metric ME - Current'!$I$16),1079.85)</f>
        <v>1079.8499999999999</v>
      </c>
      <c r="AZ153" s="1">
        <f t="shared" si="54"/>
        <v>134044.6299999998</v>
      </c>
      <c r="BA153" s="92">
        <f>IF('Metric ME - Current'!$I$16&lt;2.3795,385.62-52.4691*(2.3795-'Metric ME - Current'!$I$16),385.62)</f>
        <v>385.62</v>
      </c>
      <c r="BB153" s="1">
        <f t="shared" si="61"/>
        <v>80963.59999999986</v>
      </c>
    </row>
    <row r="154" spans="1:54" x14ac:dyDescent="0.25">
      <c r="A154" s="92">
        <v>176</v>
      </c>
      <c r="B154" s="92">
        <f>IF('Metric ME - Current'!$B$16&lt;2.3542,1079.85-130.66*(2.3542-'Metric ME - Current'!$B$16),1079.85)</f>
        <v>1079.8499999999999</v>
      </c>
      <c r="C154" s="1">
        <f t="shared" si="47"/>
        <v>135124.47999999981</v>
      </c>
      <c r="D154" s="92">
        <f>IF('Metric ME - Current'!$B$16&lt;2.3795,385.62-52.4691*(2.3795-'Metric ME - Current'!$B$16),385.62)</f>
        <v>385.62</v>
      </c>
      <c r="E154" s="1">
        <f t="shared" si="46"/>
        <v>81349.219999999856</v>
      </c>
      <c r="H154" s="92">
        <v>176</v>
      </c>
      <c r="I154" s="92">
        <f>IF('Metric ME - Current'!$C$16&lt;2.3542,1079.85-130.66*(2.3542-'Metric ME - Current'!$C$16),1079.85)</f>
        <v>1079.8499999999999</v>
      </c>
      <c r="J154" s="1">
        <f t="shared" si="48"/>
        <v>135124.47999999981</v>
      </c>
      <c r="K154" s="92">
        <f>IF('Metric ME - Current'!$C$16&lt;2.3795,385.62-52.4691*(2.3795-'Metric ME - Current'!$C$16),385.62)</f>
        <v>385.62</v>
      </c>
      <c r="L154" s="1">
        <f t="shared" si="55"/>
        <v>81349.219999999856</v>
      </c>
      <c r="O154" s="92">
        <v>176</v>
      </c>
      <c r="P154" s="92">
        <f>IF('Metric ME - Current'!$D$16&lt;2.3542,1079.85-130.66*(2.3542-'Metric ME - Current'!$D$16),1079.85)</f>
        <v>1079.8499999999999</v>
      </c>
      <c r="Q154" s="1">
        <f t="shared" si="49"/>
        <v>135124.47999999981</v>
      </c>
      <c r="R154" s="92">
        <f>IF('Metric ME - Current'!$D$16&lt;2.3795,385.62-52.4691*(2.3795-'Metric ME - Current'!$D$16),385.62)</f>
        <v>385.62</v>
      </c>
      <c r="S154" s="1">
        <f t="shared" si="56"/>
        <v>81349.219999999856</v>
      </c>
      <c r="V154" s="92">
        <v>176</v>
      </c>
      <c r="W154" s="92">
        <f>IF('Metric ME - Current'!$E$16&lt;2.3542,1079.85-130.66*(2.3542-'Metric ME - Current'!$E$16),1079.85)</f>
        <v>1079.8499999999999</v>
      </c>
      <c r="X154" s="1">
        <f t="shared" si="50"/>
        <v>135124.47999999981</v>
      </c>
      <c r="Y154" s="92">
        <f>IF('Metric ME - Current'!$E$16&lt;2.3795,385.62-52.4691*(2.3795-'Metric ME - Current'!$E$16),385.62)</f>
        <v>385.62</v>
      </c>
      <c r="Z154" s="1">
        <f t="shared" si="57"/>
        <v>81349.219999999856</v>
      </c>
      <c r="AC154" s="92">
        <v>176</v>
      </c>
      <c r="AD154" s="92">
        <f>IF('Metric ME - Current'!$F$16&lt;2.3542,1079.85-130.66*(2.3542-'Metric ME - Current'!$F$16),1079.85)</f>
        <v>1079.8499999999999</v>
      </c>
      <c r="AE154" s="1">
        <f t="shared" si="51"/>
        <v>135124.47999999981</v>
      </c>
      <c r="AF154" s="92">
        <f>IF('Metric ME - Current'!$F$16&lt;2.3795,385.62-52.4691*(2.3795-'Metric ME - Current'!$F$16),385.62)</f>
        <v>385.62</v>
      </c>
      <c r="AG154" s="1">
        <f t="shared" si="58"/>
        <v>81349.219999999856</v>
      </c>
      <c r="AJ154" s="92">
        <v>176</v>
      </c>
      <c r="AK154" s="92">
        <f>IF('Metric ME - Current'!$G$16&lt;2.3542,1079.85-130.66*(2.3542-'Metric ME - Current'!$G$16),1079.85)</f>
        <v>1079.8499999999999</v>
      </c>
      <c r="AL154" s="1">
        <f t="shared" si="52"/>
        <v>135124.47999999981</v>
      </c>
      <c r="AM154" s="92">
        <f>IF('Metric ME - Current'!$G$16&lt;2.3795,385.62-52.4691*(2.3795-'Metric ME - Current'!$G$16),385.62)</f>
        <v>385.62</v>
      </c>
      <c r="AN154" s="1">
        <f t="shared" si="59"/>
        <v>81349.219999999856</v>
      </c>
      <c r="AQ154" s="92">
        <v>176</v>
      </c>
      <c r="AR154" s="92">
        <f>IF('Metric ME - Current'!$H$16&lt;2.3542,1079.85-130.66*(2.3542-'Metric ME - Current'!$H$16),1079.85)</f>
        <v>1079.8499999999999</v>
      </c>
      <c r="AS154" s="1">
        <f t="shared" si="53"/>
        <v>135124.47999999981</v>
      </c>
      <c r="AT154" s="92">
        <f>IF('Metric ME - Current'!$H$16&lt;2.3795,385.62-52.4691*(2.3795-'Metric ME - Current'!$H$16),385.62)</f>
        <v>385.62</v>
      </c>
      <c r="AU154" s="1">
        <f t="shared" si="60"/>
        <v>81349.219999999856</v>
      </c>
      <c r="AX154" s="92">
        <v>176</v>
      </c>
      <c r="AY154" s="92">
        <f>IF('Metric ME - Current'!$I$16&lt;2.3542,1079.85-130.66*(2.3542-'Metric ME - Current'!$I$16),1079.85)</f>
        <v>1079.8499999999999</v>
      </c>
      <c r="AZ154" s="1">
        <f t="shared" si="54"/>
        <v>135124.47999999981</v>
      </c>
      <c r="BA154" s="92">
        <f>IF('Metric ME - Current'!$I$16&lt;2.3795,385.62-52.4691*(2.3795-'Metric ME - Current'!$I$16),385.62)</f>
        <v>385.62</v>
      </c>
      <c r="BB154" s="1">
        <f t="shared" si="61"/>
        <v>81349.219999999856</v>
      </c>
    </row>
    <row r="155" spans="1:54" x14ac:dyDescent="0.25">
      <c r="A155" s="92">
        <v>177</v>
      </c>
      <c r="B155" s="92">
        <f>IF('Metric ME - Current'!$B$16&lt;2.3542,1079.85-130.66*(2.3542-'Metric ME - Current'!$B$16),1079.85)</f>
        <v>1079.8499999999999</v>
      </c>
      <c r="C155" s="1">
        <f t="shared" si="47"/>
        <v>136204.32999999981</v>
      </c>
      <c r="D155" s="92">
        <f>IF('Metric ME - Current'!$B$16&lt;2.3795,385.62-52.4691*(2.3795-'Metric ME - Current'!$B$16),385.62)</f>
        <v>385.62</v>
      </c>
      <c r="E155" s="1">
        <f t="shared" si="46"/>
        <v>81734.839999999851</v>
      </c>
      <c r="H155" s="92">
        <v>177</v>
      </c>
      <c r="I155" s="92">
        <f>IF('Metric ME - Current'!$C$16&lt;2.3542,1079.85-130.66*(2.3542-'Metric ME - Current'!$C$16),1079.85)</f>
        <v>1079.8499999999999</v>
      </c>
      <c r="J155" s="1">
        <f t="shared" si="48"/>
        <v>136204.32999999981</v>
      </c>
      <c r="K155" s="92">
        <f>IF('Metric ME - Current'!$C$16&lt;2.3795,385.62-52.4691*(2.3795-'Metric ME - Current'!$C$16),385.62)</f>
        <v>385.62</v>
      </c>
      <c r="L155" s="1">
        <f t="shared" si="55"/>
        <v>81734.839999999851</v>
      </c>
      <c r="O155" s="92">
        <v>177</v>
      </c>
      <c r="P155" s="92">
        <f>IF('Metric ME - Current'!$D$16&lt;2.3542,1079.85-130.66*(2.3542-'Metric ME - Current'!$D$16),1079.85)</f>
        <v>1079.8499999999999</v>
      </c>
      <c r="Q155" s="1">
        <f t="shared" si="49"/>
        <v>136204.32999999981</v>
      </c>
      <c r="R155" s="92">
        <f>IF('Metric ME - Current'!$D$16&lt;2.3795,385.62-52.4691*(2.3795-'Metric ME - Current'!$D$16),385.62)</f>
        <v>385.62</v>
      </c>
      <c r="S155" s="1">
        <f t="shared" si="56"/>
        <v>81734.839999999851</v>
      </c>
      <c r="V155" s="92">
        <v>177</v>
      </c>
      <c r="W155" s="92">
        <f>IF('Metric ME - Current'!$E$16&lt;2.3542,1079.85-130.66*(2.3542-'Metric ME - Current'!$E$16),1079.85)</f>
        <v>1079.8499999999999</v>
      </c>
      <c r="X155" s="1">
        <f t="shared" si="50"/>
        <v>136204.32999999981</v>
      </c>
      <c r="Y155" s="92">
        <f>IF('Metric ME - Current'!$E$16&lt;2.3795,385.62-52.4691*(2.3795-'Metric ME - Current'!$E$16),385.62)</f>
        <v>385.62</v>
      </c>
      <c r="Z155" s="1">
        <f t="shared" si="57"/>
        <v>81734.839999999851</v>
      </c>
      <c r="AC155" s="92">
        <v>177</v>
      </c>
      <c r="AD155" s="92">
        <f>IF('Metric ME - Current'!$F$16&lt;2.3542,1079.85-130.66*(2.3542-'Metric ME - Current'!$F$16),1079.85)</f>
        <v>1079.8499999999999</v>
      </c>
      <c r="AE155" s="1">
        <f t="shared" si="51"/>
        <v>136204.32999999981</v>
      </c>
      <c r="AF155" s="92">
        <f>IF('Metric ME - Current'!$F$16&lt;2.3795,385.62-52.4691*(2.3795-'Metric ME - Current'!$F$16),385.62)</f>
        <v>385.62</v>
      </c>
      <c r="AG155" s="1">
        <f t="shared" si="58"/>
        <v>81734.839999999851</v>
      </c>
      <c r="AJ155" s="92">
        <v>177</v>
      </c>
      <c r="AK155" s="92">
        <f>IF('Metric ME - Current'!$G$16&lt;2.3542,1079.85-130.66*(2.3542-'Metric ME - Current'!$G$16),1079.85)</f>
        <v>1079.8499999999999</v>
      </c>
      <c r="AL155" s="1">
        <f t="shared" si="52"/>
        <v>136204.32999999981</v>
      </c>
      <c r="AM155" s="92">
        <f>IF('Metric ME - Current'!$G$16&lt;2.3795,385.62-52.4691*(2.3795-'Metric ME - Current'!$G$16),385.62)</f>
        <v>385.62</v>
      </c>
      <c r="AN155" s="1">
        <f t="shared" si="59"/>
        <v>81734.839999999851</v>
      </c>
      <c r="AQ155" s="92">
        <v>177</v>
      </c>
      <c r="AR155" s="92">
        <f>IF('Metric ME - Current'!$H$16&lt;2.3542,1079.85-130.66*(2.3542-'Metric ME - Current'!$H$16),1079.85)</f>
        <v>1079.8499999999999</v>
      </c>
      <c r="AS155" s="1">
        <f t="shared" si="53"/>
        <v>136204.32999999981</v>
      </c>
      <c r="AT155" s="92">
        <f>IF('Metric ME - Current'!$H$16&lt;2.3795,385.62-52.4691*(2.3795-'Metric ME - Current'!$H$16),385.62)</f>
        <v>385.62</v>
      </c>
      <c r="AU155" s="1">
        <f t="shared" si="60"/>
        <v>81734.839999999851</v>
      </c>
      <c r="AX155" s="92">
        <v>177</v>
      </c>
      <c r="AY155" s="92">
        <f>IF('Metric ME - Current'!$I$16&lt;2.3542,1079.85-130.66*(2.3542-'Metric ME - Current'!$I$16),1079.85)</f>
        <v>1079.8499999999999</v>
      </c>
      <c r="AZ155" s="1">
        <f t="shared" si="54"/>
        <v>136204.32999999981</v>
      </c>
      <c r="BA155" s="92">
        <f>IF('Metric ME - Current'!$I$16&lt;2.3795,385.62-52.4691*(2.3795-'Metric ME - Current'!$I$16),385.62)</f>
        <v>385.62</v>
      </c>
      <c r="BB155" s="1">
        <f t="shared" si="61"/>
        <v>81734.839999999851</v>
      </c>
    </row>
    <row r="156" spans="1:54" x14ac:dyDescent="0.25">
      <c r="A156" s="92">
        <v>178</v>
      </c>
      <c r="B156" s="92">
        <f>IF('Metric ME - Current'!$B$16&lt;2.3542,1079.85-130.66*(2.3542-'Metric ME - Current'!$B$16),1079.85)</f>
        <v>1079.8499999999999</v>
      </c>
      <c r="C156" s="1">
        <f t="shared" si="47"/>
        <v>137284.17999999982</v>
      </c>
      <c r="D156" s="92">
        <f>IF('Metric ME - Current'!$B$16&lt;2.3795,385.62-52.4691*(2.3795-'Metric ME - Current'!$B$16),385.62)</f>
        <v>385.62</v>
      </c>
      <c r="E156" s="1">
        <f t="shared" si="46"/>
        <v>82120.459999999846</v>
      </c>
      <c r="H156" s="92">
        <v>178</v>
      </c>
      <c r="I156" s="92">
        <f>IF('Metric ME - Current'!$C$16&lt;2.3542,1079.85-130.66*(2.3542-'Metric ME - Current'!$C$16),1079.85)</f>
        <v>1079.8499999999999</v>
      </c>
      <c r="J156" s="1">
        <f t="shared" si="48"/>
        <v>137284.17999999982</v>
      </c>
      <c r="K156" s="92">
        <f>IF('Metric ME - Current'!$C$16&lt;2.3795,385.62-52.4691*(2.3795-'Metric ME - Current'!$C$16),385.62)</f>
        <v>385.62</v>
      </c>
      <c r="L156" s="1">
        <f t="shared" si="55"/>
        <v>82120.459999999846</v>
      </c>
      <c r="O156" s="92">
        <v>178</v>
      </c>
      <c r="P156" s="92">
        <f>IF('Metric ME - Current'!$D$16&lt;2.3542,1079.85-130.66*(2.3542-'Metric ME - Current'!$D$16),1079.85)</f>
        <v>1079.8499999999999</v>
      </c>
      <c r="Q156" s="1">
        <f t="shared" si="49"/>
        <v>137284.17999999982</v>
      </c>
      <c r="R156" s="92">
        <f>IF('Metric ME - Current'!$D$16&lt;2.3795,385.62-52.4691*(2.3795-'Metric ME - Current'!$D$16),385.62)</f>
        <v>385.62</v>
      </c>
      <c r="S156" s="1">
        <f t="shared" si="56"/>
        <v>82120.459999999846</v>
      </c>
      <c r="V156" s="92">
        <v>178</v>
      </c>
      <c r="W156" s="92">
        <f>IF('Metric ME - Current'!$E$16&lt;2.3542,1079.85-130.66*(2.3542-'Metric ME - Current'!$E$16),1079.85)</f>
        <v>1079.8499999999999</v>
      </c>
      <c r="X156" s="1">
        <f t="shared" si="50"/>
        <v>137284.17999999982</v>
      </c>
      <c r="Y156" s="92">
        <f>IF('Metric ME - Current'!$E$16&lt;2.3795,385.62-52.4691*(2.3795-'Metric ME - Current'!$E$16),385.62)</f>
        <v>385.62</v>
      </c>
      <c r="Z156" s="1">
        <f t="shared" si="57"/>
        <v>82120.459999999846</v>
      </c>
      <c r="AC156" s="92">
        <v>178</v>
      </c>
      <c r="AD156" s="92">
        <f>IF('Metric ME - Current'!$F$16&lt;2.3542,1079.85-130.66*(2.3542-'Metric ME - Current'!$F$16),1079.85)</f>
        <v>1079.8499999999999</v>
      </c>
      <c r="AE156" s="1">
        <f t="shared" si="51"/>
        <v>137284.17999999982</v>
      </c>
      <c r="AF156" s="92">
        <f>IF('Metric ME - Current'!$F$16&lt;2.3795,385.62-52.4691*(2.3795-'Metric ME - Current'!$F$16),385.62)</f>
        <v>385.62</v>
      </c>
      <c r="AG156" s="1">
        <f t="shared" si="58"/>
        <v>82120.459999999846</v>
      </c>
      <c r="AJ156" s="92">
        <v>178</v>
      </c>
      <c r="AK156" s="92">
        <f>IF('Metric ME - Current'!$G$16&lt;2.3542,1079.85-130.66*(2.3542-'Metric ME - Current'!$G$16),1079.85)</f>
        <v>1079.8499999999999</v>
      </c>
      <c r="AL156" s="1">
        <f t="shared" si="52"/>
        <v>137284.17999999982</v>
      </c>
      <c r="AM156" s="92">
        <f>IF('Metric ME - Current'!$G$16&lt;2.3795,385.62-52.4691*(2.3795-'Metric ME - Current'!$G$16),385.62)</f>
        <v>385.62</v>
      </c>
      <c r="AN156" s="1">
        <f t="shared" si="59"/>
        <v>82120.459999999846</v>
      </c>
      <c r="AQ156" s="92">
        <v>178</v>
      </c>
      <c r="AR156" s="92">
        <f>IF('Metric ME - Current'!$H$16&lt;2.3542,1079.85-130.66*(2.3542-'Metric ME - Current'!$H$16),1079.85)</f>
        <v>1079.8499999999999</v>
      </c>
      <c r="AS156" s="1">
        <f t="shared" si="53"/>
        <v>137284.17999999982</v>
      </c>
      <c r="AT156" s="92">
        <f>IF('Metric ME - Current'!$H$16&lt;2.3795,385.62-52.4691*(2.3795-'Metric ME - Current'!$H$16),385.62)</f>
        <v>385.62</v>
      </c>
      <c r="AU156" s="1">
        <f t="shared" si="60"/>
        <v>82120.459999999846</v>
      </c>
      <c r="AX156" s="92">
        <v>178</v>
      </c>
      <c r="AY156" s="92">
        <f>IF('Metric ME - Current'!$I$16&lt;2.3542,1079.85-130.66*(2.3542-'Metric ME - Current'!$I$16),1079.85)</f>
        <v>1079.8499999999999</v>
      </c>
      <c r="AZ156" s="1">
        <f t="shared" si="54"/>
        <v>137284.17999999982</v>
      </c>
      <c r="BA156" s="92">
        <f>IF('Metric ME - Current'!$I$16&lt;2.3795,385.62-52.4691*(2.3795-'Metric ME - Current'!$I$16),385.62)</f>
        <v>385.62</v>
      </c>
      <c r="BB156" s="1">
        <f t="shared" si="61"/>
        <v>82120.459999999846</v>
      </c>
    </row>
    <row r="157" spans="1:54" x14ac:dyDescent="0.25">
      <c r="A157" s="92">
        <v>179</v>
      </c>
      <c r="B157" s="92">
        <f>IF('Metric ME - Current'!$B$16&lt;2.3542,1079.85-130.66*(2.3542-'Metric ME - Current'!$B$16),1079.85)</f>
        <v>1079.8499999999999</v>
      </c>
      <c r="C157" s="1">
        <f t="shared" si="47"/>
        <v>138364.02999999982</v>
      </c>
      <c r="D157" s="92">
        <f>IF('Metric ME - Current'!$B$16&lt;2.3795,385.62-52.4691*(2.3795-'Metric ME - Current'!$B$16),385.62)</f>
        <v>385.62</v>
      </c>
      <c r="E157" s="1">
        <f t="shared" si="46"/>
        <v>82506.079999999842</v>
      </c>
      <c r="H157" s="92">
        <v>179</v>
      </c>
      <c r="I157" s="92">
        <f>IF('Metric ME - Current'!$C$16&lt;2.3542,1079.85-130.66*(2.3542-'Metric ME - Current'!$C$16),1079.85)</f>
        <v>1079.8499999999999</v>
      </c>
      <c r="J157" s="1">
        <f t="shared" si="48"/>
        <v>138364.02999999982</v>
      </c>
      <c r="K157" s="92">
        <f>IF('Metric ME - Current'!$C$16&lt;2.3795,385.62-52.4691*(2.3795-'Metric ME - Current'!$C$16),385.62)</f>
        <v>385.62</v>
      </c>
      <c r="L157" s="1">
        <f t="shared" si="55"/>
        <v>82506.079999999842</v>
      </c>
      <c r="O157" s="92">
        <v>179</v>
      </c>
      <c r="P157" s="92">
        <f>IF('Metric ME - Current'!$D$16&lt;2.3542,1079.85-130.66*(2.3542-'Metric ME - Current'!$D$16),1079.85)</f>
        <v>1079.8499999999999</v>
      </c>
      <c r="Q157" s="1">
        <f t="shared" si="49"/>
        <v>138364.02999999982</v>
      </c>
      <c r="R157" s="92">
        <f>IF('Metric ME - Current'!$D$16&lt;2.3795,385.62-52.4691*(2.3795-'Metric ME - Current'!$D$16),385.62)</f>
        <v>385.62</v>
      </c>
      <c r="S157" s="1">
        <f t="shared" si="56"/>
        <v>82506.079999999842</v>
      </c>
      <c r="V157" s="92">
        <v>179</v>
      </c>
      <c r="W157" s="92">
        <f>IF('Metric ME - Current'!$E$16&lt;2.3542,1079.85-130.66*(2.3542-'Metric ME - Current'!$E$16),1079.85)</f>
        <v>1079.8499999999999</v>
      </c>
      <c r="X157" s="1">
        <f t="shared" si="50"/>
        <v>138364.02999999982</v>
      </c>
      <c r="Y157" s="92">
        <f>IF('Metric ME - Current'!$E$16&lt;2.3795,385.62-52.4691*(2.3795-'Metric ME - Current'!$E$16),385.62)</f>
        <v>385.62</v>
      </c>
      <c r="Z157" s="1">
        <f t="shared" si="57"/>
        <v>82506.079999999842</v>
      </c>
      <c r="AC157" s="92">
        <v>179</v>
      </c>
      <c r="AD157" s="92">
        <f>IF('Metric ME - Current'!$F$16&lt;2.3542,1079.85-130.66*(2.3542-'Metric ME - Current'!$F$16),1079.85)</f>
        <v>1079.8499999999999</v>
      </c>
      <c r="AE157" s="1">
        <f t="shared" si="51"/>
        <v>138364.02999999982</v>
      </c>
      <c r="AF157" s="92">
        <f>IF('Metric ME - Current'!$F$16&lt;2.3795,385.62-52.4691*(2.3795-'Metric ME - Current'!$F$16),385.62)</f>
        <v>385.62</v>
      </c>
      <c r="AG157" s="1">
        <f t="shared" si="58"/>
        <v>82506.079999999842</v>
      </c>
      <c r="AJ157" s="92">
        <v>179</v>
      </c>
      <c r="AK157" s="92">
        <f>IF('Metric ME - Current'!$G$16&lt;2.3542,1079.85-130.66*(2.3542-'Metric ME - Current'!$G$16),1079.85)</f>
        <v>1079.8499999999999</v>
      </c>
      <c r="AL157" s="1">
        <f t="shared" si="52"/>
        <v>138364.02999999982</v>
      </c>
      <c r="AM157" s="92">
        <f>IF('Metric ME - Current'!$G$16&lt;2.3795,385.62-52.4691*(2.3795-'Metric ME - Current'!$G$16),385.62)</f>
        <v>385.62</v>
      </c>
      <c r="AN157" s="1">
        <f t="shared" si="59"/>
        <v>82506.079999999842</v>
      </c>
      <c r="AQ157" s="92">
        <v>179</v>
      </c>
      <c r="AR157" s="92">
        <f>IF('Metric ME - Current'!$H$16&lt;2.3542,1079.85-130.66*(2.3542-'Metric ME - Current'!$H$16),1079.85)</f>
        <v>1079.8499999999999</v>
      </c>
      <c r="AS157" s="1">
        <f t="shared" si="53"/>
        <v>138364.02999999982</v>
      </c>
      <c r="AT157" s="92">
        <f>IF('Metric ME - Current'!$H$16&lt;2.3795,385.62-52.4691*(2.3795-'Metric ME - Current'!$H$16),385.62)</f>
        <v>385.62</v>
      </c>
      <c r="AU157" s="1">
        <f t="shared" si="60"/>
        <v>82506.079999999842</v>
      </c>
      <c r="AX157" s="92">
        <v>179</v>
      </c>
      <c r="AY157" s="92">
        <f>IF('Metric ME - Current'!$I$16&lt;2.3542,1079.85-130.66*(2.3542-'Metric ME - Current'!$I$16),1079.85)</f>
        <v>1079.8499999999999</v>
      </c>
      <c r="AZ157" s="1">
        <f t="shared" si="54"/>
        <v>138364.02999999982</v>
      </c>
      <c r="BA157" s="92">
        <f>IF('Metric ME - Current'!$I$16&lt;2.3795,385.62-52.4691*(2.3795-'Metric ME - Current'!$I$16),385.62)</f>
        <v>385.62</v>
      </c>
      <c r="BB157" s="1">
        <f t="shared" si="61"/>
        <v>82506.079999999842</v>
      </c>
    </row>
    <row r="158" spans="1:54" x14ac:dyDescent="0.25">
      <c r="A158" s="92">
        <v>180</v>
      </c>
      <c r="B158" s="92">
        <f>IF('Metric ME - Current'!$B$16&lt;2.3542,1079.85-130.66*(2.3542-'Metric ME - Current'!$B$16),1079.85)</f>
        <v>1079.8499999999999</v>
      </c>
      <c r="C158" s="1">
        <f t="shared" si="47"/>
        <v>139443.87999999983</v>
      </c>
      <c r="D158" s="92">
        <f>IF('Metric ME - Current'!$B$16&lt;2.3795,385.62-52.4691*(2.3795-'Metric ME - Current'!$B$16),385.62)</f>
        <v>385.62</v>
      </c>
      <c r="E158" s="1">
        <f t="shared" si="46"/>
        <v>82891.699999999837</v>
      </c>
      <c r="H158" s="92">
        <v>180</v>
      </c>
      <c r="I158" s="92">
        <f>IF('Metric ME - Current'!$C$16&lt;2.3542,1079.85-130.66*(2.3542-'Metric ME - Current'!$C$16),1079.85)</f>
        <v>1079.8499999999999</v>
      </c>
      <c r="J158" s="1">
        <f t="shared" si="48"/>
        <v>139443.87999999983</v>
      </c>
      <c r="K158" s="92">
        <f>IF('Metric ME - Current'!$C$16&lt;2.3795,385.62-52.4691*(2.3795-'Metric ME - Current'!$C$16),385.62)</f>
        <v>385.62</v>
      </c>
      <c r="L158" s="1">
        <f t="shared" si="55"/>
        <v>82891.699999999837</v>
      </c>
      <c r="O158" s="92">
        <v>180</v>
      </c>
      <c r="P158" s="92">
        <f>IF('Metric ME - Current'!$D$16&lt;2.3542,1079.85-130.66*(2.3542-'Metric ME - Current'!$D$16),1079.85)</f>
        <v>1079.8499999999999</v>
      </c>
      <c r="Q158" s="1">
        <f t="shared" si="49"/>
        <v>139443.87999999983</v>
      </c>
      <c r="R158" s="92">
        <f>IF('Metric ME - Current'!$D$16&lt;2.3795,385.62-52.4691*(2.3795-'Metric ME - Current'!$D$16),385.62)</f>
        <v>385.62</v>
      </c>
      <c r="S158" s="1">
        <f t="shared" si="56"/>
        <v>82891.699999999837</v>
      </c>
      <c r="V158" s="92">
        <v>180</v>
      </c>
      <c r="W158" s="92">
        <f>IF('Metric ME - Current'!$E$16&lt;2.3542,1079.85-130.66*(2.3542-'Metric ME - Current'!$E$16),1079.85)</f>
        <v>1079.8499999999999</v>
      </c>
      <c r="X158" s="1">
        <f t="shared" si="50"/>
        <v>139443.87999999983</v>
      </c>
      <c r="Y158" s="92">
        <f>IF('Metric ME - Current'!$E$16&lt;2.3795,385.62-52.4691*(2.3795-'Metric ME - Current'!$E$16),385.62)</f>
        <v>385.62</v>
      </c>
      <c r="Z158" s="1">
        <f t="shared" si="57"/>
        <v>82891.699999999837</v>
      </c>
      <c r="AC158" s="92">
        <v>180</v>
      </c>
      <c r="AD158" s="92">
        <f>IF('Metric ME - Current'!$F$16&lt;2.3542,1079.85-130.66*(2.3542-'Metric ME - Current'!$F$16),1079.85)</f>
        <v>1079.8499999999999</v>
      </c>
      <c r="AE158" s="1">
        <f t="shared" si="51"/>
        <v>139443.87999999983</v>
      </c>
      <c r="AF158" s="92">
        <f>IF('Metric ME - Current'!$F$16&lt;2.3795,385.62-52.4691*(2.3795-'Metric ME - Current'!$F$16),385.62)</f>
        <v>385.62</v>
      </c>
      <c r="AG158" s="1">
        <f t="shared" si="58"/>
        <v>82891.699999999837</v>
      </c>
      <c r="AJ158" s="92">
        <v>180</v>
      </c>
      <c r="AK158" s="92">
        <f>IF('Metric ME - Current'!$G$16&lt;2.3542,1079.85-130.66*(2.3542-'Metric ME - Current'!$G$16),1079.85)</f>
        <v>1079.8499999999999</v>
      </c>
      <c r="AL158" s="1">
        <f t="shared" si="52"/>
        <v>139443.87999999983</v>
      </c>
      <c r="AM158" s="92">
        <f>IF('Metric ME - Current'!$G$16&lt;2.3795,385.62-52.4691*(2.3795-'Metric ME - Current'!$G$16),385.62)</f>
        <v>385.62</v>
      </c>
      <c r="AN158" s="1">
        <f t="shared" si="59"/>
        <v>82891.699999999837</v>
      </c>
      <c r="AQ158" s="92">
        <v>180</v>
      </c>
      <c r="AR158" s="92">
        <f>IF('Metric ME - Current'!$H$16&lt;2.3542,1079.85-130.66*(2.3542-'Metric ME - Current'!$H$16),1079.85)</f>
        <v>1079.8499999999999</v>
      </c>
      <c r="AS158" s="1">
        <f t="shared" si="53"/>
        <v>139443.87999999983</v>
      </c>
      <c r="AT158" s="92">
        <f>IF('Metric ME - Current'!$H$16&lt;2.3795,385.62-52.4691*(2.3795-'Metric ME - Current'!$H$16),385.62)</f>
        <v>385.62</v>
      </c>
      <c r="AU158" s="1">
        <f t="shared" si="60"/>
        <v>82891.699999999837</v>
      </c>
      <c r="AX158" s="92">
        <v>180</v>
      </c>
      <c r="AY158" s="92">
        <f>IF('Metric ME - Current'!$I$16&lt;2.3542,1079.85-130.66*(2.3542-'Metric ME - Current'!$I$16),1079.85)</f>
        <v>1079.8499999999999</v>
      </c>
      <c r="AZ158" s="1">
        <f t="shared" si="54"/>
        <v>139443.87999999983</v>
      </c>
      <c r="BA158" s="92">
        <f>IF('Metric ME - Current'!$I$16&lt;2.3795,385.62-52.4691*(2.3795-'Metric ME - Current'!$I$16),385.62)</f>
        <v>385.62</v>
      </c>
      <c r="BB158" s="1">
        <f t="shared" si="61"/>
        <v>82891.699999999837</v>
      </c>
    </row>
    <row r="159" spans="1:54" x14ac:dyDescent="0.25">
      <c r="A159" s="92">
        <v>181</v>
      </c>
      <c r="B159" s="92">
        <f>IF('Metric ME - Current'!$B$16&lt;2.3542,1079.85-130.66*(2.3542-'Metric ME - Current'!$B$16),1079.85)</f>
        <v>1079.8499999999999</v>
      </c>
      <c r="C159" s="1">
        <f t="shared" si="47"/>
        <v>140523.72999999984</v>
      </c>
      <c r="D159" s="92">
        <f>IF('Metric ME - Current'!$B$16&lt;2.3795,385.62-52.4691*(2.3795-'Metric ME - Current'!$B$16),385.62)</f>
        <v>385.62</v>
      </c>
      <c r="E159" s="1">
        <f t="shared" si="46"/>
        <v>83277.319999999832</v>
      </c>
      <c r="H159" s="92">
        <v>181</v>
      </c>
      <c r="I159" s="92">
        <f>IF('Metric ME - Current'!$C$16&lt;2.3542,1079.85-130.66*(2.3542-'Metric ME - Current'!$C$16),1079.85)</f>
        <v>1079.8499999999999</v>
      </c>
      <c r="J159" s="1">
        <f t="shared" si="48"/>
        <v>140523.72999999984</v>
      </c>
      <c r="K159" s="92">
        <f>IF('Metric ME - Current'!$C$16&lt;2.3795,385.62-52.4691*(2.3795-'Metric ME - Current'!$C$16),385.62)</f>
        <v>385.62</v>
      </c>
      <c r="L159" s="1">
        <f t="shared" si="55"/>
        <v>83277.319999999832</v>
      </c>
      <c r="O159" s="92">
        <v>181</v>
      </c>
      <c r="P159" s="92">
        <f>IF('Metric ME - Current'!$D$16&lt;2.3542,1079.85-130.66*(2.3542-'Metric ME - Current'!$D$16),1079.85)</f>
        <v>1079.8499999999999</v>
      </c>
      <c r="Q159" s="1">
        <f t="shared" si="49"/>
        <v>140523.72999999984</v>
      </c>
      <c r="R159" s="92">
        <f>IF('Metric ME - Current'!$D$16&lt;2.3795,385.62-52.4691*(2.3795-'Metric ME - Current'!$D$16),385.62)</f>
        <v>385.62</v>
      </c>
      <c r="S159" s="1">
        <f t="shared" si="56"/>
        <v>83277.319999999832</v>
      </c>
      <c r="V159" s="92">
        <v>181</v>
      </c>
      <c r="W159" s="92">
        <f>IF('Metric ME - Current'!$E$16&lt;2.3542,1079.85-130.66*(2.3542-'Metric ME - Current'!$E$16),1079.85)</f>
        <v>1079.8499999999999</v>
      </c>
      <c r="X159" s="1">
        <f t="shared" si="50"/>
        <v>140523.72999999984</v>
      </c>
      <c r="Y159" s="92">
        <f>IF('Metric ME - Current'!$E$16&lt;2.3795,385.62-52.4691*(2.3795-'Metric ME - Current'!$E$16),385.62)</f>
        <v>385.62</v>
      </c>
      <c r="Z159" s="1">
        <f t="shared" si="57"/>
        <v>83277.319999999832</v>
      </c>
      <c r="AC159" s="92">
        <v>181</v>
      </c>
      <c r="AD159" s="92">
        <f>IF('Metric ME - Current'!$F$16&lt;2.3542,1079.85-130.66*(2.3542-'Metric ME - Current'!$F$16),1079.85)</f>
        <v>1079.8499999999999</v>
      </c>
      <c r="AE159" s="1">
        <f t="shared" si="51"/>
        <v>140523.72999999984</v>
      </c>
      <c r="AF159" s="92">
        <f>IF('Metric ME - Current'!$F$16&lt;2.3795,385.62-52.4691*(2.3795-'Metric ME - Current'!$F$16),385.62)</f>
        <v>385.62</v>
      </c>
      <c r="AG159" s="1">
        <f t="shared" si="58"/>
        <v>83277.319999999832</v>
      </c>
      <c r="AJ159" s="92">
        <v>181</v>
      </c>
      <c r="AK159" s="92">
        <f>IF('Metric ME - Current'!$G$16&lt;2.3542,1079.85-130.66*(2.3542-'Metric ME - Current'!$G$16),1079.85)</f>
        <v>1079.8499999999999</v>
      </c>
      <c r="AL159" s="1">
        <f t="shared" si="52"/>
        <v>140523.72999999984</v>
      </c>
      <c r="AM159" s="92">
        <f>IF('Metric ME - Current'!$G$16&lt;2.3795,385.62-52.4691*(2.3795-'Metric ME - Current'!$G$16),385.62)</f>
        <v>385.62</v>
      </c>
      <c r="AN159" s="1">
        <f t="shared" si="59"/>
        <v>83277.319999999832</v>
      </c>
      <c r="AQ159" s="92">
        <v>181</v>
      </c>
      <c r="AR159" s="92">
        <f>IF('Metric ME - Current'!$H$16&lt;2.3542,1079.85-130.66*(2.3542-'Metric ME - Current'!$H$16),1079.85)</f>
        <v>1079.8499999999999</v>
      </c>
      <c r="AS159" s="1">
        <f t="shared" si="53"/>
        <v>140523.72999999984</v>
      </c>
      <c r="AT159" s="92">
        <f>IF('Metric ME - Current'!$H$16&lt;2.3795,385.62-52.4691*(2.3795-'Metric ME - Current'!$H$16),385.62)</f>
        <v>385.62</v>
      </c>
      <c r="AU159" s="1">
        <f t="shared" si="60"/>
        <v>83277.319999999832</v>
      </c>
      <c r="AX159" s="92">
        <v>181</v>
      </c>
      <c r="AY159" s="92">
        <f>IF('Metric ME - Current'!$I$16&lt;2.3542,1079.85-130.66*(2.3542-'Metric ME - Current'!$I$16),1079.85)</f>
        <v>1079.8499999999999</v>
      </c>
      <c r="AZ159" s="1">
        <f t="shared" si="54"/>
        <v>140523.72999999984</v>
      </c>
      <c r="BA159" s="92">
        <f>IF('Metric ME - Current'!$I$16&lt;2.3795,385.62-52.4691*(2.3795-'Metric ME - Current'!$I$16),385.62)</f>
        <v>385.62</v>
      </c>
      <c r="BB159" s="1">
        <f t="shared" si="61"/>
        <v>83277.319999999832</v>
      </c>
    </row>
    <row r="160" spans="1:54" x14ac:dyDescent="0.25">
      <c r="A160" s="92">
        <v>182</v>
      </c>
      <c r="B160" s="92">
        <f>IF('Metric ME - Current'!$B$16&lt;2.3542,1079.85-130.66*(2.3542-'Metric ME - Current'!$B$16),1079.85)</f>
        <v>1079.8499999999999</v>
      </c>
      <c r="C160" s="1">
        <f t="shared" si="47"/>
        <v>141603.57999999984</v>
      </c>
      <c r="D160" s="92">
        <f>IF('Metric ME - Current'!$B$16&lt;2.3795,385.62-52.4691*(2.3795-'Metric ME - Current'!$B$16),385.62)</f>
        <v>385.62</v>
      </c>
      <c r="E160" s="1">
        <f t="shared" si="46"/>
        <v>83662.939999999828</v>
      </c>
      <c r="H160" s="92">
        <v>182</v>
      </c>
      <c r="I160" s="92">
        <f>IF('Metric ME - Current'!$C$16&lt;2.3542,1079.85-130.66*(2.3542-'Metric ME - Current'!$C$16),1079.85)</f>
        <v>1079.8499999999999</v>
      </c>
      <c r="J160" s="1">
        <f t="shared" si="48"/>
        <v>141603.57999999984</v>
      </c>
      <c r="K160" s="92">
        <f>IF('Metric ME - Current'!$C$16&lt;2.3795,385.62-52.4691*(2.3795-'Metric ME - Current'!$C$16),385.62)</f>
        <v>385.62</v>
      </c>
      <c r="L160" s="1">
        <f t="shared" si="55"/>
        <v>83662.939999999828</v>
      </c>
      <c r="O160" s="92">
        <v>182</v>
      </c>
      <c r="P160" s="92">
        <f>IF('Metric ME - Current'!$D$16&lt;2.3542,1079.85-130.66*(2.3542-'Metric ME - Current'!$D$16),1079.85)</f>
        <v>1079.8499999999999</v>
      </c>
      <c r="Q160" s="1">
        <f t="shared" si="49"/>
        <v>141603.57999999984</v>
      </c>
      <c r="R160" s="92">
        <f>IF('Metric ME - Current'!$D$16&lt;2.3795,385.62-52.4691*(2.3795-'Metric ME - Current'!$D$16),385.62)</f>
        <v>385.62</v>
      </c>
      <c r="S160" s="1">
        <f t="shared" si="56"/>
        <v>83662.939999999828</v>
      </c>
      <c r="V160" s="92">
        <v>182</v>
      </c>
      <c r="W160" s="92">
        <f>IF('Metric ME - Current'!$E$16&lt;2.3542,1079.85-130.66*(2.3542-'Metric ME - Current'!$E$16),1079.85)</f>
        <v>1079.8499999999999</v>
      </c>
      <c r="X160" s="1">
        <f t="shared" si="50"/>
        <v>141603.57999999984</v>
      </c>
      <c r="Y160" s="92">
        <f>IF('Metric ME - Current'!$E$16&lt;2.3795,385.62-52.4691*(2.3795-'Metric ME - Current'!$E$16),385.62)</f>
        <v>385.62</v>
      </c>
      <c r="Z160" s="1">
        <f t="shared" si="57"/>
        <v>83662.939999999828</v>
      </c>
      <c r="AC160" s="92">
        <v>182</v>
      </c>
      <c r="AD160" s="92">
        <f>IF('Metric ME - Current'!$F$16&lt;2.3542,1079.85-130.66*(2.3542-'Metric ME - Current'!$F$16),1079.85)</f>
        <v>1079.8499999999999</v>
      </c>
      <c r="AE160" s="1">
        <f t="shared" si="51"/>
        <v>141603.57999999984</v>
      </c>
      <c r="AF160" s="92">
        <f>IF('Metric ME - Current'!$F$16&lt;2.3795,385.62-52.4691*(2.3795-'Metric ME - Current'!$F$16),385.62)</f>
        <v>385.62</v>
      </c>
      <c r="AG160" s="1">
        <f t="shared" si="58"/>
        <v>83662.939999999828</v>
      </c>
      <c r="AJ160" s="92">
        <v>182</v>
      </c>
      <c r="AK160" s="92">
        <f>IF('Metric ME - Current'!$G$16&lt;2.3542,1079.85-130.66*(2.3542-'Metric ME - Current'!$G$16),1079.85)</f>
        <v>1079.8499999999999</v>
      </c>
      <c r="AL160" s="1">
        <f t="shared" si="52"/>
        <v>141603.57999999984</v>
      </c>
      <c r="AM160" s="92">
        <f>IF('Metric ME - Current'!$G$16&lt;2.3795,385.62-52.4691*(2.3795-'Metric ME - Current'!$G$16),385.62)</f>
        <v>385.62</v>
      </c>
      <c r="AN160" s="1">
        <f t="shared" si="59"/>
        <v>83662.939999999828</v>
      </c>
      <c r="AQ160" s="92">
        <v>182</v>
      </c>
      <c r="AR160" s="92">
        <f>IF('Metric ME - Current'!$H$16&lt;2.3542,1079.85-130.66*(2.3542-'Metric ME - Current'!$H$16),1079.85)</f>
        <v>1079.8499999999999</v>
      </c>
      <c r="AS160" s="1">
        <f t="shared" si="53"/>
        <v>141603.57999999984</v>
      </c>
      <c r="AT160" s="92">
        <f>IF('Metric ME - Current'!$H$16&lt;2.3795,385.62-52.4691*(2.3795-'Metric ME - Current'!$H$16),385.62)</f>
        <v>385.62</v>
      </c>
      <c r="AU160" s="1">
        <f t="shared" si="60"/>
        <v>83662.939999999828</v>
      </c>
      <c r="AX160" s="92">
        <v>182</v>
      </c>
      <c r="AY160" s="92">
        <f>IF('Metric ME - Current'!$I$16&lt;2.3542,1079.85-130.66*(2.3542-'Metric ME - Current'!$I$16),1079.85)</f>
        <v>1079.8499999999999</v>
      </c>
      <c r="AZ160" s="1">
        <f t="shared" si="54"/>
        <v>141603.57999999984</v>
      </c>
      <c r="BA160" s="92">
        <f>IF('Metric ME - Current'!$I$16&lt;2.3795,385.62-52.4691*(2.3795-'Metric ME - Current'!$I$16),385.62)</f>
        <v>385.62</v>
      </c>
      <c r="BB160" s="1">
        <f t="shared" si="61"/>
        <v>83662.939999999828</v>
      </c>
    </row>
    <row r="161" spans="1:54" x14ac:dyDescent="0.25">
      <c r="A161" s="92">
        <v>183</v>
      </c>
      <c r="B161" s="92">
        <f>IF('Metric ME - Current'!$B$16&lt;2.3542,1079.85-130.66*(2.3542-'Metric ME - Current'!$B$16),1079.85)</f>
        <v>1079.8499999999999</v>
      </c>
      <c r="C161" s="1">
        <f t="shared" si="47"/>
        <v>142683.42999999985</v>
      </c>
      <c r="D161" s="92">
        <f>IF('Metric ME - Current'!$B$16&lt;2.3795,385.62-52.4691*(2.3795-'Metric ME - Current'!$B$16),385.62)</f>
        <v>385.62</v>
      </c>
      <c r="E161" s="1">
        <f t="shared" si="46"/>
        <v>84048.559999999823</v>
      </c>
      <c r="H161" s="92">
        <v>183</v>
      </c>
      <c r="I161" s="92">
        <f>IF('Metric ME - Current'!$C$16&lt;2.3542,1079.85-130.66*(2.3542-'Metric ME - Current'!$C$16),1079.85)</f>
        <v>1079.8499999999999</v>
      </c>
      <c r="J161" s="1">
        <f t="shared" si="48"/>
        <v>142683.42999999985</v>
      </c>
      <c r="K161" s="92">
        <f>IF('Metric ME - Current'!$C$16&lt;2.3795,385.62-52.4691*(2.3795-'Metric ME - Current'!$C$16),385.62)</f>
        <v>385.62</v>
      </c>
      <c r="L161" s="1">
        <f t="shared" si="55"/>
        <v>84048.559999999823</v>
      </c>
      <c r="O161" s="92">
        <v>183</v>
      </c>
      <c r="P161" s="92">
        <f>IF('Metric ME - Current'!$D$16&lt;2.3542,1079.85-130.66*(2.3542-'Metric ME - Current'!$D$16),1079.85)</f>
        <v>1079.8499999999999</v>
      </c>
      <c r="Q161" s="1">
        <f t="shared" si="49"/>
        <v>142683.42999999985</v>
      </c>
      <c r="R161" s="92">
        <f>IF('Metric ME - Current'!$D$16&lt;2.3795,385.62-52.4691*(2.3795-'Metric ME - Current'!$D$16),385.62)</f>
        <v>385.62</v>
      </c>
      <c r="S161" s="1">
        <f t="shared" si="56"/>
        <v>84048.559999999823</v>
      </c>
      <c r="V161" s="92">
        <v>183</v>
      </c>
      <c r="W161" s="92">
        <f>IF('Metric ME - Current'!$E$16&lt;2.3542,1079.85-130.66*(2.3542-'Metric ME - Current'!$E$16),1079.85)</f>
        <v>1079.8499999999999</v>
      </c>
      <c r="X161" s="1">
        <f t="shared" si="50"/>
        <v>142683.42999999985</v>
      </c>
      <c r="Y161" s="92">
        <f>IF('Metric ME - Current'!$E$16&lt;2.3795,385.62-52.4691*(2.3795-'Metric ME - Current'!$E$16),385.62)</f>
        <v>385.62</v>
      </c>
      <c r="Z161" s="1">
        <f t="shared" si="57"/>
        <v>84048.559999999823</v>
      </c>
      <c r="AC161" s="92">
        <v>183</v>
      </c>
      <c r="AD161" s="92">
        <f>IF('Metric ME - Current'!$F$16&lt;2.3542,1079.85-130.66*(2.3542-'Metric ME - Current'!$F$16),1079.85)</f>
        <v>1079.8499999999999</v>
      </c>
      <c r="AE161" s="1">
        <f t="shared" si="51"/>
        <v>142683.42999999985</v>
      </c>
      <c r="AF161" s="92">
        <f>IF('Metric ME - Current'!$F$16&lt;2.3795,385.62-52.4691*(2.3795-'Metric ME - Current'!$F$16),385.62)</f>
        <v>385.62</v>
      </c>
      <c r="AG161" s="1">
        <f t="shared" si="58"/>
        <v>84048.559999999823</v>
      </c>
      <c r="AJ161" s="92">
        <v>183</v>
      </c>
      <c r="AK161" s="92">
        <f>IF('Metric ME - Current'!$G$16&lt;2.3542,1079.85-130.66*(2.3542-'Metric ME - Current'!$G$16),1079.85)</f>
        <v>1079.8499999999999</v>
      </c>
      <c r="AL161" s="1">
        <f t="shared" si="52"/>
        <v>142683.42999999985</v>
      </c>
      <c r="AM161" s="92">
        <f>IF('Metric ME - Current'!$G$16&lt;2.3795,385.62-52.4691*(2.3795-'Metric ME - Current'!$G$16),385.62)</f>
        <v>385.62</v>
      </c>
      <c r="AN161" s="1">
        <f t="shared" si="59"/>
        <v>84048.559999999823</v>
      </c>
      <c r="AQ161" s="92">
        <v>183</v>
      </c>
      <c r="AR161" s="92">
        <f>IF('Metric ME - Current'!$H$16&lt;2.3542,1079.85-130.66*(2.3542-'Metric ME - Current'!$H$16),1079.85)</f>
        <v>1079.8499999999999</v>
      </c>
      <c r="AS161" s="1">
        <f t="shared" si="53"/>
        <v>142683.42999999985</v>
      </c>
      <c r="AT161" s="92">
        <f>IF('Metric ME - Current'!$H$16&lt;2.3795,385.62-52.4691*(2.3795-'Metric ME - Current'!$H$16),385.62)</f>
        <v>385.62</v>
      </c>
      <c r="AU161" s="1">
        <f t="shared" si="60"/>
        <v>84048.559999999823</v>
      </c>
      <c r="AX161" s="92">
        <v>183</v>
      </c>
      <c r="AY161" s="92">
        <f>IF('Metric ME - Current'!$I$16&lt;2.3542,1079.85-130.66*(2.3542-'Metric ME - Current'!$I$16),1079.85)</f>
        <v>1079.8499999999999</v>
      </c>
      <c r="AZ161" s="1">
        <f t="shared" si="54"/>
        <v>142683.42999999985</v>
      </c>
      <c r="BA161" s="92">
        <f>IF('Metric ME - Current'!$I$16&lt;2.3795,385.62-52.4691*(2.3795-'Metric ME - Current'!$I$16),385.62)</f>
        <v>385.62</v>
      </c>
      <c r="BB161" s="1">
        <f t="shared" si="61"/>
        <v>84048.559999999823</v>
      </c>
    </row>
    <row r="162" spans="1:54" x14ac:dyDescent="0.25">
      <c r="A162" s="92">
        <v>184</v>
      </c>
      <c r="B162" s="92">
        <f>IF('Metric ME - Current'!$B$16&lt;2.3542,1079.85-130.66*(2.3542-'Metric ME - Current'!$B$16),1079.85)</f>
        <v>1079.8499999999999</v>
      </c>
      <c r="C162" s="1">
        <f t="shared" si="47"/>
        <v>143763.27999999985</v>
      </c>
      <c r="D162" s="92">
        <f>IF('Metric ME - Current'!$B$16&lt;2.3795,385.62-52.4691*(2.3795-'Metric ME - Current'!$B$16),385.62)</f>
        <v>385.62</v>
      </c>
      <c r="E162" s="1">
        <f t="shared" si="46"/>
        <v>84434.179999999818</v>
      </c>
      <c r="H162" s="92">
        <v>184</v>
      </c>
      <c r="I162" s="92">
        <f>IF('Metric ME - Current'!$C$16&lt;2.3542,1079.85-130.66*(2.3542-'Metric ME - Current'!$C$16),1079.85)</f>
        <v>1079.8499999999999</v>
      </c>
      <c r="J162" s="1">
        <f t="shared" si="48"/>
        <v>143763.27999999985</v>
      </c>
      <c r="K162" s="92">
        <f>IF('Metric ME - Current'!$C$16&lt;2.3795,385.62-52.4691*(2.3795-'Metric ME - Current'!$C$16),385.62)</f>
        <v>385.62</v>
      </c>
      <c r="L162" s="1">
        <f t="shared" si="55"/>
        <v>84434.179999999818</v>
      </c>
      <c r="O162" s="92">
        <v>184</v>
      </c>
      <c r="P162" s="92">
        <f>IF('Metric ME - Current'!$D$16&lt;2.3542,1079.85-130.66*(2.3542-'Metric ME - Current'!$D$16),1079.85)</f>
        <v>1079.8499999999999</v>
      </c>
      <c r="Q162" s="1">
        <f t="shared" si="49"/>
        <v>143763.27999999985</v>
      </c>
      <c r="R162" s="92">
        <f>IF('Metric ME - Current'!$D$16&lt;2.3795,385.62-52.4691*(2.3795-'Metric ME - Current'!$D$16),385.62)</f>
        <v>385.62</v>
      </c>
      <c r="S162" s="1">
        <f t="shared" si="56"/>
        <v>84434.179999999818</v>
      </c>
      <c r="V162" s="92">
        <v>184</v>
      </c>
      <c r="W162" s="92">
        <f>IF('Metric ME - Current'!$E$16&lt;2.3542,1079.85-130.66*(2.3542-'Metric ME - Current'!$E$16),1079.85)</f>
        <v>1079.8499999999999</v>
      </c>
      <c r="X162" s="1">
        <f t="shared" si="50"/>
        <v>143763.27999999985</v>
      </c>
      <c r="Y162" s="92">
        <f>IF('Metric ME - Current'!$E$16&lt;2.3795,385.62-52.4691*(2.3795-'Metric ME - Current'!$E$16),385.62)</f>
        <v>385.62</v>
      </c>
      <c r="Z162" s="1">
        <f t="shared" si="57"/>
        <v>84434.179999999818</v>
      </c>
      <c r="AC162" s="92">
        <v>184</v>
      </c>
      <c r="AD162" s="92">
        <f>IF('Metric ME - Current'!$F$16&lt;2.3542,1079.85-130.66*(2.3542-'Metric ME - Current'!$F$16),1079.85)</f>
        <v>1079.8499999999999</v>
      </c>
      <c r="AE162" s="1">
        <f t="shared" si="51"/>
        <v>143763.27999999985</v>
      </c>
      <c r="AF162" s="92">
        <f>IF('Metric ME - Current'!$F$16&lt;2.3795,385.62-52.4691*(2.3795-'Metric ME - Current'!$F$16),385.62)</f>
        <v>385.62</v>
      </c>
      <c r="AG162" s="1">
        <f t="shared" si="58"/>
        <v>84434.179999999818</v>
      </c>
      <c r="AJ162" s="92">
        <v>184</v>
      </c>
      <c r="AK162" s="92">
        <f>IF('Metric ME - Current'!$G$16&lt;2.3542,1079.85-130.66*(2.3542-'Metric ME - Current'!$G$16),1079.85)</f>
        <v>1079.8499999999999</v>
      </c>
      <c r="AL162" s="1">
        <f t="shared" si="52"/>
        <v>143763.27999999985</v>
      </c>
      <c r="AM162" s="92">
        <f>IF('Metric ME - Current'!$G$16&lt;2.3795,385.62-52.4691*(2.3795-'Metric ME - Current'!$G$16),385.62)</f>
        <v>385.62</v>
      </c>
      <c r="AN162" s="1">
        <f t="shared" si="59"/>
        <v>84434.179999999818</v>
      </c>
      <c r="AQ162" s="92">
        <v>184</v>
      </c>
      <c r="AR162" s="92">
        <f>IF('Metric ME - Current'!$H$16&lt;2.3542,1079.85-130.66*(2.3542-'Metric ME - Current'!$H$16),1079.85)</f>
        <v>1079.8499999999999</v>
      </c>
      <c r="AS162" s="1">
        <f t="shared" si="53"/>
        <v>143763.27999999985</v>
      </c>
      <c r="AT162" s="92">
        <f>IF('Metric ME - Current'!$H$16&lt;2.3795,385.62-52.4691*(2.3795-'Metric ME - Current'!$H$16),385.62)</f>
        <v>385.62</v>
      </c>
      <c r="AU162" s="1">
        <f t="shared" si="60"/>
        <v>84434.179999999818</v>
      </c>
      <c r="AX162" s="92">
        <v>184</v>
      </c>
      <c r="AY162" s="92">
        <f>IF('Metric ME - Current'!$I$16&lt;2.3542,1079.85-130.66*(2.3542-'Metric ME - Current'!$I$16),1079.85)</f>
        <v>1079.8499999999999</v>
      </c>
      <c r="AZ162" s="1">
        <f t="shared" si="54"/>
        <v>143763.27999999985</v>
      </c>
      <c r="BA162" s="92">
        <f>IF('Metric ME - Current'!$I$16&lt;2.3795,385.62-52.4691*(2.3795-'Metric ME - Current'!$I$16),385.62)</f>
        <v>385.62</v>
      </c>
      <c r="BB162" s="1">
        <f t="shared" si="61"/>
        <v>84434.179999999818</v>
      </c>
    </row>
    <row r="163" spans="1:54" x14ac:dyDescent="0.25">
      <c r="A163" s="92">
        <v>185</v>
      </c>
      <c r="B163" s="92">
        <f>IF('Metric ME - Current'!$B$16&lt;2.3542,1079.85-130.66*(2.3542-'Metric ME - Current'!$B$16),1079.85)</f>
        <v>1079.8499999999999</v>
      </c>
      <c r="C163" s="1">
        <f t="shared" si="47"/>
        <v>144843.12999999986</v>
      </c>
      <c r="D163" s="92">
        <f>IF('Metric ME - Current'!$B$16&lt;2.3795,385.62-52.4691*(2.3795-'Metric ME - Current'!$B$16),385.62)</f>
        <v>385.62</v>
      </c>
      <c r="E163" s="1">
        <f t="shared" si="46"/>
        <v>84819.799999999814</v>
      </c>
      <c r="H163" s="92">
        <v>185</v>
      </c>
      <c r="I163" s="92">
        <f>IF('Metric ME - Current'!$C$16&lt;2.3542,1079.85-130.66*(2.3542-'Metric ME - Current'!$C$16),1079.85)</f>
        <v>1079.8499999999999</v>
      </c>
      <c r="J163" s="1">
        <f t="shared" si="48"/>
        <v>144843.12999999986</v>
      </c>
      <c r="K163" s="92">
        <f>IF('Metric ME - Current'!$C$16&lt;2.3795,385.62-52.4691*(2.3795-'Metric ME - Current'!$C$16),385.62)</f>
        <v>385.62</v>
      </c>
      <c r="L163" s="1">
        <f t="shared" si="55"/>
        <v>84819.799999999814</v>
      </c>
      <c r="O163" s="92">
        <v>185</v>
      </c>
      <c r="P163" s="92">
        <f>IF('Metric ME - Current'!$D$16&lt;2.3542,1079.85-130.66*(2.3542-'Metric ME - Current'!$D$16),1079.85)</f>
        <v>1079.8499999999999</v>
      </c>
      <c r="Q163" s="1">
        <f t="shared" si="49"/>
        <v>144843.12999999986</v>
      </c>
      <c r="R163" s="92">
        <f>IF('Metric ME - Current'!$D$16&lt;2.3795,385.62-52.4691*(2.3795-'Metric ME - Current'!$D$16),385.62)</f>
        <v>385.62</v>
      </c>
      <c r="S163" s="1">
        <f t="shared" si="56"/>
        <v>84819.799999999814</v>
      </c>
      <c r="V163" s="92">
        <v>185</v>
      </c>
      <c r="W163" s="92">
        <f>IF('Metric ME - Current'!$E$16&lt;2.3542,1079.85-130.66*(2.3542-'Metric ME - Current'!$E$16),1079.85)</f>
        <v>1079.8499999999999</v>
      </c>
      <c r="X163" s="1">
        <f t="shared" si="50"/>
        <v>144843.12999999986</v>
      </c>
      <c r="Y163" s="92">
        <f>IF('Metric ME - Current'!$E$16&lt;2.3795,385.62-52.4691*(2.3795-'Metric ME - Current'!$E$16),385.62)</f>
        <v>385.62</v>
      </c>
      <c r="Z163" s="1">
        <f t="shared" si="57"/>
        <v>84819.799999999814</v>
      </c>
      <c r="AC163" s="92">
        <v>185</v>
      </c>
      <c r="AD163" s="92">
        <f>IF('Metric ME - Current'!$F$16&lt;2.3542,1079.85-130.66*(2.3542-'Metric ME - Current'!$F$16),1079.85)</f>
        <v>1079.8499999999999</v>
      </c>
      <c r="AE163" s="1">
        <f t="shared" si="51"/>
        <v>144843.12999999986</v>
      </c>
      <c r="AF163" s="92">
        <f>IF('Metric ME - Current'!$F$16&lt;2.3795,385.62-52.4691*(2.3795-'Metric ME - Current'!$F$16),385.62)</f>
        <v>385.62</v>
      </c>
      <c r="AG163" s="1">
        <f t="shared" si="58"/>
        <v>84819.799999999814</v>
      </c>
      <c r="AJ163" s="92">
        <v>185</v>
      </c>
      <c r="AK163" s="92">
        <f>IF('Metric ME - Current'!$G$16&lt;2.3542,1079.85-130.66*(2.3542-'Metric ME - Current'!$G$16),1079.85)</f>
        <v>1079.8499999999999</v>
      </c>
      <c r="AL163" s="1">
        <f t="shared" si="52"/>
        <v>144843.12999999986</v>
      </c>
      <c r="AM163" s="92">
        <f>IF('Metric ME - Current'!$G$16&lt;2.3795,385.62-52.4691*(2.3795-'Metric ME - Current'!$G$16),385.62)</f>
        <v>385.62</v>
      </c>
      <c r="AN163" s="1">
        <f t="shared" si="59"/>
        <v>84819.799999999814</v>
      </c>
      <c r="AQ163" s="92">
        <v>185</v>
      </c>
      <c r="AR163" s="92">
        <f>IF('Metric ME - Current'!$H$16&lt;2.3542,1079.85-130.66*(2.3542-'Metric ME - Current'!$H$16),1079.85)</f>
        <v>1079.8499999999999</v>
      </c>
      <c r="AS163" s="1">
        <f t="shared" si="53"/>
        <v>144843.12999999986</v>
      </c>
      <c r="AT163" s="92">
        <f>IF('Metric ME - Current'!$H$16&lt;2.3795,385.62-52.4691*(2.3795-'Metric ME - Current'!$H$16),385.62)</f>
        <v>385.62</v>
      </c>
      <c r="AU163" s="1">
        <f t="shared" si="60"/>
        <v>84819.799999999814</v>
      </c>
      <c r="AX163" s="92">
        <v>185</v>
      </c>
      <c r="AY163" s="92">
        <f>IF('Metric ME - Current'!$I$16&lt;2.3542,1079.85-130.66*(2.3542-'Metric ME - Current'!$I$16),1079.85)</f>
        <v>1079.8499999999999</v>
      </c>
      <c r="AZ163" s="1">
        <f t="shared" si="54"/>
        <v>144843.12999999986</v>
      </c>
      <c r="BA163" s="92">
        <f>IF('Metric ME - Current'!$I$16&lt;2.3795,385.62-52.4691*(2.3795-'Metric ME - Current'!$I$16),385.62)</f>
        <v>385.62</v>
      </c>
      <c r="BB163" s="1">
        <f t="shared" si="61"/>
        <v>84819.799999999814</v>
      </c>
    </row>
    <row r="164" spans="1:54" x14ac:dyDescent="0.25">
      <c r="A164" s="92">
        <v>186</v>
      </c>
      <c r="B164" s="92">
        <f>IF('Metric ME - Current'!$B$16&lt;2.3542,1079.85-130.66*(2.3542-'Metric ME - Current'!$B$16),1079.85)</f>
        <v>1079.8499999999999</v>
      </c>
      <c r="C164" s="1">
        <f t="shared" si="47"/>
        <v>145922.97999999986</v>
      </c>
      <c r="D164" s="92">
        <f>IF('Metric ME - Current'!$B$16&lt;2.3795,385.62-52.4691*(2.3795-'Metric ME - Current'!$B$16),385.62)</f>
        <v>385.62</v>
      </c>
      <c r="E164" s="1">
        <f t="shared" si="46"/>
        <v>85205.419999999809</v>
      </c>
      <c r="H164" s="92">
        <v>186</v>
      </c>
      <c r="I164" s="92">
        <f>IF('Metric ME - Current'!$C$16&lt;2.3542,1079.85-130.66*(2.3542-'Metric ME - Current'!$C$16),1079.85)</f>
        <v>1079.8499999999999</v>
      </c>
      <c r="J164" s="1">
        <f t="shared" si="48"/>
        <v>145922.97999999986</v>
      </c>
      <c r="K164" s="92">
        <f>IF('Metric ME - Current'!$C$16&lt;2.3795,385.62-52.4691*(2.3795-'Metric ME - Current'!$C$16),385.62)</f>
        <v>385.62</v>
      </c>
      <c r="L164" s="1">
        <f t="shared" si="55"/>
        <v>85205.419999999809</v>
      </c>
      <c r="O164" s="92">
        <v>186</v>
      </c>
      <c r="P164" s="92">
        <f>IF('Metric ME - Current'!$D$16&lt;2.3542,1079.85-130.66*(2.3542-'Metric ME - Current'!$D$16),1079.85)</f>
        <v>1079.8499999999999</v>
      </c>
      <c r="Q164" s="1">
        <f t="shared" si="49"/>
        <v>145922.97999999986</v>
      </c>
      <c r="R164" s="92">
        <f>IF('Metric ME - Current'!$D$16&lt;2.3795,385.62-52.4691*(2.3795-'Metric ME - Current'!$D$16),385.62)</f>
        <v>385.62</v>
      </c>
      <c r="S164" s="1">
        <f t="shared" si="56"/>
        <v>85205.419999999809</v>
      </c>
      <c r="V164" s="92">
        <v>186</v>
      </c>
      <c r="W164" s="92">
        <f>IF('Metric ME - Current'!$E$16&lt;2.3542,1079.85-130.66*(2.3542-'Metric ME - Current'!$E$16),1079.85)</f>
        <v>1079.8499999999999</v>
      </c>
      <c r="X164" s="1">
        <f t="shared" si="50"/>
        <v>145922.97999999986</v>
      </c>
      <c r="Y164" s="92">
        <f>IF('Metric ME - Current'!$E$16&lt;2.3795,385.62-52.4691*(2.3795-'Metric ME - Current'!$E$16),385.62)</f>
        <v>385.62</v>
      </c>
      <c r="Z164" s="1">
        <f t="shared" si="57"/>
        <v>85205.419999999809</v>
      </c>
      <c r="AC164" s="92">
        <v>186</v>
      </c>
      <c r="AD164" s="92">
        <f>IF('Metric ME - Current'!$F$16&lt;2.3542,1079.85-130.66*(2.3542-'Metric ME - Current'!$F$16),1079.85)</f>
        <v>1079.8499999999999</v>
      </c>
      <c r="AE164" s="1">
        <f t="shared" si="51"/>
        <v>145922.97999999986</v>
      </c>
      <c r="AF164" s="92">
        <f>IF('Metric ME - Current'!$F$16&lt;2.3795,385.62-52.4691*(2.3795-'Metric ME - Current'!$F$16),385.62)</f>
        <v>385.62</v>
      </c>
      <c r="AG164" s="1">
        <f t="shared" si="58"/>
        <v>85205.419999999809</v>
      </c>
      <c r="AJ164" s="92">
        <v>186</v>
      </c>
      <c r="AK164" s="92">
        <f>IF('Metric ME - Current'!$G$16&lt;2.3542,1079.85-130.66*(2.3542-'Metric ME - Current'!$G$16),1079.85)</f>
        <v>1079.8499999999999</v>
      </c>
      <c r="AL164" s="1">
        <f t="shared" si="52"/>
        <v>145922.97999999986</v>
      </c>
      <c r="AM164" s="92">
        <f>IF('Metric ME - Current'!$G$16&lt;2.3795,385.62-52.4691*(2.3795-'Metric ME - Current'!$G$16),385.62)</f>
        <v>385.62</v>
      </c>
      <c r="AN164" s="1">
        <f t="shared" si="59"/>
        <v>85205.419999999809</v>
      </c>
      <c r="AQ164" s="92">
        <v>186</v>
      </c>
      <c r="AR164" s="92">
        <f>IF('Metric ME - Current'!$H$16&lt;2.3542,1079.85-130.66*(2.3542-'Metric ME - Current'!$H$16),1079.85)</f>
        <v>1079.8499999999999</v>
      </c>
      <c r="AS164" s="1">
        <f t="shared" si="53"/>
        <v>145922.97999999986</v>
      </c>
      <c r="AT164" s="92">
        <f>IF('Metric ME - Current'!$H$16&lt;2.3795,385.62-52.4691*(2.3795-'Metric ME - Current'!$H$16),385.62)</f>
        <v>385.62</v>
      </c>
      <c r="AU164" s="1">
        <f t="shared" si="60"/>
        <v>85205.419999999809</v>
      </c>
      <c r="AX164" s="92">
        <v>186</v>
      </c>
      <c r="AY164" s="92">
        <f>IF('Metric ME - Current'!$I$16&lt;2.3542,1079.85-130.66*(2.3542-'Metric ME - Current'!$I$16),1079.85)</f>
        <v>1079.8499999999999</v>
      </c>
      <c r="AZ164" s="1">
        <f t="shared" si="54"/>
        <v>145922.97999999986</v>
      </c>
      <c r="BA164" s="92">
        <f>IF('Metric ME - Current'!$I$16&lt;2.3795,385.62-52.4691*(2.3795-'Metric ME - Current'!$I$16),385.62)</f>
        <v>385.62</v>
      </c>
      <c r="BB164" s="1">
        <f t="shared" si="61"/>
        <v>85205.419999999809</v>
      </c>
    </row>
    <row r="165" spans="1:54" x14ac:dyDescent="0.25">
      <c r="A165" s="92">
        <v>187</v>
      </c>
      <c r="B165" s="92">
        <f>IF('Metric ME - Current'!$B$16&lt;2.3542,1079.85-130.66*(2.3542-'Metric ME - Current'!$B$16),1079.85)</f>
        <v>1079.8499999999999</v>
      </c>
      <c r="C165" s="1">
        <f t="shared" si="47"/>
        <v>147002.82999999987</v>
      </c>
      <c r="D165" s="92">
        <f>IF('Metric ME - Current'!$B$16&lt;2.3795,385.62-52.4691*(2.3795-'Metric ME - Current'!$B$16),385.62)</f>
        <v>385.62</v>
      </c>
      <c r="E165" s="1">
        <f t="shared" si="46"/>
        <v>85591.039999999804</v>
      </c>
      <c r="H165" s="92">
        <v>187</v>
      </c>
      <c r="I165" s="92">
        <f>IF('Metric ME - Current'!$C$16&lt;2.3542,1079.85-130.66*(2.3542-'Metric ME - Current'!$C$16),1079.85)</f>
        <v>1079.8499999999999</v>
      </c>
      <c r="J165" s="1">
        <f t="shared" si="48"/>
        <v>147002.82999999987</v>
      </c>
      <c r="K165" s="92">
        <f>IF('Metric ME - Current'!$C$16&lt;2.3795,385.62-52.4691*(2.3795-'Metric ME - Current'!$C$16),385.62)</f>
        <v>385.62</v>
      </c>
      <c r="L165" s="1">
        <f t="shared" si="55"/>
        <v>85591.039999999804</v>
      </c>
      <c r="O165" s="92">
        <v>187</v>
      </c>
      <c r="P165" s="92">
        <f>IF('Metric ME - Current'!$D$16&lt;2.3542,1079.85-130.66*(2.3542-'Metric ME - Current'!$D$16),1079.85)</f>
        <v>1079.8499999999999</v>
      </c>
      <c r="Q165" s="1">
        <f t="shared" si="49"/>
        <v>147002.82999999987</v>
      </c>
      <c r="R165" s="92">
        <f>IF('Metric ME - Current'!$D$16&lt;2.3795,385.62-52.4691*(2.3795-'Metric ME - Current'!$D$16),385.62)</f>
        <v>385.62</v>
      </c>
      <c r="S165" s="1">
        <f t="shared" si="56"/>
        <v>85591.039999999804</v>
      </c>
      <c r="V165" s="92">
        <v>187</v>
      </c>
      <c r="W165" s="92">
        <f>IF('Metric ME - Current'!$E$16&lt;2.3542,1079.85-130.66*(2.3542-'Metric ME - Current'!$E$16),1079.85)</f>
        <v>1079.8499999999999</v>
      </c>
      <c r="X165" s="1">
        <f t="shared" si="50"/>
        <v>147002.82999999987</v>
      </c>
      <c r="Y165" s="92">
        <f>IF('Metric ME - Current'!$E$16&lt;2.3795,385.62-52.4691*(2.3795-'Metric ME - Current'!$E$16),385.62)</f>
        <v>385.62</v>
      </c>
      <c r="Z165" s="1">
        <f t="shared" si="57"/>
        <v>85591.039999999804</v>
      </c>
      <c r="AC165" s="92">
        <v>187</v>
      </c>
      <c r="AD165" s="92">
        <f>IF('Metric ME - Current'!$F$16&lt;2.3542,1079.85-130.66*(2.3542-'Metric ME - Current'!$F$16),1079.85)</f>
        <v>1079.8499999999999</v>
      </c>
      <c r="AE165" s="1">
        <f t="shared" si="51"/>
        <v>147002.82999999987</v>
      </c>
      <c r="AF165" s="92">
        <f>IF('Metric ME - Current'!$F$16&lt;2.3795,385.62-52.4691*(2.3795-'Metric ME - Current'!$F$16),385.62)</f>
        <v>385.62</v>
      </c>
      <c r="AG165" s="1">
        <f t="shared" si="58"/>
        <v>85591.039999999804</v>
      </c>
      <c r="AJ165" s="92">
        <v>187</v>
      </c>
      <c r="AK165" s="92">
        <f>IF('Metric ME - Current'!$G$16&lt;2.3542,1079.85-130.66*(2.3542-'Metric ME - Current'!$G$16),1079.85)</f>
        <v>1079.8499999999999</v>
      </c>
      <c r="AL165" s="1">
        <f t="shared" si="52"/>
        <v>147002.82999999987</v>
      </c>
      <c r="AM165" s="92">
        <f>IF('Metric ME - Current'!$G$16&lt;2.3795,385.62-52.4691*(2.3795-'Metric ME - Current'!$G$16),385.62)</f>
        <v>385.62</v>
      </c>
      <c r="AN165" s="1">
        <f t="shared" si="59"/>
        <v>85591.039999999804</v>
      </c>
      <c r="AQ165" s="92">
        <v>187</v>
      </c>
      <c r="AR165" s="92">
        <f>IF('Metric ME - Current'!$H$16&lt;2.3542,1079.85-130.66*(2.3542-'Metric ME - Current'!$H$16),1079.85)</f>
        <v>1079.8499999999999</v>
      </c>
      <c r="AS165" s="1">
        <f t="shared" si="53"/>
        <v>147002.82999999987</v>
      </c>
      <c r="AT165" s="92">
        <f>IF('Metric ME - Current'!$H$16&lt;2.3795,385.62-52.4691*(2.3795-'Metric ME - Current'!$H$16),385.62)</f>
        <v>385.62</v>
      </c>
      <c r="AU165" s="1">
        <f t="shared" si="60"/>
        <v>85591.039999999804</v>
      </c>
      <c r="AX165" s="92">
        <v>187</v>
      </c>
      <c r="AY165" s="92">
        <f>IF('Metric ME - Current'!$I$16&lt;2.3542,1079.85-130.66*(2.3542-'Metric ME - Current'!$I$16),1079.85)</f>
        <v>1079.8499999999999</v>
      </c>
      <c r="AZ165" s="1">
        <f t="shared" si="54"/>
        <v>147002.82999999987</v>
      </c>
      <c r="BA165" s="92">
        <f>IF('Metric ME - Current'!$I$16&lt;2.3795,385.62-52.4691*(2.3795-'Metric ME - Current'!$I$16),385.62)</f>
        <v>385.62</v>
      </c>
      <c r="BB165" s="1">
        <f t="shared" si="61"/>
        <v>85591.039999999804</v>
      </c>
    </row>
    <row r="166" spans="1:54" x14ac:dyDescent="0.25">
      <c r="A166" s="92">
        <v>188</v>
      </c>
      <c r="B166" s="92">
        <f>IF('Metric ME - Current'!$B$16&lt;2.3542,1079.85-130.66*(2.3542-'Metric ME - Current'!$B$16),1079.85)</f>
        <v>1079.8499999999999</v>
      </c>
      <c r="C166" s="1">
        <f t="shared" si="47"/>
        <v>148082.67999999988</v>
      </c>
      <c r="D166" s="92">
        <f>IF('Metric ME - Current'!$B$16&lt;2.3795,385.62-52.4691*(2.3795-'Metric ME - Current'!$B$16),385.62)</f>
        <v>385.62</v>
      </c>
      <c r="E166" s="1">
        <f t="shared" si="46"/>
        <v>85976.6599999998</v>
      </c>
      <c r="H166" s="92">
        <v>188</v>
      </c>
      <c r="I166" s="92">
        <f>IF('Metric ME - Current'!$C$16&lt;2.3542,1079.85-130.66*(2.3542-'Metric ME - Current'!$C$16),1079.85)</f>
        <v>1079.8499999999999</v>
      </c>
      <c r="J166" s="1">
        <f t="shared" si="48"/>
        <v>148082.67999999988</v>
      </c>
      <c r="K166" s="92">
        <f>IF('Metric ME - Current'!$C$16&lt;2.3795,385.62-52.4691*(2.3795-'Metric ME - Current'!$C$16),385.62)</f>
        <v>385.62</v>
      </c>
      <c r="L166" s="1">
        <f t="shared" si="55"/>
        <v>85976.6599999998</v>
      </c>
      <c r="O166" s="92">
        <v>188</v>
      </c>
      <c r="P166" s="92">
        <f>IF('Metric ME - Current'!$D$16&lt;2.3542,1079.85-130.66*(2.3542-'Metric ME - Current'!$D$16),1079.85)</f>
        <v>1079.8499999999999</v>
      </c>
      <c r="Q166" s="1">
        <f t="shared" si="49"/>
        <v>148082.67999999988</v>
      </c>
      <c r="R166" s="92">
        <f>IF('Metric ME - Current'!$D$16&lt;2.3795,385.62-52.4691*(2.3795-'Metric ME - Current'!$D$16),385.62)</f>
        <v>385.62</v>
      </c>
      <c r="S166" s="1">
        <f t="shared" si="56"/>
        <v>85976.6599999998</v>
      </c>
      <c r="V166" s="92">
        <v>188</v>
      </c>
      <c r="W166" s="92">
        <f>IF('Metric ME - Current'!$E$16&lt;2.3542,1079.85-130.66*(2.3542-'Metric ME - Current'!$E$16),1079.85)</f>
        <v>1079.8499999999999</v>
      </c>
      <c r="X166" s="1">
        <f t="shared" si="50"/>
        <v>148082.67999999988</v>
      </c>
      <c r="Y166" s="92">
        <f>IF('Metric ME - Current'!$E$16&lt;2.3795,385.62-52.4691*(2.3795-'Metric ME - Current'!$E$16),385.62)</f>
        <v>385.62</v>
      </c>
      <c r="Z166" s="1">
        <f t="shared" si="57"/>
        <v>85976.6599999998</v>
      </c>
      <c r="AC166" s="92">
        <v>188</v>
      </c>
      <c r="AD166" s="92">
        <f>IF('Metric ME - Current'!$F$16&lt;2.3542,1079.85-130.66*(2.3542-'Metric ME - Current'!$F$16),1079.85)</f>
        <v>1079.8499999999999</v>
      </c>
      <c r="AE166" s="1">
        <f t="shared" si="51"/>
        <v>148082.67999999988</v>
      </c>
      <c r="AF166" s="92">
        <f>IF('Metric ME - Current'!$F$16&lt;2.3795,385.62-52.4691*(2.3795-'Metric ME - Current'!$F$16),385.62)</f>
        <v>385.62</v>
      </c>
      <c r="AG166" s="1">
        <f t="shared" si="58"/>
        <v>85976.6599999998</v>
      </c>
      <c r="AJ166" s="92">
        <v>188</v>
      </c>
      <c r="AK166" s="92">
        <f>IF('Metric ME - Current'!$G$16&lt;2.3542,1079.85-130.66*(2.3542-'Metric ME - Current'!$G$16),1079.85)</f>
        <v>1079.8499999999999</v>
      </c>
      <c r="AL166" s="1">
        <f t="shared" si="52"/>
        <v>148082.67999999988</v>
      </c>
      <c r="AM166" s="92">
        <f>IF('Metric ME - Current'!$G$16&lt;2.3795,385.62-52.4691*(2.3795-'Metric ME - Current'!$G$16),385.62)</f>
        <v>385.62</v>
      </c>
      <c r="AN166" s="1">
        <f t="shared" si="59"/>
        <v>85976.6599999998</v>
      </c>
      <c r="AQ166" s="92">
        <v>188</v>
      </c>
      <c r="AR166" s="92">
        <f>IF('Metric ME - Current'!$H$16&lt;2.3542,1079.85-130.66*(2.3542-'Metric ME - Current'!$H$16),1079.85)</f>
        <v>1079.8499999999999</v>
      </c>
      <c r="AS166" s="1">
        <f t="shared" si="53"/>
        <v>148082.67999999988</v>
      </c>
      <c r="AT166" s="92">
        <f>IF('Metric ME - Current'!$H$16&lt;2.3795,385.62-52.4691*(2.3795-'Metric ME - Current'!$H$16),385.62)</f>
        <v>385.62</v>
      </c>
      <c r="AU166" s="1">
        <f t="shared" si="60"/>
        <v>85976.6599999998</v>
      </c>
      <c r="AX166" s="92">
        <v>188</v>
      </c>
      <c r="AY166" s="92">
        <f>IF('Metric ME - Current'!$I$16&lt;2.3542,1079.85-130.66*(2.3542-'Metric ME - Current'!$I$16),1079.85)</f>
        <v>1079.8499999999999</v>
      </c>
      <c r="AZ166" s="1">
        <f t="shared" si="54"/>
        <v>148082.67999999988</v>
      </c>
      <c r="BA166" s="92">
        <f>IF('Metric ME - Current'!$I$16&lt;2.3795,385.62-52.4691*(2.3795-'Metric ME - Current'!$I$16),385.62)</f>
        <v>385.62</v>
      </c>
      <c r="BB166" s="1">
        <f t="shared" si="61"/>
        <v>85976.6599999998</v>
      </c>
    </row>
    <row r="167" spans="1:54" x14ac:dyDescent="0.25">
      <c r="A167" s="92">
        <v>189</v>
      </c>
      <c r="B167" s="92">
        <f>IF('Metric ME - Current'!$B$16&lt;2.3542,1079.85-130.66*(2.3542-'Metric ME - Current'!$B$16),1079.85)</f>
        <v>1079.8499999999999</v>
      </c>
      <c r="C167" s="1">
        <f t="shared" si="47"/>
        <v>149162.52999999988</v>
      </c>
      <c r="D167" s="92">
        <f>IF('Metric ME - Current'!$B$16&lt;2.3795,385.62-52.4691*(2.3795-'Metric ME - Current'!$B$16),385.62)</f>
        <v>385.62</v>
      </c>
      <c r="E167" s="1">
        <f t="shared" si="46"/>
        <v>86362.279999999795</v>
      </c>
      <c r="H167" s="92">
        <v>189</v>
      </c>
      <c r="I167" s="92">
        <f>IF('Metric ME - Current'!$C$16&lt;2.3542,1079.85-130.66*(2.3542-'Metric ME - Current'!$C$16),1079.85)</f>
        <v>1079.8499999999999</v>
      </c>
      <c r="J167" s="1">
        <f t="shared" si="48"/>
        <v>149162.52999999988</v>
      </c>
      <c r="K167" s="92">
        <f>IF('Metric ME - Current'!$C$16&lt;2.3795,385.62-52.4691*(2.3795-'Metric ME - Current'!$C$16),385.62)</f>
        <v>385.62</v>
      </c>
      <c r="L167" s="1">
        <f t="shared" si="55"/>
        <v>86362.279999999795</v>
      </c>
      <c r="O167" s="92">
        <v>189</v>
      </c>
      <c r="P167" s="92">
        <f>IF('Metric ME - Current'!$D$16&lt;2.3542,1079.85-130.66*(2.3542-'Metric ME - Current'!$D$16),1079.85)</f>
        <v>1079.8499999999999</v>
      </c>
      <c r="Q167" s="1">
        <f t="shared" si="49"/>
        <v>149162.52999999988</v>
      </c>
      <c r="R167" s="92">
        <f>IF('Metric ME - Current'!$D$16&lt;2.3795,385.62-52.4691*(2.3795-'Metric ME - Current'!$D$16),385.62)</f>
        <v>385.62</v>
      </c>
      <c r="S167" s="1">
        <f t="shared" si="56"/>
        <v>86362.279999999795</v>
      </c>
      <c r="V167" s="92">
        <v>189</v>
      </c>
      <c r="W167" s="92">
        <f>IF('Metric ME - Current'!$E$16&lt;2.3542,1079.85-130.66*(2.3542-'Metric ME - Current'!$E$16),1079.85)</f>
        <v>1079.8499999999999</v>
      </c>
      <c r="X167" s="1">
        <f t="shared" si="50"/>
        <v>149162.52999999988</v>
      </c>
      <c r="Y167" s="92">
        <f>IF('Metric ME - Current'!$E$16&lt;2.3795,385.62-52.4691*(2.3795-'Metric ME - Current'!$E$16),385.62)</f>
        <v>385.62</v>
      </c>
      <c r="Z167" s="1">
        <f t="shared" si="57"/>
        <v>86362.279999999795</v>
      </c>
      <c r="AC167" s="92">
        <v>189</v>
      </c>
      <c r="AD167" s="92">
        <f>IF('Metric ME - Current'!$F$16&lt;2.3542,1079.85-130.66*(2.3542-'Metric ME - Current'!$F$16),1079.85)</f>
        <v>1079.8499999999999</v>
      </c>
      <c r="AE167" s="1">
        <f t="shared" si="51"/>
        <v>149162.52999999988</v>
      </c>
      <c r="AF167" s="92">
        <f>IF('Metric ME - Current'!$F$16&lt;2.3795,385.62-52.4691*(2.3795-'Metric ME - Current'!$F$16),385.62)</f>
        <v>385.62</v>
      </c>
      <c r="AG167" s="1">
        <f t="shared" si="58"/>
        <v>86362.279999999795</v>
      </c>
      <c r="AJ167" s="92">
        <v>189</v>
      </c>
      <c r="AK167" s="92">
        <f>IF('Metric ME - Current'!$G$16&lt;2.3542,1079.85-130.66*(2.3542-'Metric ME - Current'!$G$16),1079.85)</f>
        <v>1079.8499999999999</v>
      </c>
      <c r="AL167" s="1">
        <f t="shared" si="52"/>
        <v>149162.52999999988</v>
      </c>
      <c r="AM167" s="92">
        <f>IF('Metric ME - Current'!$G$16&lt;2.3795,385.62-52.4691*(2.3795-'Metric ME - Current'!$G$16),385.62)</f>
        <v>385.62</v>
      </c>
      <c r="AN167" s="1">
        <f t="shared" si="59"/>
        <v>86362.279999999795</v>
      </c>
      <c r="AQ167" s="92">
        <v>189</v>
      </c>
      <c r="AR167" s="92">
        <f>IF('Metric ME - Current'!$H$16&lt;2.3542,1079.85-130.66*(2.3542-'Metric ME - Current'!$H$16),1079.85)</f>
        <v>1079.8499999999999</v>
      </c>
      <c r="AS167" s="1">
        <f t="shared" si="53"/>
        <v>149162.52999999988</v>
      </c>
      <c r="AT167" s="92">
        <f>IF('Metric ME - Current'!$H$16&lt;2.3795,385.62-52.4691*(2.3795-'Metric ME - Current'!$H$16),385.62)</f>
        <v>385.62</v>
      </c>
      <c r="AU167" s="1">
        <f t="shared" si="60"/>
        <v>86362.279999999795</v>
      </c>
      <c r="AX167" s="92">
        <v>189</v>
      </c>
      <c r="AY167" s="92">
        <f>IF('Metric ME - Current'!$I$16&lt;2.3542,1079.85-130.66*(2.3542-'Metric ME - Current'!$I$16),1079.85)</f>
        <v>1079.8499999999999</v>
      </c>
      <c r="AZ167" s="1">
        <f t="shared" si="54"/>
        <v>149162.52999999988</v>
      </c>
      <c r="BA167" s="92">
        <f>IF('Metric ME - Current'!$I$16&lt;2.3795,385.62-52.4691*(2.3795-'Metric ME - Current'!$I$16),385.62)</f>
        <v>385.62</v>
      </c>
      <c r="BB167" s="1">
        <f t="shared" si="61"/>
        <v>86362.279999999795</v>
      </c>
    </row>
    <row r="168" spans="1:54" x14ac:dyDescent="0.25">
      <c r="A168" s="92">
        <v>190</v>
      </c>
      <c r="B168" s="92">
        <f>IF('Metric ME - Current'!$B$16&lt;2.3542,1079.85-130.66*(2.3542-'Metric ME - Current'!$B$16),1079.85)</f>
        <v>1079.8499999999999</v>
      </c>
      <c r="C168" s="1">
        <f t="shared" si="47"/>
        <v>150242.37999999989</v>
      </c>
      <c r="D168" s="92">
        <f>IF('Metric ME - Current'!$B$16&lt;2.3795,385.62-52.4691*(2.3795-'Metric ME - Current'!$B$16),385.62)</f>
        <v>385.62</v>
      </c>
      <c r="E168" s="1">
        <f t="shared" si="46"/>
        <v>86747.89999999979</v>
      </c>
      <c r="H168" s="92">
        <v>190</v>
      </c>
      <c r="I168" s="92">
        <f>IF('Metric ME - Current'!$C$16&lt;2.3542,1079.85-130.66*(2.3542-'Metric ME - Current'!$C$16),1079.85)</f>
        <v>1079.8499999999999</v>
      </c>
      <c r="J168" s="1">
        <f t="shared" si="48"/>
        <v>150242.37999999989</v>
      </c>
      <c r="K168" s="92">
        <f>IF('Metric ME - Current'!$C$16&lt;2.3795,385.62-52.4691*(2.3795-'Metric ME - Current'!$C$16),385.62)</f>
        <v>385.62</v>
      </c>
      <c r="L168" s="1">
        <f t="shared" si="55"/>
        <v>86747.89999999979</v>
      </c>
      <c r="O168" s="92">
        <v>190</v>
      </c>
      <c r="P168" s="92">
        <f>IF('Metric ME - Current'!$D$16&lt;2.3542,1079.85-130.66*(2.3542-'Metric ME - Current'!$D$16),1079.85)</f>
        <v>1079.8499999999999</v>
      </c>
      <c r="Q168" s="1">
        <f t="shared" si="49"/>
        <v>150242.37999999989</v>
      </c>
      <c r="R168" s="92">
        <f>IF('Metric ME - Current'!$D$16&lt;2.3795,385.62-52.4691*(2.3795-'Metric ME - Current'!$D$16),385.62)</f>
        <v>385.62</v>
      </c>
      <c r="S168" s="1">
        <f t="shared" si="56"/>
        <v>86747.89999999979</v>
      </c>
      <c r="V168" s="92">
        <v>190</v>
      </c>
      <c r="W168" s="92">
        <f>IF('Metric ME - Current'!$E$16&lt;2.3542,1079.85-130.66*(2.3542-'Metric ME - Current'!$E$16),1079.85)</f>
        <v>1079.8499999999999</v>
      </c>
      <c r="X168" s="1">
        <f t="shared" si="50"/>
        <v>150242.37999999989</v>
      </c>
      <c r="Y168" s="92">
        <f>IF('Metric ME - Current'!$E$16&lt;2.3795,385.62-52.4691*(2.3795-'Metric ME - Current'!$E$16),385.62)</f>
        <v>385.62</v>
      </c>
      <c r="Z168" s="1">
        <f t="shared" si="57"/>
        <v>86747.89999999979</v>
      </c>
      <c r="AC168" s="92">
        <v>190</v>
      </c>
      <c r="AD168" s="92">
        <f>IF('Metric ME - Current'!$F$16&lt;2.3542,1079.85-130.66*(2.3542-'Metric ME - Current'!$F$16),1079.85)</f>
        <v>1079.8499999999999</v>
      </c>
      <c r="AE168" s="1">
        <f t="shared" si="51"/>
        <v>150242.37999999989</v>
      </c>
      <c r="AF168" s="92">
        <f>IF('Metric ME - Current'!$F$16&lt;2.3795,385.62-52.4691*(2.3795-'Metric ME - Current'!$F$16),385.62)</f>
        <v>385.62</v>
      </c>
      <c r="AG168" s="1">
        <f t="shared" si="58"/>
        <v>86747.89999999979</v>
      </c>
      <c r="AJ168" s="92">
        <v>190</v>
      </c>
      <c r="AK168" s="92">
        <f>IF('Metric ME - Current'!$G$16&lt;2.3542,1079.85-130.66*(2.3542-'Metric ME - Current'!$G$16),1079.85)</f>
        <v>1079.8499999999999</v>
      </c>
      <c r="AL168" s="1">
        <f t="shared" si="52"/>
        <v>150242.37999999989</v>
      </c>
      <c r="AM168" s="92">
        <f>IF('Metric ME - Current'!$G$16&lt;2.3795,385.62-52.4691*(2.3795-'Metric ME - Current'!$G$16),385.62)</f>
        <v>385.62</v>
      </c>
      <c r="AN168" s="1">
        <f t="shared" si="59"/>
        <v>86747.89999999979</v>
      </c>
      <c r="AQ168" s="92">
        <v>190</v>
      </c>
      <c r="AR168" s="92">
        <f>IF('Metric ME - Current'!$H$16&lt;2.3542,1079.85-130.66*(2.3542-'Metric ME - Current'!$H$16),1079.85)</f>
        <v>1079.8499999999999</v>
      </c>
      <c r="AS168" s="1">
        <f t="shared" si="53"/>
        <v>150242.37999999989</v>
      </c>
      <c r="AT168" s="92">
        <f>IF('Metric ME - Current'!$H$16&lt;2.3795,385.62-52.4691*(2.3795-'Metric ME - Current'!$H$16),385.62)</f>
        <v>385.62</v>
      </c>
      <c r="AU168" s="1">
        <f t="shared" si="60"/>
        <v>86747.89999999979</v>
      </c>
      <c r="AX168" s="92">
        <v>190</v>
      </c>
      <c r="AY168" s="92">
        <f>IF('Metric ME - Current'!$I$16&lt;2.3542,1079.85-130.66*(2.3542-'Metric ME - Current'!$I$16),1079.85)</f>
        <v>1079.8499999999999</v>
      </c>
      <c r="AZ168" s="1">
        <f t="shared" si="54"/>
        <v>150242.37999999989</v>
      </c>
      <c r="BA168" s="92">
        <f>IF('Metric ME - Current'!$I$16&lt;2.3795,385.62-52.4691*(2.3795-'Metric ME - Current'!$I$16),385.62)</f>
        <v>385.62</v>
      </c>
      <c r="BB168" s="1">
        <f t="shared" si="61"/>
        <v>86747.89999999979</v>
      </c>
    </row>
    <row r="169" spans="1:54" x14ac:dyDescent="0.25">
      <c r="A169" s="92">
        <v>191</v>
      </c>
      <c r="B169" s="92">
        <f>IF('Metric ME - Current'!$B$16&lt;2.3542,1079.85-130.66*(2.3542-'Metric ME - Current'!$B$16),1079.85)</f>
        <v>1079.8499999999999</v>
      </c>
      <c r="C169" s="1">
        <f t="shared" si="47"/>
        <v>151322.22999999989</v>
      </c>
      <c r="D169" s="92">
        <f>IF('Metric ME - Current'!$B$16&lt;2.3795,385.62-52.4691*(2.3795-'Metric ME - Current'!$B$16),385.62)</f>
        <v>385.62</v>
      </c>
      <c r="E169" s="1">
        <f t="shared" si="46"/>
        <v>87133.519999999786</v>
      </c>
      <c r="H169" s="92">
        <v>191</v>
      </c>
      <c r="I169" s="92">
        <f>IF('Metric ME - Current'!$C$16&lt;2.3542,1079.85-130.66*(2.3542-'Metric ME - Current'!$C$16),1079.85)</f>
        <v>1079.8499999999999</v>
      </c>
      <c r="J169" s="1">
        <f t="shared" si="48"/>
        <v>151322.22999999989</v>
      </c>
      <c r="K169" s="92">
        <f>IF('Metric ME - Current'!$C$16&lt;2.3795,385.62-52.4691*(2.3795-'Metric ME - Current'!$C$16),385.62)</f>
        <v>385.62</v>
      </c>
      <c r="L169" s="1">
        <f t="shared" si="55"/>
        <v>87133.519999999786</v>
      </c>
      <c r="O169" s="92">
        <v>191</v>
      </c>
      <c r="P169" s="92">
        <f>IF('Metric ME - Current'!$D$16&lt;2.3542,1079.85-130.66*(2.3542-'Metric ME - Current'!$D$16),1079.85)</f>
        <v>1079.8499999999999</v>
      </c>
      <c r="Q169" s="1">
        <f t="shared" si="49"/>
        <v>151322.22999999989</v>
      </c>
      <c r="R169" s="92">
        <f>IF('Metric ME - Current'!$D$16&lt;2.3795,385.62-52.4691*(2.3795-'Metric ME - Current'!$D$16),385.62)</f>
        <v>385.62</v>
      </c>
      <c r="S169" s="1">
        <f t="shared" si="56"/>
        <v>87133.519999999786</v>
      </c>
      <c r="V169" s="92">
        <v>191</v>
      </c>
      <c r="W169" s="92">
        <f>IF('Metric ME - Current'!$E$16&lt;2.3542,1079.85-130.66*(2.3542-'Metric ME - Current'!$E$16),1079.85)</f>
        <v>1079.8499999999999</v>
      </c>
      <c r="X169" s="1">
        <f t="shared" si="50"/>
        <v>151322.22999999989</v>
      </c>
      <c r="Y169" s="92">
        <f>IF('Metric ME - Current'!$E$16&lt;2.3795,385.62-52.4691*(2.3795-'Metric ME - Current'!$E$16),385.62)</f>
        <v>385.62</v>
      </c>
      <c r="Z169" s="1">
        <f t="shared" si="57"/>
        <v>87133.519999999786</v>
      </c>
      <c r="AC169" s="92">
        <v>191</v>
      </c>
      <c r="AD169" s="92">
        <f>IF('Metric ME - Current'!$F$16&lt;2.3542,1079.85-130.66*(2.3542-'Metric ME - Current'!$F$16),1079.85)</f>
        <v>1079.8499999999999</v>
      </c>
      <c r="AE169" s="1">
        <f t="shared" si="51"/>
        <v>151322.22999999989</v>
      </c>
      <c r="AF169" s="92">
        <f>IF('Metric ME - Current'!$F$16&lt;2.3795,385.62-52.4691*(2.3795-'Metric ME - Current'!$F$16),385.62)</f>
        <v>385.62</v>
      </c>
      <c r="AG169" s="1">
        <f t="shared" si="58"/>
        <v>87133.519999999786</v>
      </c>
      <c r="AJ169" s="92">
        <v>191</v>
      </c>
      <c r="AK169" s="92">
        <f>IF('Metric ME - Current'!$G$16&lt;2.3542,1079.85-130.66*(2.3542-'Metric ME - Current'!$G$16),1079.85)</f>
        <v>1079.8499999999999</v>
      </c>
      <c r="AL169" s="1">
        <f t="shared" si="52"/>
        <v>151322.22999999989</v>
      </c>
      <c r="AM169" s="92">
        <f>IF('Metric ME - Current'!$G$16&lt;2.3795,385.62-52.4691*(2.3795-'Metric ME - Current'!$G$16),385.62)</f>
        <v>385.62</v>
      </c>
      <c r="AN169" s="1">
        <f t="shared" si="59"/>
        <v>87133.519999999786</v>
      </c>
      <c r="AQ169" s="92">
        <v>191</v>
      </c>
      <c r="AR169" s="92">
        <f>IF('Metric ME - Current'!$H$16&lt;2.3542,1079.85-130.66*(2.3542-'Metric ME - Current'!$H$16),1079.85)</f>
        <v>1079.8499999999999</v>
      </c>
      <c r="AS169" s="1">
        <f t="shared" si="53"/>
        <v>151322.22999999989</v>
      </c>
      <c r="AT169" s="92">
        <f>IF('Metric ME - Current'!$H$16&lt;2.3795,385.62-52.4691*(2.3795-'Metric ME - Current'!$H$16),385.62)</f>
        <v>385.62</v>
      </c>
      <c r="AU169" s="1">
        <f t="shared" si="60"/>
        <v>87133.519999999786</v>
      </c>
      <c r="AX169" s="92">
        <v>191</v>
      </c>
      <c r="AY169" s="92">
        <f>IF('Metric ME - Current'!$I$16&lt;2.3542,1079.85-130.66*(2.3542-'Metric ME - Current'!$I$16),1079.85)</f>
        <v>1079.8499999999999</v>
      </c>
      <c r="AZ169" s="1">
        <f t="shared" si="54"/>
        <v>151322.22999999989</v>
      </c>
      <c r="BA169" s="92">
        <f>IF('Metric ME - Current'!$I$16&lt;2.3795,385.62-52.4691*(2.3795-'Metric ME - Current'!$I$16),385.62)</f>
        <v>385.62</v>
      </c>
      <c r="BB169" s="1">
        <f t="shared" si="61"/>
        <v>87133.519999999786</v>
      </c>
    </row>
    <row r="170" spans="1:54" x14ac:dyDescent="0.25">
      <c r="A170" s="92">
        <v>192</v>
      </c>
      <c r="B170" s="92">
        <f>IF('Metric ME - Current'!$B$16&lt;2.3542,1079.85-130.66*(2.3542-'Metric ME - Current'!$B$16),1079.85)</f>
        <v>1079.8499999999999</v>
      </c>
      <c r="C170" s="1">
        <f t="shared" si="47"/>
        <v>152402.0799999999</v>
      </c>
      <c r="D170" s="92">
        <f>IF('Metric ME - Current'!$B$16&lt;2.3795,385.62-52.4691*(2.3795-'Metric ME - Current'!$B$16),385.62)</f>
        <v>385.62</v>
      </c>
      <c r="E170" s="1">
        <f t="shared" si="46"/>
        <v>87519.139999999781</v>
      </c>
      <c r="H170" s="92">
        <v>192</v>
      </c>
      <c r="I170" s="92">
        <f>IF('Metric ME - Current'!$C$16&lt;2.3542,1079.85-130.66*(2.3542-'Metric ME - Current'!$C$16),1079.85)</f>
        <v>1079.8499999999999</v>
      </c>
      <c r="J170" s="1">
        <f t="shared" si="48"/>
        <v>152402.0799999999</v>
      </c>
      <c r="K170" s="92">
        <f>IF('Metric ME - Current'!$C$16&lt;2.3795,385.62-52.4691*(2.3795-'Metric ME - Current'!$C$16),385.62)</f>
        <v>385.62</v>
      </c>
      <c r="L170" s="1">
        <f t="shared" si="55"/>
        <v>87519.139999999781</v>
      </c>
      <c r="O170" s="92">
        <v>192</v>
      </c>
      <c r="P170" s="92">
        <f>IF('Metric ME - Current'!$D$16&lt;2.3542,1079.85-130.66*(2.3542-'Metric ME - Current'!$D$16),1079.85)</f>
        <v>1079.8499999999999</v>
      </c>
      <c r="Q170" s="1">
        <f t="shared" si="49"/>
        <v>152402.0799999999</v>
      </c>
      <c r="R170" s="92">
        <f>IF('Metric ME - Current'!$D$16&lt;2.3795,385.62-52.4691*(2.3795-'Metric ME - Current'!$D$16),385.62)</f>
        <v>385.62</v>
      </c>
      <c r="S170" s="1">
        <f t="shared" si="56"/>
        <v>87519.139999999781</v>
      </c>
      <c r="V170" s="92">
        <v>192</v>
      </c>
      <c r="W170" s="92">
        <f>IF('Metric ME - Current'!$E$16&lt;2.3542,1079.85-130.66*(2.3542-'Metric ME - Current'!$E$16),1079.85)</f>
        <v>1079.8499999999999</v>
      </c>
      <c r="X170" s="1">
        <f t="shared" si="50"/>
        <v>152402.0799999999</v>
      </c>
      <c r="Y170" s="92">
        <f>IF('Metric ME - Current'!$E$16&lt;2.3795,385.62-52.4691*(2.3795-'Metric ME - Current'!$E$16),385.62)</f>
        <v>385.62</v>
      </c>
      <c r="Z170" s="1">
        <f t="shared" si="57"/>
        <v>87519.139999999781</v>
      </c>
      <c r="AC170" s="92">
        <v>192</v>
      </c>
      <c r="AD170" s="92">
        <f>IF('Metric ME - Current'!$F$16&lt;2.3542,1079.85-130.66*(2.3542-'Metric ME - Current'!$F$16),1079.85)</f>
        <v>1079.8499999999999</v>
      </c>
      <c r="AE170" s="1">
        <f t="shared" si="51"/>
        <v>152402.0799999999</v>
      </c>
      <c r="AF170" s="92">
        <f>IF('Metric ME - Current'!$F$16&lt;2.3795,385.62-52.4691*(2.3795-'Metric ME - Current'!$F$16),385.62)</f>
        <v>385.62</v>
      </c>
      <c r="AG170" s="1">
        <f t="shared" si="58"/>
        <v>87519.139999999781</v>
      </c>
      <c r="AJ170" s="92">
        <v>192</v>
      </c>
      <c r="AK170" s="92">
        <f>IF('Metric ME - Current'!$G$16&lt;2.3542,1079.85-130.66*(2.3542-'Metric ME - Current'!$G$16),1079.85)</f>
        <v>1079.8499999999999</v>
      </c>
      <c r="AL170" s="1">
        <f t="shared" si="52"/>
        <v>152402.0799999999</v>
      </c>
      <c r="AM170" s="92">
        <f>IF('Metric ME - Current'!$G$16&lt;2.3795,385.62-52.4691*(2.3795-'Metric ME - Current'!$G$16),385.62)</f>
        <v>385.62</v>
      </c>
      <c r="AN170" s="1">
        <f t="shared" si="59"/>
        <v>87519.139999999781</v>
      </c>
      <c r="AQ170" s="92">
        <v>192</v>
      </c>
      <c r="AR170" s="92">
        <f>IF('Metric ME - Current'!$H$16&lt;2.3542,1079.85-130.66*(2.3542-'Metric ME - Current'!$H$16),1079.85)</f>
        <v>1079.8499999999999</v>
      </c>
      <c r="AS170" s="1">
        <f t="shared" si="53"/>
        <v>152402.0799999999</v>
      </c>
      <c r="AT170" s="92">
        <f>IF('Metric ME - Current'!$H$16&lt;2.3795,385.62-52.4691*(2.3795-'Metric ME - Current'!$H$16),385.62)</f>
        <v>385.62</v>
      </c>
      <c r="AU170" s="1">
        <f t="shared" si="60"/>
        <v>87519.139999999781</v>
      </c>
      <c r="AX170" s="92">
        <v>192</v>
      </c>
      <c r="AY170" s="92">
        <f>IF('Metric ME - Current'!$I$16&lt;2.3542,1079.85-130.66*(2.3542-'Metric ME - Current'!$I$16),1079.85)</f>
        <v>1079.8499999999999</v>
      </c>
      <c r="AZ170" s="1">
        <f t="shared" si="54"/>
        <v>152402.0799999999</v>
      </c>
      <c r="BA170" s="92">
        <f>IF('Metric ME - Current'!$I$16&lt;2.3795,385.62-52.4691*(2.3795-'Metric ME - Current'!$I$16),385.62)</f>
        <v>385.62</v>
      </c>
      <c r="BB170" s="1">
        <f t="shared" si="61"/>
        <v>87519.139999999781</v>
      </c>
    </row>
    <row r="171" spans="1:54" x14ac:dyDescent="0.25">
      <c r="A171" s="92">
        <v>193</v>
      </c>
      <c r="B171" s="92">
        <f>IF('Metric ME - Current'!$B$16&lt;2.3542,1079.85-130.66*(2.3542-'Metric ME - Current'!$B$16),1079.85)</f>
        <v>1079.8499999999999</v>
      </c>
      <c r="C171" s="1">
        <f t="shared" si="47"/>
        <v>153481.92999999991</v>
      </c>
      <c r="D171" s="92">
        <f>IF('Metric ME - Current'!$B$16&lt;2.3795,385.62-52.4691*(2.3795-'Metric ME - Current'!$B$16),385.62)</f>
        <v>385.62</v>
      </c>
      <c r="E171" s="1">
        <f t="shared" si="46"/>
        <v>87904.759999999776</v>
      </c>
      <c r="H171" s="92">
        <v>193</v>
      </c>
      <c r="I171" s="92">
        <f>IF('Metric ME - Current'!$C$16&lt;2.3542,1079.85-130.66*(2.3542-'Metric ME - Current'!$C$16),1079.85)</f>
        <v>1079.8499999999999</v>
      </c>
      <c r="J171" s="1">
        <f t="shared" si="48"/>
        <v>153481.92999999991</v>
      </c>
      <c r="K171" s="92">
        <f>IF('Metric ME - Current'!$C$16&lt;2.3795,385.62-52.4691*(2.3795-'Metric ME - Current'!$C$16),385.62)</f>
        <v>385.62</v>
      </c>
      <c r="L171" s="1">
        <f t="shared" si="55"/>
        <v>87904.759999999776</v>
      </c>
      <c r="O171" s="92">
        <v>193</v>
      </c>
      <c r="P171" s="92">
        <f>IF('Metric ME - Current'!$D$16&lt;2.3542,1079.85-130.66*(2.3542-'Metric ME - Current'!$D$16),1079.85)</f>
        <v>1079.8499999999999</v>
      </c>
      <c r="Q171" s="1">
        <f t="shared" si="49"/>
        <v>153481.92999999991</v>
      </c>
      <c r="R171" s="92">
        <f>IF('Metric ME - Current'!$D$16&lt;2.3795,385.62-52.4691*(2.3795-'Metric ME - Current'!$D$16),385.62)</f>
        <v>385.62</v>
      </c>
      <c r="S171" s="1">
        <f t="shared" si="56"/>
        <v>87904.759999999776</v>
      </c>
      <c r="V171" s="92">
        <v>193</v>
      </c>
      <c r="W171" s="92">
        <f>IF('Metric ME - Current'!$E$16&lt;2.3542,1079.85-130.66*(2.3542-'Metric ME - Current'!$E$16),1079.85)</f>
        <v>1079.8499999999999</v>
      </c>
      <c r="X171" s="1">
        <f t="shared" si="50"/>
        <v>153481.92999999991</v>
      </c>
      <c r="Y171" s="92">
        <f>IF('Metric ME - Current'!$E$16&lt;2.3795,385.62-52.4691*(2.3795-'Metric ME - Current'!$E$16),385.62)</f>
        <v>385.62</v>
      </c>
      <c r="Z171" s="1">
        <f t="shared" si="57"/>
        <v>87904.759999999776</v>
      </c>
      <c r="AC171" s="92">
        <v>193</v>
      </c>
      <c r="AD171" s="92">
        <f>IF('Metric ME - Current'!$F$16&lt;2.3542,1079.85-130.66*(2.3542-'Metric ME - Current'!$F$16),1079.85)</f>
        <v>1079.8499999999999</v>
      </c>
      <c r="AE171" s="1">
        <f t="shared" si="51"/>
        <v>153481.92999999991</v>
      </c>
      <c r="AF171" s="92">
        <f>IF('Metric ME - Current'!$F$16&lt;2.3795,385.62-52.4691*(2.3795-'Metric ME - Current'!$F$16),385.62)</f>
        <v>385.62</v>
      </c>
      <c r="AG171" s="1">
        <f t="shared" si="58"/>
        <v>87904.759999999776</v>
      </c>
      <c r="AJ171" s="92">
        <v>193</v>
      </c>
      <c r="AK171" s="92">
        <f>IF('Metric ME - Current'!$G$16&lt;2.3542,1079.85-130.66*(2.3542-'Metric ME - Current'!$G$16),1079.85)</f>
        <v>1079.8499999999999</v>
      </c>
      <c r="AL171" s="1">
        <f t="shared" si="52"/>
        <v>153481.92999999991</v>
      </c>
      <c r="AM171" s="92">
        <f>IF('Metric ME - Current'!$G$16&lt;2.3795,385.62-52.4691*(2.3795-'Metric ME - Current'!$G$16),385.62)</f>
        <v>385.62</v>
      </c>
      <c r="AN171" s="1">
        <f t="shared" si="59"/>
        <v>87904.759999999776</v>
      </c>
      <c r="AQ171" s="92">
        <v>193</v>
      </c>
      <c r="AR171" s="92">
        <f>IF('Metric ME - Current'!$H$16&lt;2.3542,1079.85-130.66*(2.3542-'Metric ME - Current'!$H$16),1079.85)</f>
        <v>1079.8499999999999</v>
      </c>
      <c r="AS171" s="1">
        <f t="shared" si="53"/>
        <v>153481.92999999991</v>
      </c>
      <c r="AT171" s="92">
        <f>IF('Metric ME - Current'!$H$16&lt;2.3795,385.62-52.4691*(2.3795-'Metric ME - Current'!$H$16),385.62)</f>
        <v>385.62</v>
      </c>
      <c r="AU171" s="1">
        <f t="shared" si="60"/>
        <v>87904.759999999776</v>
      </c>
      <c r="AX171" s="92">
        <v>193</v>
      </c>
      <c r="AY171" s="92">
        <f>IF('Metric ME - Current'!$I$16&lt;2.3542,1079.85-130.66*(2.3542-'Metric ME - Current'!$I$16),1079.85)</f>
        <v>1079.8499999999999</v>
      </c>
      <c r="AZ171" s="1">
        <f t="shared" si="54"/>
        <v>153481.92999999991</v>
      </c>
      <c r="BA171" s="92">
        <f>IF('Metric ME - Current'!$I$16&lt;2.3795,385.62-52.4691*(2.3795-'Metric ME - Current'!$I$16),385.62)</f>
        <v>385.62</v>
      </c>
      <c r="BB171" s="1">
        <f t="shared" si="61"/>
        <v>87904.759999999776</v>
      </c>
    </row>
    <row r="172" spans="1:54" x14ac:dyDescent="0.25">
      <c r="A172" s="92">
        <v>194</v>
      </c>
      <c r="B172" s="92">
        <f>IF('Metric ME - Current'!$B$16&lt;2.3542,1079.85-130.66*(2.3542-'Metric ME - Current'!$B$16),1079.85)</f>
        <v>1079.8499999999999</v>
      </c>
      <c r="C172" s="1">
        <f t="shared" si="47"/>
        <v>154561.77999999991</v>
      </c>
      <c r="D172" s="92">
        <f>IF('Metric ME - Current'!$B$16&lt;2.3795,385.62-52.4691*(2.3795-'Metric ME - Current'!$B$16),385.62)</f>
        <v>385.62</v>
      </c>
      <c r="E172" s="1">
        <f t="shared" si="46"/>
        <v>88290.379999999772</v>
      </c>
      <c r="H172" s="92">
        <v>194</v>
      </c>
      <c r="I172" s="92">
        <f>IF('Metric ME - Current'!$C$16&lt;2.3542,1079.85-130.66*(2.3542-'Metric ME - Current'!$C$16),1079.85)</f>
        <v>1079.8499999999999</v>
      </c>
      <c r="J172" s="1">
        <f t="shared" si="48"/>
        <v>154561.77999999991</v>
      </c>
      <c r="K172" s="92">
        <f>IF('Metric ME - Current'!$C$16&lt;2.3795,385.62-52.4691*(2.3795-'Metric ME - Current'!$C$16),385.62)</f>
        <v>385.62</v>
      </c>
      <c r="L172" s="1">
        <f t="shared" si="55"/>
        <v>88290.379999999772</v>
      </c>
      <c r="O172" s="92">
        <v>194</v>
      </c>
      <c r="P172" s="92">
        <f>IF('Metric ME - Current'!$D$16&lt;2.3542,1079.85-130.66*(2.3542-'Metric ME - Current'!$D$16),1079.85)</f>
        <v>1079.8499999999999</v>
      </c>
      <c r="Q172" s="1">
        <f t="shared" si="49"/>
        <v>154561.77999999991</v>
      </c>
      <c r="R172" s="92">
        <f>IF('Metric ME - Current'!$D$16&lt;2.3795,385.62-52.4691*(2.3795-'Metric ME - Current'!$D$16),385.62)</f>
        <v>385.62</v>
      </c>
      <c r="S172" s="1">
        <f t="shared" si="56"/>
        <v>88290.379999999772</v>
      </c>
      <c r="V172" s="92">
        <v>194</v>
      </c>
      <c r="W172" s="92">
        <f>IF('Metric ME - Current'!$E$16&lt;2.3542,1079.85-130.66*(2.3542-'Metric ME - Current'!$E$16),1079.85)</f>
        <v>1079.8499999999999</v>
      </c>
      <c r="X172" s="1">
        <f t="shared" si="50"/>
        <v>154561.77999999991</v>
      </c>
      <c r="Y172" s="92">
        <f>IF('Metric ME - Current'!$E$16&lt;2.3795,385.62-52.4691*(2.3795-'Metric ME - Current'!$E$16),385.62)</f>
        <v>385.62</v>
      </c>
      <c r="Z172" s="1">
        <f t="shared" si="57"/>
        <v>88290.379999999772</v>
      </c>
      <c r="AC172" s="92">
        <v>194</v>
      </c>
      <c r="AD172" s="92">
        <f>IF('Metric ME - Current'!$F$16&lt;2.3542,1079.85-130.66*(2.3542-'Metric ME - Current'!$F$16),1079.85)</f>
        <v>1079.8499999999999</v>
      </c>
      <c r="AE172" s="1">
        <f t="shared" si="51"/>
        <v>154561.77999999991</v>
      </c>
      <c r="AF172" s="92">
        <f>IF('Metric ME - Current'!$F$16&lt;2.3795,385.62-52.4691*(2.3795-'Metric ME - Current'!$F$16),385.62)</f>
        <v>385.62</v>
      </c>
      <c r="AG172" s="1">
        <f t="shared" si="58"/>
        <v>88290.379999999772</v>
      </c>
      <c r="AJ172" s="92">
        <v>194</v>
      </c>
      <c r="AK172" s="92">
        <f>IF('Metric ME - Current'!$G$16&lt;2.3542,1079.85-130.66*(2.3542-'Metric ME - Current'!$G$16),1079.85)</f>
        <v>1079.8499999999999</v>
      </c>
      <c r="AL172" s="1">
        <f t="shared" si="52"/>
        <v>154561.77999999991</v>
      </c>
      <c r="AM172" s="92">
        <f>IF('Metric ME - Current'!$G$16&lt;2.3795,385.62-52.4691*(2.3795-'Metric ME - Current'!$G$16),385.62)</f>
        <v>385.62</v>
      </c>
      <c r="AN172" s="1">
        <f t="shared" si="59"/>
        <v>88290.379999999772</v>
      </c>
      <c r="AQ172" s="92">
        <v>194</v>
      </c>
      <c r="AR172" s="92">
        <f>IF('Metric ME - Current'!$H$16&lt;2.3542,1079.85-130.66*(2.3542-'Metric ME - Current'!$H$16),1079.85)</f>
        <v>1079.8499999999999</v>
      </c>
      <c r="AS172" s="1">
        <f t="shared" si="53"/>
        <v>154561.77999999991</v>
      </c>
      <c r="AT172" s="92">
        <f>IF('Metric ME - Current'!$H$16&lt;2.3795,385.62-52.4691*(2.3795-'Metric ME - Current'!$H$16),385.62)</f>
        <v>385.62</v>
      </c>
      <c r="AU172" s="1">
        <f t="shared" si="60"/>
        <v>88290.379999999772</v>
      </c>
      <c r="AX172" s="92">
        <v>194</v>
      </c>
      <c r="AY172" s="92">
        <f>IF('Metric ME - Current'!$I$16&lt;2.3542,1079.85-130.66*(2.3542-'Metric ME - Current'!$I$16),1079.85)</f>
        <v>1079.8499999999999</v>
      </c>
      <c r="AZ172" s="1">
        <f t="shared" si="54"/>
        <v>154561.77999999991</v>
      </c>
      <c r="BA172" s="92">
        <f>IF('Metric ME - Current'!$I$16&lt;2.3795,385.62-52.4691*(2.3795-'Metric ME - Current'!$I$16),385.62)</f>
        <v>385.62</v>
      </c>
      <c r="BB172" s="1">
        <f t="shared" si="61"/>
        <v>88290.379999999772</v>
      </c>
    </row>
    <row r="173" spans="1:54" x14ac:dyDescent="0.25">
      <c r="A173" s="92">
        <v>195</v>
      </c>
      <c r="B173" s="92">
        <f>IF('Metric ME - Current'!$B$16&lt;2.3542,1079.85-130.66*(2.3542-'Metric ME - Current'!$B$16),1079.85)</f>
        <v>1079.8499999999999</v>
      </c>
      <c r="C173" s="1">
        <f t="shared" si="47"/>
        <v>155641.62999999992</v>
      </c>
      <c r="D173" s="92">
        <f>IF('Metric ME - Current'!$B$16&lt;2.3795,385.62-52.4691*(2.3795-'Metric ME - Current'!$B$16),385.62)</f>
        <v>385.62</v>
      </c>
      <c r="E173" s="1">
        <f t="shared" si="46"/>
        <v>88675.999999999767</v>
      </c>
      <c r="H173" s="92">
        <v>195</v>
      </c>
      <c r="I173" s="92">
        <f>IF('Metric ME - Current'!$C$16&lt;2.3542,1079.85-130.66*(2.3542-'Metric ME - Current'!$C$16),1079.85)</f>
        <v>1079.8499999999999</v>
      </c>
      <c r="J173" s="1">
        <f t="shared" si="48"/>
        <v>155641.62999999992</v>
      </c>
      <c r="K173" s="92">
        <f>IF('Metric ME - Current'!$C$16&lt;2.3795,385.62-52.4691*(2.3795-'Metric ME - Current'!$C$16),385.62)</f>
        <v>385.62</v>
      </c>
      <c r="L173" s="1">
        <f t="shared" si="55"/>
        <v>88675.999999999767</v>
      </c>
      <c r="O173" s="92">
        <v>195</v>
      </c>
      <c r="P173" s="92">
        <f>IF('Metric ME - Current'!$D$16&lt;2.3542,1079.85-130.66*(2.3542-'Metric ME - Current'!$D$16),1079.85)</f>
        <v>1079.8499999999999</v>
      </c>
      <c r="Q173" s="1">
        <f t="shared" si="49"/>
        <v>155641.62999999992</v>
      </c>
      <c r="R173" s="92">
        <f>IF('Metric ME - Current'!$D$16&lt;2.3795,385.62-52.4691*(2.3795-'Metric ME - Current'!$D$16),385.62)</f>
        <v>385.62</v>
      </c>
      <c r="S173" s="1">
        <f t="shared" si="56"/>
        <v>88675.999999999767</v>
      </c>
      <c r="V173" s="92">
        <v>195</v>
      </c>
      <c r="W173" s="92">
        <f>IF('Metric ME - Current'!$E$16&lt;2.3542,1079.85-130.66*(2.3542-'Metric ME - Current'!$E$16),1079.85)</f>
        <v>1079.8499999999999</v>
      </c>
      <c r="X173" s="1">
        <f t="shared" si="50"/>
        <v>155641.62999999992</v>
      </c>
      <c r="Y173" s="92">
        <f>IF('Metric ME - Current'!$E$16&lt;2.3795,385.62-52.4691*(2.3795-'Metric ME - Current'!$E$16),385.62)</f>
        <v>385.62</v>
      </c>
      <c r="Z173" s="1">
        <f t="shared" si="57"/>
        <v>88675.999999999767</v>
      </c>
      <c r="AC173" s="92">
        <v>195</v>
      </c>
      <c r="AD173" s="92">
        <f>IF('Metric ME - Current'!$F$16&lt;2.3542,1079.85-130.66*(2.3542-'Metric ME - Current'!$F$16),1079.85)</f>
        <v>1079.8499999999999</v>
      </c>
      <c r="AE173" s="1">
        <f t="shared" si="51"/>
        <v>155641.62999999992</v>
      </c>
      <c r="AF173" s="92">
        <f>IF('Metric ME - Current'!$F$16&lt;2.3795,385.62-52.4691*(2.3795-'Metric ME - Current'!$F$16),385.62)</f>
        <v>385.62</v>
      </c>
      <c r="AG173" s="1">
        <f t="shared" si="58"/>
        <v>88675.999999999767</v>
      </c>
      <c r="AJ173" s="92">
        <v>195</v>
      </c>
      <c r="AK173" s="92">
        <f>IF('Metric ME - Current'!$G$16&lt;2.3542,1079.85-130.66*(2.3542-'Metric ME - Current'!$G$16),1079.85)</f>
        <v>1079.8499999999999</v>
      </c>
      <c r="AL173" s="1">
        <f t="shared" si="52"/>
        <v>155641.62999999992</v>
      </c>
      <c r="AM173" s="92">
        <f>IF('Metric ME - Current'!$G$16&lt;2.3795,385.62-52.4691*(2.3795-'Metric ME - Current'!$G$16),385.62)</f>
        <v>385.62</v>
      </c>
      <c r="AN173" s="1">
        <f t="shared" si="59"/>
        <v>88675.999999999767</v>
      </c>
      <c r="AQ173" s="92">
        <v>195</v>
      </c>
      <c r="AR173" s="92">
        <f>IF('Metric ME - Current'!$H$16&lt;2.3542,1079.85-130.66*(2.3542-'Metric ME - Current'!$H$16),1079.85)</f>
        <v>1079.8499999999999</v>
      </c>
      <c r="AS173" s="1">
        <f t="shared" si="53"/>
        <v>155641.62999999992</v>
      </c>
      <c r="AT173" s="92">
        <f>IF('Metric ME - Current'!$H$16&lt;2.3795,385.62-52.4691*(2.3795-'Metric ME - Current'!$H$16),385.62)</f>
        <v>385.62</v>
      </c>
      <c r="AU173" s="1">
        <f t="shared" si="60"/>
        <v>88675.999999999767</v>
      </c>
      <c r="AX173" s="92">
        <v>195</v>
      </c>
      <c r="AY173" s="92">
        <f>IF('Metric ME - Current'!$I$16&lt;2.3542,1079.85-130.66*(2.3542-'Metric ME - Current'!$I$16),1079.85)</f>
        <v>1079.8499999999999</v>
      </c>
      <c r="AZ173" s="1">
        <f t="shared" si="54"/>
        <v>155641.62999999992</v>
      </c>
      <c r="BA173" s="92">
        <f>IF('Metric ME - Current'!$I$16&lt;2.3795,385.62-52.4691*(2.3795-'Metric ME - Current'!$I$16),385.62)</f>
        <v>385.62</v>
      </c>
      <c r="BB173" s="1">
        <f t="shared" si="61"/>
        <v>88675.999999999767</v>
      </c>
    </row>
    <row r="174" spans="1:54" x14ac:dyDescent="0.25">
      <c r="A174" s="92">
        <v>196</v>
      </c>
      <c r="B174" s="92">
        <f>IF('Metric ME - Current'!$B$16&lt;2.3542,1079.85-130.66*(2.3542-'Metric ME - Current'!$B$16),1079.85)</f>
        <v>1079.8499999999999</v>
      </c>
      <c r="C174" s="1">
        <f t="shared" si="47"/>
        <v>156721.47999999992</v>
      </c>
      <c r="D174" s="92">
        <f>IF('Metric ME - Current'!$B$16&lt;2.3795,385.62-52.4691*(2.3795-'Metric ME - Current'!$B$16),385.62)</f>
        <v>385.62</v>
      </c>
      <c r="E174" s="1">
        <f t="shared" si="46"/>
        <v>89061.619999999763</v>
      </c>
      <c r="H174" s="92">
        <v>196</v>
      </c>
      <c r="I174" s="92">
        <f>IF('Metric ME - Current'!$C$16&lt;2.3542,1079.85-130.66*(2.3542-'Metric ME - Current'!$C$16),1079.85)</f>
        <v>1079.8499999999999</v>
      </c>
      <c r="J174" s="1">
        <f t="shared" si="48"/>
        <v>156721.47999999992</v>
      </c>
      <c r="K174" s="92">
        <f>IF('Metric ME - Current'!$C$16&lt;2.3795,385.62-52.4691*(2.3795-'Metric ME - Current'!$C$16),385.62)</f>
        <v>385.62</v>
      </c>
      <c r="L174" s="1">
        <f t="shared" si="55"/>
        <v>89061.619999999763</v>
      </c>
      <c r="O174" s="92">
        <v>196</v>
      </c>
      <c r="P174" s="92">
        <f>IF('Metric ME - Current'!$D$16&lt;2.3542,1079.85-130.66*(2.3542-'Metric ME - Current'!$D$16),1079.85)</f>
        <v>1079.8499999999999</v>
      </c>
      <c r="Q174" s="1">
        <f t="shared" si="49"/>
        <v>156721.47999999992</v>
      </c>
      <c r="R174" s="92">
        <f>IF('Metric ME - Current'!$D$16&lt;2.3795,385.62-52.4691*(2.3795-'Metric ME - Current'!$D$16),385.62)</f>
        <v>385.62</v>
      </c>
      <c r="S174" s="1">
        <f t="shared" si="56"/>
        <v>89061.619999999763</v>
      </c>
      <c r="V174" s="92">
        <v>196</v>
      </c>
      <c r="W174" s="92">
        <f>IF('Metric ME - Current'!$E$16&lt;2.3542,1079.85-130.66*(2.3542-'Metric ME - Current'!$E$16),1079.85)</f>
        <v>1079.8499999999999</v>
      </c>
      <c r="X174" s="1">
        <f t="shared" si="50"/>
        <v>156721.47999999992</v>
      </c>
      <c r="Y174" s="92">
        <f>IF('Metric ME - Current'!$E$16&lt;2.3795,385.62-52.4691*(2.3795-'Metric ME - Current'!$E$16),385.62)</f>
        <v>385.62</v>
      </c>
      <c r="Z174" s="1">
        <f t="shared" si="57"/>
        <v>89061.619999999763</v>
      </c>
      <c r="AC174" s="92">
        <v>196</v>
      </c>
      <c r="AD174" s="92">
        <f>IF('Metric ME - Current'!$F$16&lt;2.3542,1079.85-130.66*(2.3542-'Metric ME - Current'!$F$16),1079.85)</f>
        <v>1079.8499999999999</v>
      </c>
      <c r="AE174" s="1">
        <f t="shared" si="51"/>
        <v>156721.47999999992</v>
      </c>
      <c r="AF174" s="92">
        <f>IF('Metric ME - Current'!$F$16&lt;2.3795,385.62-52.4691*(2.3795-'Metric ME - Current'!$F$16),385.62)</f>
        <v>385.62</v>
      </c>
      <c r="AG174" s="1">
        <f t="shared" si="58"/>
        <v>89061.619999999763</v>
      </c>
      <c r="AJ174" s="92">
        <v>196</v>
      </c>
      <c r="AK174" s="92">
        <f>IF('Metric ME - Current'!$G$16&lt;2.3542,1079.85-130.66*(2.3542-'Metric ME - Current'!$G$16),1079.85)</f>
        <v>1079.8499999999999</v>
      </c>
      <c r="AL174" s="1">
        <f t="shared" si="52"/>
        <v>156721.47999999992</v>
      </c>
      <c r="AM174" s="92">
        <f>IF('Metric ME - Current'!$G$16&lt;2.3795,385.62-52.4691*(2.3795-'Metric ME - Current'!$G$16),385.62)</f>
        <v>385.62</v>
      </c>
      <c r="AN174" s="1">
        <f t="shared" si="59"/>
        <v>89061.619999999763</v>
      </c>
      <c r="AQ174" s="92">
        <v>196</v>
      </c>
      <c r="AR174" s="92">
        <f>IF('Metric ME - Current'!$H$16&lt;2.3542,1079.85-130.66*(2.3542-'Metric ME - Current'!$H$16),1079.85)</f>
        <v>1079.8499999999999</v>
      </c>
      <c r="AS174" s="1">
        <f t="shared" si="53"/>
        <v>156721.47999999992</v>
      </c>
      <c r="AT174" s="92">
        <f>IF('Metric ME - Current'!$H$16&lt;2.3795,385.62-52.4691*(2.3795-'Metric ME - Current'!$H$16),385.62)</f>
        <v>385.62</v>
      </c>
      <c r="AU174" s="1">
        <f t="shared" si="60"/>
        <v>89061.619999999763</v>
      </c>
      <c r="AX174" s="92">
        <v>196</v>
      </c>
      <c r="AY174" s="92">
        <f>IF('Metric ME - Current'!$I$16&lt;2.3542,1079.85-130.66*(2.3542-'Metric ME - Current'!$I$16),1079.85)</f>
        <v>1079.8499999999999</v>
      </c>
      <c r="AZ174" s="1">
        <f t="shared" si="54"/>
        <v>156721.47999999992</v>
      </c>
      <c r="BA174" s="92">
        <f>IF('Metric ME - Current'!$I$16&lt;2.3795,385.62-52.4691*(2.3795-'Metric ME - Current'!$I$16),385.62)</f>
        <v>385.62</v>
      </c>
      <c r="BB174" s="1">
        <f t="shared" si="61"/>
        <v>89061.619999999763</v>
      </c>
    </row>
    <row r="175" spans="1:54" x14ac:dyDescent="0.25">
      <c r="A175" s="92">
        <v>197</v>
      </c>
      <c r="B175" s="92">
        <f>IF('Metric ME - Current'!$B$16&lt;2.3542,1079.85-130.66*(2.3542-'Metric ME - Current'!$B$16),1079.85)</f>
        <v>1079.8499999999999</v>
      </c>
      <c r="C175" s="1">
        <f t="shared" si="47"/>
        <v>157801.32999999993</v>
      </c>
      <c r="D175" s="92">
        <f>IF('Metric ME - Current'!$B$16&lt;2.3795,385.62-52.4691*(2.3795-'Metric ME - Current'!$B$16),385.62)</f>
        <v>385.62</v>
      </c>
      <c r="E175" s="1">
        <f t="shared" si="46"/>
        <v>89447.239999999758</v>
      </c>
      <c r="H175" s="92">
        <v>197</v>
      </c>
      <c r="I175" s="92">
        <f>IF('Metric ME - Current'!$C$16&lt;2.3542,1079.85-130.66*(2.3542-'Metric ME - Current'!$C$16),1079.85)</f>
        <v>1079.8499999999999</v>
      </c>
      <c r="J175" s="1">
        <f t="shared" si="48"/>
        <v>157801.32999999993</v>
      </c>
      <c r="K175" s="92">
        <f>IF('Metric ME - Current'!$C$16&lt;2.3795,385.62-52.4691*(2.3795-'Metric ME - Current'!$C$16),385.62)</f>
        <v>385.62</v>
      </c>
      <c r="L175" s="1">
        <f t="shared" si="55"/>
        <v>89447.239999999758</v>
      </c>
      <c r="O175" s="92">
        <v>197</v>
      </c>
      <c r="P175" s="92">
        <f>IF('Metric ME - Current'!$D$16&lt;2.3542,1079.85-130.66*(2.3542-'Metric ME - Current'!$D$16),1079.85)</f>
        <v>1079.8499999999999</v>
      </c>
      <c r="Q175" s="1">
        <f t="shared" si="49"/>
        <v>157801.32999999993</v>
      </c>
      <c r="R175" s="92">
        <f>IF('Metric ME - Current'!$D$16&lt;2.3795,385.62-52.4691*(2.3795-'Metric ME - Current'!$D$16),385.62)</f>
        <v>385.62</v>
      </c>
      <c r="S175" s="1">
        <f t="shared" si="56"/>
        <v>89447.239999999758</v>
      </c>
      <c r="V175" s="92">
        <v>197</v>
      </c>
      <c r="W175" s="92">
        <f>IF('Metric ME - Current'!$E$16&lt;2.3542,1079.85-130.66*(2.3542-'Metric ME - Current'!$E$16),1079.85)</f>
        <v>1079.8499999999999</v>
      </c>
      <c r="X175" s="1">
        <f t="shared" si="50"/>
        <v>157801.32999999993</v>
      </c>
      <c r="Y175" s="92">
        <f>IF('Metric ME - Current'!$E$16&lt;2.3795,385.62-52.4691*(2.3795-'Metric ME - Current'!$E$16),385.62)</f>
        <v>385.62</v>
      </c>
      <c r="Z175" s="1">
        <f t="shared" si="57"/>
        <v>89447.239999999758</v>
      </c>
      <c r="AC175" s="92">
        <v>197</v>
      </c>
      <c r="AD175" s="92">
        <f>IF('Metric ME - Current'!$F$16&lt;2.3542,1079.85-130.66*(2.3542-'Metric ME - Current'!$F$16),1079.85)</f>
        <v>1079.8499999999999</v>
      </c>
      <c r="AE175" s="1">
        <f t="shared" si="51"/>
        <v>157801.32999999993</v>
      </c>
      <c r="AF175" s="92">
        <f>IF('Metric ME - Current'!$F$16&lt;2.3795,385.62-52.4691*(2.3795-'Metric ME - Current'!$F$16),385.62)</f>
        <v>385.62</v>
      </c>
      <c r="AG175" s="1">
        <f t="shared" si="58"/>
        <v>89447.239999999758</v>
      </c>
      <c r="AJ175" s="92">
        <v>197</v>
      </c>
      <c r="AK175" s="92">
        <f>IF('Metric ME - Current'!$G$16&lt;2.3542,1079.85-130.66*(2.3542-'Metric ME - Current'!$G$16),1079.85)</f>
        <v>1079.8499999999999</v>
      </c>
      <c r="AL175" s="1">
        <f t="shared" si="52"/>
        <v>157801.32999999993</v>
      </c>
      <c r="AM175" s="92">
        <f>IF('Metric ME - Current'!$G$16&lt;2.3795,385.62-52.4691*(2.3795-'Metric ME - Current'!$G$16),385.62)</f>
        <v>385.62</v>
      </c>
      <c r="AN175" s="1">
        <f t="shared" si="59"/>
        <v>89447.239999999758</v>
      </c>
      <c r="AQ175" s="92">
        <v>197</v>
      </c>
      <c r="AR175" s="92">
        <f>IF('Metric ME - Current'!$H$16&lt;2.3542,1079.85-130.66*(2.3542-'Metric ME - Current'!$H$16),1079.85)</f>
        <v>1079.8499999999999</v>
      </c>
      <c r="AS175" s="1">
        <f t="shared" si="53"/>
        <v>157801.32999999993</v>
      </c>
      <c r="AT175" s="92">
        <f>IF('Metric ME - Current'!$H$16&lt;2.3795,385.62-52.4691*(2.3795-'Metric ME - Current'!$H$16),385.62)</f>
        <v>385.62</v>
      </c>
      <c r="AU175" s="1">
        <f t="shared" si="60"/>
        <v>89447.239999999758</v>
      </c>
      <c r="AX175" s="92">
        <v>197</v>
      </c>
      <c r="AY175" s="92">
        <f>IF('Metric ME - Current'!$I$16&lt;2.3542,1079.85-130.66*(2.3542-'Metric ME - Current'!$I$16),1079.85)</f>
        <v>1079.8499999999999</v>
      </c>
      <c r="AZ175" s="1">
        <f t="shared" si="54"/>
        <v>157801.32999999993</v>
      </c>
      <c r="BA175" s="92">
        <f>IF('Metric ME - Current'!$I$16&lt;2.3795,385.62-52.4691*(2.3795-'Metric ME - Current'!$I$16),385.62)</f>
        <v>385.62</v>
      </c>
      <c r="BB175" s="1">
        <f t="shared" si="61"/>
        <v>89447.239999999758</v>
      </c>
    </row>
    <row r="176" spans="1:54" x14ac:dyDescent="0.25">
      <c r="A176" s="92">
        <v>198</v>
      </c>
      <c r="B176" s="92">
        <f>IF('Metric ME - Current'!$B$16&lt;2.3542,1079.85-130.66*(2.3542-'Metric ME - Current'!$B$16),1079.85)</f>
        <v>1079.8499999999999</v>
      </c>
      <c r="C176" s="1">
        <f t="shared" si="47"/>
        <v>158881.17999999993</v>
      </c>
      <c r="D176" s="92">
        <f>IF('Metric ME - Current'!$B$16&lt;2.3795,385.62-52.4691*(2.3795-'Metric ME - Current'!$B$16),385.62)</f>
        <v>385.62</v>
      </c>
      <c r="E176" s="1">
        <f t="shared" si="46"/>
        <v>89832.859999999753</v>
      </c>
      <c r="H176" s="92">
        <v>198</v>
      </c>
      <c r="I176" s="92">
        <f>IF('Metric ME - Current'!$C$16&lt;2.3542,1079.85-130.66*(2.3542-'Metric ME - Current'!$C$16),1079.85)</f>
        <v>1079.8499999999999</v>
      </c>
      <c r="J176" s="1">
        <f t="shared" si="48"/>
        <v>158881.17999999993</v>
      </c>
      <c r="K176" s="92">
        <f>IF('Metric ME - Current'!$C$16&lt;2.3795,385.62-52.4691*(2.3795-'Metric ME - Current'!$C$16),385.62)</f>
        <v>385.62</v>
      </c>
      <c r="L176" s="1">
        <f t="shared" si="55"/>
        <v>89832.859999999753</v>
      </c>
      <c r="O176" s="92">
        <v>198</v>
      </c>
      <c r="P176" s="92">
        <f>IF('Metric ME - Current'!$D$16&lt;2.3542,1079.85-130.66*(2.3542-'Metric ME - Current'!$D$16),1079.85)</f>
        <v>1079.8499999999999</v>
      </c>
      <c r="Q176" s="1">
        <f t="shared" si="49"/>
        <v>158881.17999999993</v>
      </c>
      <c r="R176" s="92">
        <f>IF('Metric ME - Current'!$D$16&lt;2.3795,385.62-52.4691*(2.3795-'Metric ME - Current'!$D$16),385.62)</f>
        <v>385.62</v>
      </c>
      <c r="S176" s="1">
        <f t="shared" si="56"/>
        <v>89832.859999999753</v>
      </c>
      <c r="V176" s="92">
        <v>198</v>
      </c>
      <c r="W176" s="92">
        <f>IF('Metric ME - Current'!$E$16&lt;2.3542,1079.85-130.66*(2.3542-'Metric ME - Current'!$E$16),1079.85)</f>
        <v>1079.8499999999999</v>
      </c>
      <c r="X176" s="1">
        <f t="shared" si="50"/>
        <v>158881.17999999993</v>
      </c>
      <c r="Y176" s="92">
        <f>IF('Metric ME - Current'!$E$16&lt;2.3795,385.62-52.4691*(2.3795-'Metric ME - Current'!$E$16),385.62)</f>
        <v>385.62</v>
      </c>
      <c r="Z176" s="1">
        <f t="shared" si="57"/>
        <v>89832.859999999753</v>
      </c>
      <c r="AC176" s="92">
        <v>198</v>
      </c>
      <c r="AD176" s="92">
        <f>IF('Metric ME - Current'!$F$16&lt;2.3542,1079.85-130.66*(2.3542-'Metric ME - Current'!$F$16),1079.85)</f>
        <v>1079.8499999999999</v>
      </c>
      <c r="AE176" s="1">
        <f t="shared" si="51"/>
        <v>158881.17999999993</v>
      </c>
      <c r="AF176" s="92">
        <f>IF('Metric ME - Current'!$F$16&lt;2.3795,385.62-52.4691*(2.3795-'Metric ME - Current'!$F$16),385.62)</f>
        <v>385.62</v>
      </c>
      <c r="AG176" s="1">
        <f t="shared" si="58"/>
        <v>89832.859999999753</v>
      </c>
      <c r="AJ176" s="92">
        <v>198</v>
      </c>
      <c r="AK176" s="92">
        <f>IF('Metric ME - Current'!$G$16&lt;2.3542,1079.85-130.66*(2.3542-'Metric ME - Current'!$G$16),1079.85)</f>
        <v>1079.8499999999999</v>
      </c>
      <c r="AL176" s="1">
        <f t="shared" si="52"/>
        <v>158881.17999999993</v>
      </c>
      <c r="AM176" s="92">
        <f>IF('Metric ME - Current'!$G$16&lt;2.3795,385.62-52.4691*(2.3795-'Metric ME - Current'!$G$16),385.62)</f>
        <v>385.62</v>
      </c>
      <c r="AN176" s="1">
        <f t="shared" si="59"/>
        <v>89832.859999999753</v>
      </c>
      <c r="AQ176" s="92">
        <v>198</v>
      </c>
      <c r="AR176" s="92">
        <f>IF('Metric ME - Current'!$H$16&lt;2.3542,1079.85-130.66*(2.3542-'Metric ME - Current'!$H$16),1079.85)</f>
        <v>1079.8499999999999</v>
      </c>
      <c r="AS176" s="1">
        <f t="shared" si="53"/>
        <v>158881.17999999993</v>
      </c>
      <c r="AT176" s="92">
        <f>IF('Metric ME - Current'!$H$16&lt;2.3795,385.62-52.4691*(2.3795-'Metric ME - Current'!$H$16),385.62)</f>
        <v>385.62</v>
      </c>
      <c r="AU176" s="1">
        <f t="shared" si="60"/>
        <v>89832.859999999753</v>
      </c>
      <c r="AX176" s="92">
        <v>198</v>
      </c>
      <c r="AY176" s="92">
        <f>IF('Metric ME - Current'!$I$16&lt;2.3542,1079.85-130.66*(2.3542-'Metric ME - Current'!$I$16),1079.85)</f>
        <v>1079.8499999999999</v>
      </c>
      <c r="AZ176" s="1">
        <f t="shared" si="54"/>
        <v>158881.17999999993</v>
      </c>
      <c r="BA176" s="92">
        <f>IF('Metric ME - Current'!$I$16&lt;2.3795,385.62-52.4691*(2.3795-'Metric ME - Current'!$I$16),385.62)</f>
        <v>385.62</v>
      </c>
      <c r="BB176" s="1">
        <f t="shared" si="61"/>
        <v>89832.859999999753</v>
      </c>
    </row>
    <row r="177" spans="1:54" x14ac:dyDescent="0.25">
      <c r="A177" s="92">
        <v>199</v>
      </c>
      <c r="B177" s="92">
        <f>IF('Metric ME - Current'!$B$16&lt;2.3542,1079.85-130.66*(2.3542-'Metric ME - Current'!$B$16),1079.85)</f>
        <v>1079.8499999999999</v>
      </c>
      <c r="C177" s="1">
        <f t="shared" si="47"/>
        <v>159961.02999999994</v>
      </c>
      <c r="D177" s="92">
        <f>IF('Metric ME - Current'!$B$16&lt;2.3795,385.62-52.4691*(2.3795-'Metric ME - Current'!$B$16),385.62)</f>
        <v>385.62</v>
      </c>
      <c r="E177" s="1">
        <f t="shared" si="46"/>
        <v>90218.479999999749</v>
      </c>
      <c r="H177" s="92">
        <v>199</v>
      </c>
      <c r="I177" s="92">
        <f>IF('Metric ME - Current'!$C$16&lt;2.3542,1079.85-130.66*(2.3542-'Metric ME - Current'!$C$16),1079.85)</f>
        <v>1079.8499999999999</v>
      </c>
      <c r="J177" s="1">
        <f t="shared" si="48"/>
        <v>159961.02999999994</v>
      </c>
      <c r="K177" s="92">
        <f>IF('Metric ME - Current'!$C$16&lt;2.3795,385.62-52.4691*(2.3795-'Metric ME - Current'!$C$16),385.62)</f>
        <v>385.62</v>
      </c>
      <c r="L177" s="1">
        <f t="shared" si="55"/>
        <v>90218.479999999749</v>
      </c>
      <c r="O177" s="92">
        <v>199</v>
      </c>
      <c r="P177" s="92">
        <f>IF('Metric ME - Current'!$D$16&lt;2.3542,1079.85-130.66*(2.3542-'Metric ME - Current'!$D$16),1079.85)</f>
        <v>1079.8499999999999</v>
      </c>
      <c r="Q177" s="1">
        <f t="shared" si="49"/>
        <v>159961.02999999994</v>
      </c>
      <c r="R177" s="92">
        <f>IF('Metric ME - Current'!$D$16&lt;2.3795,385.62-52.4691*(2.3795-'Metric ME - Current'!$D$16),385.62)</f>
        <v>385.62</v>
      </c>
      <c r="S177" s="1">
        <f t="shared" si="56"/>
        <v>90218.479999999749</v>
      </c>
      <c r="V177" s="92">
        <v>199</v>
      </c>
      <c r="W177" s="92">
        <f>IF('Metric ME - Current'!$E$16&lt;2.3542,1079.85-130.66*(2.3542-'Metric ME - Current'!$E$16),1079.85)</f>
        <v>1079.8499999999999</v>
      </c>
      <c r="X177" s="1">
        <f t="shared" si="50"/>
        <v>159961.02999999994</v>
      </c>
      <c r="Y177" s="92">
        <f>IF('Metric ME - Current'!$E$16&lt;2.3795,385.62-52.4691*(2.3795-'Metric ME - Current'!$E$16),385.62)</f>
        <v>385.62</v>
      </c>
      <c r="Z177" s="1">
        <f t="shared" si="57"/>
        <v>90218.479999999749</v>
      </c>
      <c r="AC177" s="92">
        <v>199</v>
      </c>
      <c r="AD177" s="92">
        <f>IF('Metric ME - Current'!$F$16&lt;2.3542,1079.85-130.66*(2.3542-'Metric ME - Current'!$F$16),1079.85)</f>
        <v>1079.8499999999999</v>
      </c>
      <c r="AE177" s="1">
        <f t="shared" si="51"/>
        <v>159961.02999999994</v>
      </c>
      <c r="AF177" s="92">
        <f>IF('Metric ME - Current'!$F$16&lt;2.3795,385.62-52.4691*(2.3795-'Metric ME - Current'!$F$16),385.62)</f>
        <v>385.62</v>
      </c>
      <c r="AG177" s="1">
        <f t="shared" si="58"/>
        <v>90218.479999999749</v>
      </c>
      <c r="AJ177" s="92">
        <v>199</v>
      </c>
      <c r="AK177" s="92">
        <f>IF('Metric ME - Current'!$G$16&lt;2.3542,1079.85-130.66*(2.3542-'Metric ME - Current'!$G$16),1079.85)</f>
        <v>1079.8499999999999</v>
      </c>
      <c r="AL177" s="1">
        <f t="shared" si="52"/>
        <v>159961.02999999994</v>
      </c>
      <c r="AM177" s="92">
        <f>IF('Metric ME - Current'!$G$16&lt;2.3795,385.62-52.4691*(2.3795-'Metric ME - Current'!$G$16),385.62)</f>
        <v>385.62</v>
      </c>
      <c r="AN177" s="1">
        <f t="shared" si="59"/>
        <v>90218.479999999749</v>
      </c>
      <c r="AQ177" s="92">
        <v>199</v>
      </c>
      <c r="AR177" s="92">
        <f>IF('Metric ME - Current'!$H$16&lt;2.3542,1079.85-130.66*(2.3542-'Metric ME - Current'!$H$16),1079.85)</f>
        <v>1079.8499999999999</v>
      </c>
      <c r="AS177" s="1">
        <f t="shared" si="53"/>
        <v>159961.02999999994</v>
      </c>
      <c r="AT177" s="92">
        <f>IF('Metric ME - Current'!$H$16&lt;2.3795,385.62-52.4691*(2.3795-'Metric ME - Current'!$H$16),385.62)</f>
        <v>385.62</v>
      </c>
      <c r="AU177" s="1">
        <f t="shared" si="60"/>
        <v>90218.479999999749</v>
      </c>
      <c r="AX177" s="92">
        <v>199</v>
      </c>
      <c r="AY177" s="92">
        <f>IF('Metric ME - Current'!$I$16&lt;2.3542,1079.85-130.66*(2.3542-'Metric ME - Current'!$I$16),1079.85)</f>
        <v>1079.8499999999999</v>
      </c>
      <c r="AZ177" s="1">
        <f t="shared" si="54"/>
        <v>159961.02999999994</v>
      </c>
      <c r="BA177" s="92">
        <f>IF('Metric ME - Current'!$I$16&lt;2.3795,385.62-52.4691*(2.3795-'Metric ME - Current'!$I$16),385.62)</f>
        <v>385.62</v>
      </c>
      <c r="BB177" s="1">
        <f t="shared" si="61"/>
        <v>90218.479999999749</v>
      </c>
    </row>
    <row r="178" spans="1:54" x14ac:dyDescent="0.25">
      <c r="A178" s="92">
        <v>200</v>
      </c>
      <c r="B178" s="92">
        <f>IF('Metric ME - Current'!$B$16&lt;2.3542,1079.85-130.66*(2.3542-'Metric ME - Current'!$B$16),1079.85)</f>
        <v>1079.8499999999999</v>
      </c>
      <c r="C178" s="1">
        <f t="shared" si="47"/>
        <v>161040.87999999995</v>
      </c>
      <c r="D178" s="92">
        <f>IF('Metric ME - Current'!$B$16&lt;2.3795,385.62-52.4691*(2.3795-'Metric ME - Current'!$B$16),385.62)</f>
        <v>385.62</v>
      </c>
      <c r="E178" s="1">
        <f t="shared" si="46"/>
        <v>90604.099999999744</v>
      </c>
      <c r="H178" s="92">
        <v>200</v>
      </c>
      <c r="I178" s="92">
        <f>IF('Metric ME - Current'!$C$16&lt;2.3542,1079.85-130.66*(2.3542-'Metric ME - Current'!$C$16),1079.85)</f>
        <v>1079.8499999999999</v>
      </c>
      <c r="J178" s="1">
        <f t="shared" si="48"/>
        <v>161040.87999999995</v>
      </c>
      <c r="K178" s="92">
        <f>IF('Metric ME - Current'!$C$16&lt;2.3795,385.62-52.4691*(2.3795-'Metric ME - Current'!$C$16),385.62)</f>
        <v>385.62</v>
      </c>
      <c r="L178" s="1">
        <f t="shared" si="55"/>
        <v>90604.099999999744</v>
      </c>
      <c r="O178" s="92">
        <v>200</v>
      </c>
      <c r="P178" s="92">
        <f>IF('Metric ME - Current'!$D$16&lt;2.3542,1079.85-130.66*(2.3542-'Metric ME - Current'!$D$16),1079.85)</f>
        <v>1079.8499999999999</v>
      </c>
      <c r="Q178" s="1">
        <f t="shared" si="49"/>
        <v>161040.87999999995</v>
      </c>
      <c r="R178" s="92">
        <f>IF('Metric ME - Current'!$D$16&lt;2.3795,385.62-52.4691*(2.3795-'Metric ME - Current'!$D$16),385.62)</f>
        <v>385.62</v>
      </c>
      <c r="S178" s="1">
        <f t="shared" si="56"/>
        <v>90604.099999999744</v>
      </c>
      <c r="V178" s="92">
        <v>200</v>
      </c>
      <c r="W178" s="92">
        <f>IF('Metric ME - Current'!$E$16&lt;2.3542,1079.85-130.66*(2.3542-'Metric ME - Current'!$E$16),1079.85)</f>
        <v>1079.8499999999999</v>
      </c>
      <c r="X178" s="1">
        <f t="shared" si="50"/>
        <v>161040.87999999995</v>
      </c>
      <c r="Y178" s="92">
        <f>IF('Metric ME - Current'!$E$16&lt;2.3795,385.62-52.4691*(2.3795-'Metric ME - Current'!$E$16),385.62)</f>
        <v>385.62</v>
      </c>
      <c r="Z178" s="1">
        <f t="shared" si="57"/>
        <v>90604.099999999744</v>
      </c>
      <c r="AC178" s="92">
        <v>200</v>
      </c>
      <c r="AD178" s="92">
        <f>IF('Metric ME - Current'!$F$16&lt;2.3542,1079.85-130.66*(2.3542-'Metric ME - Current'!$F$16),1079.85)</f>
        <v>1079.8499999999999</v>
      </c>
      <c r="AE178" s="1">
        <f t="shared" si="51"/>
        <v>161040.87999999995</v>
      </c>
      <c r="AF178" s="92">
        <f>IF('Metric ME - Current'!$F$16&lt;2.3795,385.62-52.4691*(2.3795-'Metric ME - Current'!$F$16),385.62)</f>
        <v>385.62</v>
      </c>
      <c r="AG178" s="1">
        <f t="shared" si="58"/>
        <v>90604.099999999744</v>
      </c>
      <c r="AJ178" s="92">
        <v>200</v>
      </c>
      <c r="AK178" s="92">
        <f>IF('Metric ME - Current'!$G$16&lt;2.3542,1079.85-130.66*(2.3542-'Metric ME - Current'!$G$16),1079.85)</f>
        <v>1079.8499999999999</v>
      </c>
      <c r="AL178" s="1">
        <f t="shared" si="52"/>
        <v>161040.87999999995</v>
      </c>
      <c r="AM178" s="92">
        <f>IF('Metric ME - Current'!$G$16&lt;2.3795,385.62-52.4691*(2.3795-'Metric ME - Current'!$G$16),385.62)</f>
        <v>385.62</v>
      </c>
      <c r="AN178" s="1">
        <f t="shared" si="59"/>
        <v>90604.099999999744</v>
      </c>
      <c r="AQ178" s="92">
        <v>200</v>
      </c>
      <c r="AR178" s="92">
        <f>IF('Metric ME - Current'!$H$16&lt;2.3542,1079.85-130.66*(2.3542-'Metric ME - Current'!$H$16),1079.85)</f>
        <v>1079.8499999999999</v>
      </c>
      <c r="AS178" s="1">
        <f t="shared" si="53"/>
        <v>161040.87999999995</v>
      </c>
      <c r="AT178" s="92">
        <f>IF('Metric ME - Current'!$H$16&lt;2.3795,385.62-52.4691*(2.3795-'Metric ME - Current'!$H$16),385.62)</f>
        <v>385.62</v>
      </c>
      <c r="AU178" s="1">
        <f t="shared" si="60"/>
        <v>90604.099999999744</v>
      </c>
      <c r="AX178" s="92">
        <v>200</v>
      </c>
      <c r="AY178" s="92">
        <f>IF('Metric ME - Current'!$I$16&lt;2.3542,1079.85-130.66*(2.3542-'Metric ME - Current'!$I$16),1079.85)</f>
        <v>1079.8499999999999</v>
      </c>
      <c r="AZ178" s="1">
        <f t="shared" si="54"/>
        <v>161040.87999999995</v>
      </c>
      <c r="BA178" s="92">
        <f>IF('Metric ME - Current'!$I$16&lt;2.3795,385.62-52.4691*(2.3795-'Metric ME - Current'!$I$16),385.62)</f>
        <v>385.62</v>
      </c>
      <c r="BB178" s="1">
        <f t="shared" si="61"/>
        <v>90604.099999999744</v>
      </c>
    </row>
    <row r="179" spans="1:54" x14ac:dyDescent="0.25">
      <c r="A179" s="92">
        <v>201</v>
      </c>
      <c r="B179" s="92">
        <f>IF('Metric ME - Current'!$B$16&lt;2.3542,1079.85-130.66*(2.3542-'Metric ME - Current'!$B$16),1079.85)</f>
        <v>1079.8499999999999</v>
      </c>
      <c r="C179" s="1">
        <f t="shared" si="47"/>
        <v>162120.72999999995</v>
      </c>
      <c r="D179" s="92">
        <f>IF('Metric ME - Current'!$B$16&lt;2.3795,385.62-52.4691*(2.3795-'Metric ME - Current'!$B$16),385.62)</f>
        <v>385.62</v>
      </c>
      <c r="E179" s="1">
        <f t="shared" si="46"/>
        <v>90989.719999999739</v>
      </c>
      <c r="H179" s="92">
        <v>201</v>
      </c>
      <c r="I179" s="92">
        <f>IF('Metric ME - Current'!$C$16&lt;2.3542,1079.85-130.66*(2.3542-'Metric ME - Current'!$C$16),1079.85)</f>
        <v>1079.8499999999999</v>
      </c>
      <c r="J179" s="1">
        <f t="shared" si="48"/>
        <v>162120.72999999995</v>
      </c>
      <c r="K179" s="92">
        <f>IF('Metric ME - Current'!$C$16&lt;2.3795,385.62-52.4691*(2.3795-'Metric ME - Current'!$C$16),385.62)</f>
        <v>385.62</v>
      </c>
      <c r="L179" s="1">
        <f t="shared" si="55"/>
        <v>90989.719999999739</v>
      </c>
      <c r="O179" s="92">
        <v>201</v>
      </c>
      <c r="P179" s="92">
        <f>IF('Metric ME - Current'!$D$16&lt;2.3542,1079.85-130.66*(2.3542-'Metric ME - Current'!$D$16),1079.85)</f>
        <v>1079.8499999999999</v>
      </c>
      <c r="Q179" s="1">
        <f t="shared" si="49"/>
        <v>162120.72999999995</v>
      </c>
      <c r="R179" s="92">
        <f>IF('Metric ME - Current'!$D$16&lt;2.3795,385.62-52.4691*(2.3795-'Metric ME - Current'!$D$16),385.62)</f>
        <v>385.62</v>
      </c>
      <c r="S179" s="1">
        <f t="shared" si="56"/>
        <v>90989.719999999739</v>
      </c>
      <c r="V179" s="92">
        <v>201</v>
      </c>
      <c r="W179" s="92">
        <f>IF('Metric ME - Current'!$E$16&lt;2.3542,1079.85-130.66*(2.3542-'Metric ME - Current'!$E$16),1079.85)</f>
        <v>1079.8499999999999</v>
      </c>
      <c r="X179" s="1">
        <f t="shared" si="50"/>
        <v>162120.72999999995</v>
      </c>
      <c r="Y179" s="92">
        <f>IF('Metric ME - Current'!$E$16&lt;2.3795,385.62-52.4691*(2.3795-'Metric ME - Current'!$E$16),385.62)</f>
        <v>385.62</v>
      </c>
      <c r="Z179" s="1">
        <f t="shared" si="57"/>
        <v>90989.719999999739</v>
      </c>
      <c r="AC179" s="92">
        <v>201</v>
      </c>
      <c r="AD179" s="92">
        <f>IF('Metric ME - Current'!$F$16&lt;2.3542,1079.85-130.66*(2.3542-'Metric ME - Current'!$F$16),1079.85)</f>
        <v>1079.8499999999999</v>
      </c>
      <c r="AE179" s="1">
        <f t="shared" si="51"/>
        <v>162120.72999999995</v>
      </c>
      <c r="AF179" s="92">
        <f>IF('Metric ME - Current'!$F$16&lt;2.3795,385.62-52.4691*(2.3795-'Metric ME - Current'!$F$16),385.62)</f>
        <v>385.62</v>
      </c>
      <c r="AG179" s="1">
        <f t="shared" si="58"/>
        <v>90989.719999999739</v>
      </c>
      <c r="AJ179" s="92">
        <v>201</v>
      </c>
      <c r="AK179" s="92">
        <f>IF('Metric ME - Current'!$G$16&lt;2.3542,1079.85-130.66*(2.3542-'Metric ME - Current'!$G$16),1079.85)</f>
        <v>1079.8499999999999</v>
      </c>
      <c r="AL179" s="1">
        <f t="shared" si="52"/>
        <v>162120.72999999995</v>
      </c>
      <c r="AM179" s="92">
        <f>IF('Metric ME - Current'!$G$16&lt;2.3795,385.62-52.4691*(2.3795-'Metric ME - Current'!$G$16),385.62)</f>
        <v>385.62</v>
      </c>
      <c r="AN179" s="1">
        <f t="shared" si="59"/>
        <v>90989.719999999739</v>
      </c>
      <c r="AQ179" s="92">
        <v>201</v>
      </c>
      <c r="AR179" s="92">
        <f>IF('Metric ME - Current'!$H$16&lt;2.3542,1079.85-130.66*(2.3542-'Metric ME - Current'!$H$16),1079.85)</f>
        <v>1079.8499999999999</v>
      </c>
      <c r="AS179" s="1">
        <f t="shared" si="53"/>
        <v>162120.72999999995</v>
      </c>
      <c r="AT179" s="92">
        <f>IF('Metric ME - Current'!$H$16&lt;2.3795,385.62-52.4691*(2.3795-'Metric ME - Current'!$H$16),385.62)</f>
        <v>385.62</v>
      </c>
      <c r="AU179" s="1">
        <f t="shared" si="60"/>
        <v>90989.719999999739</v>
      </c>
      <c r="AX179" s="92">
        <v>201</v>
      </c>
      <c r="AY179" s="92">
        <f>IF('Metric ME - Current'!$I$16&lt;2.3542,1079.85-130.66*(2.3542-'Metric ME - Current'!$I$16),1079.85)</f>
        <v>1079.8499999999999</v>
      </c>
      <c r="AZ179" s="1">
        <f t="shared" si="54"/>
        <v>162120.72999999995</v>
      </c>
      <c r="BA179" s="92">
        <f>IF('Metric ME - Current'!$I$16&lt;2.3795,385.62-52.4691*(2.3795-'Metric ME - Current'!$I$16),385.62)</f>
        <v>385.62</v>
      </c>
      <c r="BB179" s="1">
        <f t="shared" si="61"/>
        <v>90989.719999999739</v>
      </c>
    </row>
    <row r="180" spans="1:54" x14ac:dyDescent="0.25">
      <c r="A180" s="92">
        <v>202</v>
      </c>
      <c r="B180" s="92">
        <f>IF('Metric ME - Current'!$B$16&lt;2.3542,1079.85-130.66*(2.3542-'Metric ME - Current'!$B$16),1079.85)</f>
        <v>1079.8499999999999</v>
      </c>
      <c r="C180" s="1">
        <f t="shared" si="47"/>
        <v>163200.57999999996</v>
      </c>
      <c r="D180" s="92">
        <f>IF('Metric ME - Current'!$B$16&lt;2.3795,385.62-52.4691*(2.3795-'Metric ME - Current'!$B$16),385.62)</f>
        <v>385.62</v>
      </c>
      <c r="E180" s="1">
        <f t="shared" si="46"/>
        <v>91375.339999999735</v>
      </c>
      <c r="H180" s="92">
        <v>202</v>
      </c>
      <c r="I180" s="92">
        <f>IF('Metric ME - Current'!$C$16&lt;2.3542,1079.85-130.66*(2.3542-'Metric ME - Current'!$C$16),1079.85)</f>
        <v>1079.8499999999999</v>
      </c>
      <c r="J180" s="1">
        <f t="shared" si="48"/>
        <v>163200.57999999996</v>
      </c>
      <c r="K180" s="92">
        <f>IF('Metric ME - Current'!$C$16&lt;2.3795,385.62-52.4691*(2.3795-'Metric ME - Current'!$C$16),385.62)</f>
        <v>385.62</v>
      </c>
      <c r="L180" s="1">
        <f t="shared" si="55"/>
        <v>91375.339999999735</v>
      </c>
      <c r="O180" s="92">
        <v>202</v>
      </c>
      <c r="P180" s="92">
        <f>IF('Metric ME - Current'!$D$16&lt;2.3542,1079.85-130.66*(2.3542-'Metric ME - Current'!$D$16),1079.85)</f>
        <v>1079.8499999999999</v>
      </c>
      <c r="Q180" s="1">
        <f t="shared" si="49"/>
        <v>163200.57999999996</v>
      </c>
      <c r="R180" s="92">
        <f>IF('Metric ME - Current'!$D$16&lt;2.3795,385.62-52.4691*(2.3795-'Metric ME - Current'!$D$16),385.62)</f>
        <v>385.62</v>
      </c>
      <c r="S180" s="1">
        <f t="shared" si="56"/>
        <v>91375.339999999735</v>
      </c>
      <c r="V180" s="92">
        <v>202</v>
      </c>
      <c r="W180" s="92">
        <f>IF('Metric ME - Current'!$E$16&lt;2.3542,1079.85-130.66*(2.3542-'Metric ME - Current'!$E$16),1079.85)</f>
        <v>1079.8499999999999</v>
      </c>
      <c r="X180" s="1">
        <f t="shared" si="50"/>
        <v>163200.57999999996</v>
      </c>
      <c r="Y180" s="92">
        <f>IF('Metric ME - Current'!$E$16&lt;2.3795,385.62-52.4691*(2.3795-'Metric ME - Current'!$E$16),385.62)</f>
        <v>385.62</v>
      </c>
      <c r="Z180" s="1">
        <f t="shared" si="57"/>
        <v>91375.339999999735</v>
      </c>
      <c r="AC180" s="92">
        <v>202</v>
      </c>
      <c r="AD180" s="92">
        <f>IF('Metric ME - Current'!$F$16&lt;2.3542,1079.85-130.66*(2.3542-'Metric ME - Current'!$F$16),1079.85)</f>
        <v>1079.8499999999999</v>
      </c>
      <c r="AE180" s="1">
        <f t="shared" si="51"/>
        <v>163200.57999999996</v>
      </c>
      <c r="AF180" s="92">
        <f>IF('Metric ME - Current'!$F$16&lt;2.3795,385.62-52.4691*(2.3795-'Metric ME - Current'!$F$16),385.62)</f>
        <v>385.62</v>
      </c>
      <c r="AG180" s="1">
        <f t="shared" si="58"/>
        <v>91375.339999999735</v>
      </c>
      <c r="AJ180" s="92">
        <v>202</v>
      </c>
      <c r="AK180" s="92">
        <f>IF('Metric ME - Current'!$G$16&lt;2.3542,1079.85-130.66*(2.3542-'Metric ME - Current'!$G$16),1079.85)</f>
        <v>1079.8499999999999</v>
      </c>
      <c r="AL180" s="1">
        <f t="shared" si="52"/>
        <v>163200.57999999996</v>
      </c>
      <c r="AM180" s="92">
        <f>IF('Metric ME - Current'!$G$16&lt;2.3795,385.62-52.4691*(2.3795-'Metric ME - Current'!$G$16),385.62)</f>
        <v>385.62</v>
      </c>
      <c r="AN180" s="1">
        <f t="shared" si="59"/>
        <v>91375.339999999735</v>
      </c>
      <c r="AQ180" s="92">
        <v>202</v>
      </c>
      <c r="AR180" s="92">
        <f>IF('Metric ME - Current'!$H$16&lt;2.3542,1079.85-130.66*(2.3542-'Metric ME - Current'!$H$16),1079.85)</f>
        <v>1079.8499999999999</v>
      </c>
      <c r="AS180" s="1">
        <f t="shared" si="53"/>
        <v>163200.57999999996</v>
      </c>
      <c r="AT180" s="92">
        <f>IF('Metric ME - Current'!$H$16&lt;2.3795,385.62-52.4691*(2.3795-'Metric ME - Current'!$H$16),385.62)</f>
        <v>385.62</v>
      </c>
      <c r="AU180" s="1">
        <f t="shared" si="60"/>
        <v>91375.339999999735</v>
      </c>
      <c r="AX180" s="92">
        <v>202</v>
      </c>
      <c r="AY180" s="92">
        <f>IF('Metric ME - Current'!$I$16&lt;2.3542,1079.85-130.66*(2.3542-'Metric ME - Current'!$I$16),1079.85)</f>
        <v>1079.8499999999999</v>
      </c>
      <c r="AZ180" s="1">
        <f t="shared" si="54"/>
        <v>163200.57999999996</v>
      </c>
      <c r="BA180" s="92">
        <f>IF('Metric ME - Current'!$I$16&lt;2.3795,385.62-52.4691*(2.3795-'Metric ME - Current'!$I$16),385.62)</f>
        <v>385.62</v>
      </c>
      <c r="BB180" s="1">
        <f t="shared" si="61"/>
        <v>91375.339999999735</v>
      </c>
    </row>
    <row r="181" spans="1:54" x14ac:dyDescent="0.25">
      <c r="A181" s="92">
        <v>203</v>
      </c>
      <c r="B181" s="92">
        <f>IF('Metric ME - Current'!$B$16&lt;2.3542,1079.85-130.66*(2.3542-'Metric ME - Current'!$B$16),1079.85)</f>
        <v>1079.8499999999999</v>
      </c>
      <c r="C181" s="1">
        <f t="shared" si="47"/>
        <v>164280.42999999996</v>
      </c>
      <c r="D181" s="92">
        <f>IF('Metric ME - Current'!$B$16&lt;2.3795,385.62-52.4691*(2.3795-'Metric ME - Current'!$B$16),385.62)</f>
        <v>385.62</v>
      </c>
      <c r="E181" s="1">
        <f t="shared" si="46"/>
        <v>91760.95999999973</v>
      </c>
      <c r="H181" s="92">
        <v>203</v>
      </c>
      <c r="I181" s="92">
        <f>IF('Metric ME - Current'!$C$16&lt;2.3542,1079.85-130.66*(2.3542-'Metric ME - Current'!$C$16),1079.85)</f>
        <v>1079.8499999999999</v>
      </c>
      <c r="J181" s="1">
        <f t="shared" si="48"/>
        <v>164280.42999999996</v>
      </c>
      <c r="K181" s="92">
        <f>IF('Metric ME - Current'!$C$16&lt;2.3795,385.62-52.4691*(2.3795-'Metric ME - Current'!$C$16),385.62)</f>
        <v>385.62</v>
      </c>
      <c r="L181" s="1">
        <f t="shared" si="55"/>
        <v>91760.95999999973</v>
      </c>
      <c r="O181" s="92">
        <v>203</v>
      </c>
      <c r="P181" s="92">
        <f>IF('Metric ME - Current'!$D$16&lt;2.3542,1079.85-130.66*(2.3542-'Metric ME - Current'!$D$16),1079.85)</f>
        <v>1079.8499999999999</v>
      </c>
      <c r="Q181" s="1">
        <f t="shared" si="49"/>
        <v>164280.42999999996</v>
      </c>
      <c r="R181" s="92">
        <f>IF('Metric ME - Current'!$D$16&lt;2.3795,385.62-52.4691*(2.3795-'Metric ME - Current'!$D$16),385.62)</f>
        <v>385.62</v>
      </c>
      <c r="S181" s="1">
        <f t="shared" si="56"/>
        <v>91760.95999999973</v>
      </c>
      <c r="V181" s="92">
        <v>203</v>
      </c>
      <c r="W181" s="92">
        <f>IF('Metric ME - Current'!$E$16&lt;2.3542,1079.85-130.66*(2.3542-'Metric ME - Current'!$E$16),1079.85)</f>
        <v>1079.8499999999999</v>
      </c>
      <c r="X181" s="1">
        <f t="shared" si="50"/>
        <v>164280.42999999996</v>
      </c>
      <c r="Y181" s="92">
        <f>IF('Metric ME - Current'!$E$16&lt;2.3795,385.62-52.4691*(2.3795-'Metric ME - Current'!$E$16),385.62)</f>
        <v>385.62</v>
      </c>
      <c r="Z181" s="1">
        <f t="shared" si="57"/>
        <v>91760.95999999973</v>
      </c>
      <c r="AC181" s="92">
        <v>203</v>
      </c>
      <c r="AD181" s="92">
        <f>IF('Metric ME - Current'!$F$16&lt;2.3542,1079.85-130.66*(2.3542-'Metric ME - Current'!$F$16),1079.85)</f>
        <v>1079.8499999999999</v>
      </c>
      <c r="AE181" s="1">
        <f t="shared" si="51"/>
        <v>164280.42999999996</v>
      </c>
      <c r="AF181" s="92">
        <f>IF('Metric ME - Current'!$F$16&lt;2.3795,385.62-52.4691*(2.3795-'Metric ME - Current'!$F$16),385.62)</f>
        <v>385.62</v>
      </c>
      <c r="AG181" s="1">
        <f t="shared" si="58"/>
        <v>91760.95999999973</v>
      </c>
      <c r="AJ181" s="92">
        <v>203</v>
      </c>
      <c r="AK181" s="92">
        <f>IF('Metric ME - Current'!$G$16&lt;2.3542,1079.85-130.66*(2.3542-'Metric ME - Current'!$G$16),1079.85)</f>
        <v>1079.8499999999999</v>
      </c>
      <c r="AL181" s="1">
        <f t="shared" si="52"/>
        <v>164280.42999999996</v>
      </c>
      <c r="AM181" s="92">
        <f>IF('Metric ME - Current'!$G$16&lt;2.3795,385.62-52.4691*(2.3795-'Metric ME - Current'!$G$16),385.62)</f>
        <v>385.62</v>
      </c>
      <c r="AN181" s="1">
        <f t="shared" si="59"/>
        <v>91760.95999999973</v>
      </c>
      <c r="AQ181" s="92">
        <v>203</v>
      </c>
      <c r="AR181" s="92">
        <f>IF('Metric ME - Current'!$H$16&lt;2.3542,1079.85-130.66*(2.3542-'Metric ME - Current'!$H$16),1079.85)</f>
        <v>1079.8499999999999</v>
      </c>
      <c r="AS181" s="1">
        <f t="shared" si="53"/>
        <v>164280.42999999996</v>
      </c>
      <c r="AT181" s="92">
        <f>IF('Metric ME - Current'!$H$16&lt;2.3795,385.62-52.4691*(2.3795-'Metric ME - Current'!$H$16),385.62)</f>
        <v>385.62</v>
      </c>
      <c r="AU181" s="1">
        <f t="shared" si="60"/>
        <v>91760.95999999973</v>
      </c>
      <c r="AX181" s="92">
        <v>203</v>
      </c>
      <c r="AY181" s="92">
        <f>IF('Metric ME - Current'!$I$16&lt;2.3542,1079.85-130.66*(2.3542-'Metric ME - Current'!$I$16),1079.85)</f>
        <v>1079.8499999999999</v>
      </c>
      <c r="AZ181" s="1">
        <f t="shared" si="54"/>
        <v>164280.42999999996</v>
      </c>
      <c r="BA181" s="92">
        <f>IF('Metric ME - Current'!$I$16&lt;2.3795,385.62-52.4691*(2.3795-'Metric ME - Current'!$I$16),385.62)</f>
        <v>385.62</v>
      </c>
      <c r="BB181" s="1">
        <f t="shared" si="61"/>
        <v>91760.95999999973</v>
      </c>
    </row>
    <row r="182" spans="1:54" x14ac:dyDescent="0.25">
      <c r="A182" s="92">
        <v>204</v>
      </c>
      <c r="B182" s="92">
        <f>IF('Metric ME - Current'!$B$16&lt;2.3542,1079.85-130.66*(2.3542-'Metric ME - Current'!$B$16),1079.85)</f>
        <v>1079.8499999999999</v>
      </c>
      <c r="C182" s="1">
        <f t="shared" si="47"/>
        <v>165360.27999999997</v>
      </c>
      <c r="D182" s="92">
        <f>IF('Metric ME - Current'!$B$16&lt;2.3795,385.62-52.4691*(2.3795-'Metric ME - Current'!$B$16),385.62)</f>
        <v>385.62</v>
      </c>
      <c r="E182" s="1">
        <f t="shared" si="46"/>
        <v>92146.579999999725</v>
      </c>
      <c r="H182" s="92">
        <v>204</v>
      </c>
      <c r="I182" s="92">
        <f>IF('Metric ME - Current'!$C$16&lt;2.3542,1079.85-130.66*(2.3542-'Metric ME - Current'!$C$16),1079.85)</f>
        <v>1079.8499999999999</v>
      </c>
      <c r="J182" s="1">
        <f t="shared" si="48"/>
        <v>165360.27999999997</v>
      </c>
      <c r="K182" s="92">
        <f>IF('Metric ME - Current'!$C$16&lt;2.3795,385.62-52.4691*(2.3795-'Metric ME - Current'!$C$16),385.62)</f>
        <v>385.62</v>
      </c>
      <c r="L182" s="1">
        <f t="shared" si="55"/>
        <v>92146.579999999725</v>
      </c>
      <c r="O182" s="92">
        <v>204</v>
      </c>
      <c r="P182" s="92">
        <f>IF('Metric ME - Current'!$D$16&lt;2.3542,1079.85-130.66*(2.3542-'Metric ME - Current'!$D$16),1079.85)</f>
        <v>1079.8499999999999</v>
      </c>
      <c r="Q182" s="1">
        <f t="shared" si="49"/>
        <v>165360.27999999997</v>
      </c>
      <c r="R182" s="92">
        <f>IF('Metric ME - Current'!$D$16&lt;2.3795,385.62-52.4691*(2.3795-'Metric ME - Current'!$D$16),385.62)</f>
        <v>385.62</v>
      </c>
      <c r="S182" s="1">
        <f t="shared" si="56"/>
        <v>92146.579999999725</v>
      </c>
      <c r="V182" s="92">
        <v>204</v>
      </c>
      <c r="W182" s="92">
        <f>IF('Metric ME - Current'!$E$16&lt;2.3542,1079.85-130.66*(2.3542-'Metric ME - Current'!$E$16),1079.85)</f>
        <v>1079.8499999999999</v>
      </c>
      <c r="X182" s="1">
        <f t="shared" si="50"/>
        <v>165360.27999999997</v>
      </c>
      <c r="Y182" s="92">
        <f>IF('Metric ME - Current'!$E$16&lt;2.3795,385.62-52.4691*(2.3795-'Metric ME - Current'!$E$16),385.62)</f>
        <v>385.62</v>
      </c>
      <c r="Z182" s="1">
        <f t="shared" si="57"/>
        <v>92146.579999999725</v>
      </c>
      <c r="AC182" s="92">
        <v>204</v>
      </c>
      <c r="AD182" s="92">
        <f>IF('Metric ME - Current'!$F$16&lt;2.3542,1079.85-130.66*(2.3542-'Metric ME - Current'!$F$16),1079.85)</f>
        <v>1079.8499999999999</v>
      </c>
      <c r="AE182" s="1">
        <f t="shared" si="51"/>
        <v>165360.27999999997</v>
      </c>
      <c r="AF182" s="92">
        <f>IF('Metric ME - Current'!$F$16&lt;2.3795,385.62-52.4691*(2.3795-'Metric ME - Current'!$F$16),385.62)</f>
        <v>385.62</v>
      </c>
      <c r="AG182" s="1">
        <f t="shared" si="58"/>
        <v>92146.579999999725</v>
      </c>
      <c r="AJ182" s="92">
        <v>204</v>
      </c>
      <c r="AK182" s="92">
        <f>IF('Metric ME - Current'!$G$16&lt;2.3542,1079.85-130.66*(2.3542-'Metric ME - Current'!$G$16),1079.85)</f>
        <v>1079.8499999999999</v>
      </c>
      <c r="AL182" s="1">
        <f t="shared" si="52"/>
        <v>165360.27999999997</v>
      </c>
      <c r="AM182" s="92">
        <f>IF('Metric ME - Current'!$G$16&lt;2.3795,385.62-52.4691*(2.3795-'Metric ME - Current'!$G$16),385.62)</f>
        <v>385.62</v>
      </c>
      <c r="AN182" s="1">
        <f t="shared" si="59"/>
        <v>92146.579999999725</v>
      </c>
      <c r="AQ182" s="92">
        <v>204</v>
      </c>
      <c r="AR182" s="92">
        <f>IF('Metric ME - Current'!$H$16&lt;2.3542,1079.85-130.66*(2.3542-'Metric ME - Current'!$H$16),1079.85)</f>
        <v>1079.8499999999999</v>
      </c>
      <c r="AS182" s="1">
        <f t="shared" si="53"/>
        <v>165360.27999999997</v>
      </c>
      <c r="AT182" s="92">
        <f>IF('Metric ME - Current'!$H$16&lt;2.3795,385.62-52.4691*(2.3795-'Metric ME - Current'!$H$16),385.62)</f>
        <v>385.62</v>
      </c>
      <c r="AU182" s="1">
        <f t="shared" si="60"/>
        <v>92146.579999999725</v>
      </c>
      <c r="AX182" s="92">
        <v>204</v>
      </c>
      <c r="AY182" s="92">
        <f>IF('Metric ME - Current'!$I$16&lt;2.3542,1079.85-130.66*(2.3542-'Metric ME - Current'!$I$16),1079.85)</f>
        <v>1079.8499999999999</v>
      </c>
      <c r="AZ182" s="1">
        <f t="shared" si="54"/>
        <v>165360.27999999997</v>
      </c>
      <c r="BA182" s="92">
        <f>IF('Metric ME - Current'!$I$16&lt;2.3795,385.62-52.4691*(2.3795-'Metric ME - Current'!$I$16),385.62)</f>
        <v>385.62</v>
      </c>
      <c r="BB182" s="1">
        <f t="shared" si="61"/>
        <v>92146.579999999725</v>
      </c>
    </row>
    <row r="183" spans="1:54" x14ac:dyDescent="0.25">
      <c r="A183" s="92">
        <v>205</v>
      </c>
      <c r="B183" s="92">
        <f>IF('Metric ME - Current'!$B$16&lt;2.3542,1079.85-130.66*(2.3542-'Metric ME - Current'!$B$16),1079.85)</f>
        <v>1079.8499999999999</v>
      </c>
      <c r="C183" s="1">
        <f t="shared" si="47"/>
        <v>166440.12999999998</v>
      </c>
      <c r="D183" s="92">
        <f>IF('Metric ME - Current'!$B$16&lt;2.3795,385.62-52.4691*(2.3795-'Metric ME - Current'!$B$16),385.62)</f>
        <v>385.62</v>
      </c>
      <c r="E183" s="1">
        <f t="shared" si="46"/>
        <v>92532.199999999721</v>
      </c>
      <c r="H183" s="92">
        <v>205</v>
      </c>
      <c r="I183" s="92">
        <f>IF('Metric ME - Current'!$C$16&lt;2.3542,1079.85-130.66*(2.3542-'Metric ME - Current'!$C$16),1079.85)</f>
        <v>1079.8499999999999</v>
      </c>
      <c r="J183" s="1">
        <f t="shared" si="48"/>
        <v>166440.12999999998</v>
      </c>
      <c r="K183" s="92">
        <f>IF('Metric ME - Current'!$C$16&lt;2.3795,385.62-52.4691*(2.3795-'Metric ME - Current'!$C$16),385.62)</f>
        <v>385.62</v>
      </c>
      <c r="L183" s="1">
        <f t="shared" si="55"/>
        <v>92532.199999999721</v>
      </c>
      <c r="O183" s="92">
        <v>205</v>
      </c>
      <c r="P183" s="92">
        <f>IF('Metric ME - Current'!$D$16&lt;2.3542,1079.85-130.66*(2.3542-'Metric ME - Current'!$D$16),1079.85)</f>
        <v>1079.8499999999999</v>
      </c>
      <c r="Q183" s="1">
        <f t="shared" si="49"/>
        <v>166440.12999999998</v>
      </c>
      <c r="R183" s="92">
        <f>IF('Metric ME - Current'!$D$16&lt;2.3795,385.62-52.4691*(2.3795-'Metric ME - Current'!$D$16),385.62)</f>
        <v>385.62</v>
      </c>
      <c r="S183" s="1">
        <f t="shared" si="56"/>
        <v>92532.199999999721</v>
      </c>
      <c r="V183" s="92">
        <v>205</v>
      </c>
      <c r="W183" s="92">
        <f>IF('Metric ME - Current'!$E$16&lt;2.3542,1079.85-130.66*(2.3542-'Metric ME - Current'!$E$16),1079.85)</f>
        <v>1079.8499999999999</v>
      </c>
      <c r="X183" s="1">
        <f t="shared" si="50"/>
        <v>166440.12999999998</v>
      </c>
      <c r="Y183" s="92">
        <f>IF('Metric ME - Current'!$E$16&lt;2.3795,385.62-52.4691*(2.3795-'Metric ME - Current'!$E$16),385.62)</f>
        <v>385.62</v>
      </c>
      <c r="Z183" s="1">
        <f t="shared" si="57"/>
        <v>92532.199999999721</v>
      </c>
      <c r="AC183" s="92">
        <v>205</v>
      </c>
      <c r="AD183" s="92">
        <f>IF('Metric ME - Current'!$F$16&lt;2.3542,1079.85-130.66*(2.3542-'Metric ME - Current'!$F$16),1079.85)</f>
        <v>1079.8499999999999</v>
      </c>
      <c r="AE183" s="1">
        <f t="shared" si="51"/>
        <v>166440.12999999998</v>
      </c>
      <c r="AF183" s="92">
        <f>IF('Metric ME - Current'!$F$16&lt;2.3795,385.62-52.4691*(2.3795-'Metric ME - Current'!$F$16),385.62)</f>
        <v>385.62</v>
      </c>
      <c r="AG183" s="1">
        <f t="shared" si="58"/>
        <v>92532.199999999721</v>
      </c>
      <c r="AJ183" s="92">
        <v>205</v>
      </c>
      <c r="AK183" s="92">
        <f>IF('Metric ME - Current'!$G$16&lt;2.3542,1079.85-130.66*(2.3542-'Metric ME - Current'!$G$16),1079.85)</f>
        <v>1079.8499999999999</v>
      </c>
      <c r="AL183" s="1">
        <f t="shared" si="52"/>
        <v>166440.12999999998</v>
      </c>
      <c r="AM183" s="92">
        <f>IF('Metric ME - Current'!$G$16&lt;2.3795,385.62-52.4691*(2.3795-'Metric ME - Current'!$G$16),385.62)</f>
        <v>385.62</v>
      </c>
      <c r="AN183" s="1">
        <f t="shared" si="59"/>
        <v>92532.199999999721</v>
      </c>
      <c r="AQ183" s="92">
        <v>205</v>
      </c>
      <c r="AR183" s="92">
        <f>IF('Metric ME - Current'!$H$16&lt;2.3542,1079.85-130.66*(2.3542-'Metric ME - Current'!$H$16),1079.85)</f>
        <v>1079.8499999999999</v>
      </c>
      <c r="AS183" s="1">
        <f t="shared" si="53"/>
        <v>166440.12999999998</v>
      </c>
      <c r="AT183" s="92">
        <f>IF('Metric ME - Current'!$H$16&lt;2.3795,385.62-52.4691*(2.3795-'Metric ME - Current'!$H$16),385.62)</f>
        <v>385.62</v>
      </c>
      <c r="AU183" s="1">
        <f t="shared" si="60"/>
        <v>92532.199999999721</v>
      </c>
      <c r="AX183" s="92">
        <v>205</v>
      </c>
      <c r="AY183" s="92">
        <f>IF('Metric ME - Current'!$I$16&lt;2.3542,1079.85-130.66*(2.3542-'Metric ME - Current'!$I$16),1079.85)</f>
        <v>1079.8499999999999</v>
      </c>
      <c r="AZ183" s="1">
        <f t="shared" si="54"/>
        <v>166440.12999999998</v>
      </c>
      <c r="BA183" s="92">
        <f>IF('Metric ME - Current'!$I$16&lt;2.3795,385.62-52.4691*(2.3795-'Metric ME - Current'!$I$16),385.62)</f>
        <v>385.62</v>
      </c>
      <c r="BB183" s="1">
        <f t="shared" si="61"/>
        <v>92532.199999999721</v>
      </c>
    </row>
    <row r="184" spans="1:54" x14ac:dyDescent="0.25">
      <c r="A184" s="92">
        <v>206</v>
      </c>
      <c r="B184" s="92">
        <f>IF('Metric ME - Current'!$B$16&lt;2.3542,1079.85-130.66*(2.3542-'Metric ME - Current'!$B$16),1079.85)</f>
        <v>1079.8499999999999</v>
      </c>
      <c r="C184" s="1">
        <f t="shared" si="47"/>
        <v>167519.97999999998</v>
      </c>
      <c r="D184" s="92">
        <f>IF('Metric ME - Current'!$B$16&lt;2.3795,385.62-52.4691*(2.3795-'Metric ME - Current'!$B$16),385.62)</f>
        <v>385.62</v>
      </c>
      <c r="E184" s="1">
        <f t="shared" si="46"/>
        <v>92917.819999999716</v>
      </c>
      <c r="H184" s="92">
        <v>206</v>
      </c>
      <c r="I184" s="92">
        <f>IF('Metric ME - Current'!$C$16&lt;2.3542,1079.85-130.66*(2.3542-'Metric ME - Current'!$C$16),1079.85)</f>
        <v>1079.8499999999999</v>
      </c>
      <c r="J184" s="1">
        <f t="shared" si="48"/>
        <v>167519.97999999998</v>
      </c>
      <c r="K184" s="92">
        <f>IF('Metric ME - Current'!$C$16&lt;2.3795,385.62-52.4691*(2.3795-'Metric ME - Current'!$C$16),385.62)</f>
        <v>385.62</v>
      </c>
      <c r="L184" s="1">
        <f t="shared" si="55"/>
        <v>92917.819999999716</v>
      </c>
      <c r="O184" s="92">
        <v>206</v>
      </c>
      <c r="P184" s="92">
        <f>IF('Metric ME - Current'!$D$16&lt;2.3542,1079.85-130.66*(2.3542-'Metric ME - Current'!$D$16),1079.85)</f>
        <v>1079.8499999999999</v>
      </c>
      <c r="Q184" s="1">
        <f t="shared" si="49"/>
        <v>167519.97999999998</v>
      </c>
      <c r="R184" s="92">
        <f>IF('Metric ME - Current'!$D$16&lt;2.3795,385.62-52.4691*(2.3795-'Metric ME - Current'!$D$16),385.62)</f>
        <v>385.62</v>
      </c>
      <c r="S184" s="1">
        <f t="shared" si="56"/>
        <v>92917.819999999716</v>
      </c>
      <c r="V184" s="92">
        <v>206</v>
      </c>
      <c r="W184" s="92">
        <f>IF('Metric ME - Current'!$E$16&lt;2.3542,1079.85-130.66*(2.3542-'Metric ME - Current'!$E$16),1079.85)</f>
        <v>1079.8499999999999</v>
      </c>
      <c r="X184" s="1">
        <f t="shared" si="50"/>
        <v>167519.97999999998</v>
      </c>
      <c r="Y184" s="92">
        <f>IF('Metric ME - Current'!$E$16&lt;2.3795,385.62-52.4691*(2.3795-'Metric ME - Current'!$E$16),385.62)</f>
        <v>385.62</v>
      </c>
      <c r="Z184" s="1">
        <f t="shared" si="57"/>
        <v>92917.819999999716</v>
      </c>
      <c r="AC184" s="92">
        <v>206</v>
      </c>
      <c r="AD184" s="92">
        <f>IF('Metric ME - Current'!$F$16&lt;2.3542,1079.85-130.66*(2.3542-'Metric ME - Current'!$F$16),1079.85)</f>
        <v>1079.8499999999999</v>
      </c>
      <c r="AE184" s="1">
        <f t="shared" si="51"/>
        <v>167519.97999999998</v>
      </c>
      <c r="AF184" s="92">
        <f>IF('Metric ME - Current'!$F$16&lt;2.3795,385.62-52.4691*(2.3795-'Metric ME - Current'!$F$16),385.62)</f>
        <v>385.62</v>
      </c>
      <c r="AG184" s="1">
        <f t="shared" si="58"/>
        <v>92917.819999999716</v>
      </c>
      <c r="AJ184" s="92">
        <v>206</v>
      </c>
      <c r="AK184" s="92">
        <f>IF('Metric ME - Current'!$G$16&lt;2.3542,1079.85-130.66*(2.3542-'Metric ME - Current'!$G$16),1079.85)</f>
        <v>1079.8499999999999</v>
      </c>
      <c r="AL184" s="1">
        <f t="shared" si="52"/>
        <v>167519.97999999998</v>
      </c>
      <c r="AM184" s="92">
        <f>IF('Metric ME - Current'!$G$16&lt;2.3795,385.62-52.4691*(2.3795-'Metric ME - Current'!$G$16),385.62)</f>
        <v>385.62</v>
      </c>
      <c r="AN184" s="1">
        <f t="shared" si="59"/>
        <v>92917.819999999716</v>
      </c>
      <c r="AQ184" s="92">
        <v>206</v>
      </c>
      <c r="AR184" s="92">
        <f>IF('Metric ME - Current'!$H$16&lt;2.3542,1079.85-130.66*(2.3542-'Metric ME - Current'!$H$16),1079.85)</f>
        <v>1079.8499999999999</v>
      </c>
      <c r="AS184" s="1">
        <f t="shared" si="53"/>
        <v>167519.97999999998</v>
      </c>
      <c r="AT184" s="92">
        <f>IF('Metric ME - Current'!$H$16&lt;2.3795,385.62-52.4691*(2.3795-'Metric ME - Current'!$H$16),385.62)</f>
        <v>385.62</v>
      </c>
      <c r="AU184" s="1">
        <f t="shared" si="60"/>
        <v>92917.819999999716</v>
      </c>
      <c r="AX184" s="92">
        <v>206</v>
      </c>
      <c r="AY184" s="92">
        <f>IF('Metric ME - Current'!$I$16&lt;2.3542,1079.85-130.66*(2.3542-'Metric ME - Current'!$I$16),1079.85)</f>
        <v>1079.8499999999999</v>
      </c>
      <c r="AZ184" s="1">
        <f t="shared" si="54"/>
        <v>167519.97999999998</v>
      </c>
      <c r="BA184" s="92">
        <f>IF('Metric ME - Current'!$I$16&lt;2.3795,385.62-52.4691*(2.3795-'Metric ME - Current'!$I$16),385.62)</f>
        <v>385.62</v>
      </c>
      <c r="BB184" s="1">
        <f t="shared" si="61"/>
        <v>92917.819999999716</v>
      </c>
    </row>
    <row r="185" spans="1:54" x14ac:dyDescent="0.25">
      <c r="A185" s="92">
        <v>207</v>
      </c>
      <c r="B185" s="92">
        <f>IF('Metric ME - Current'!$B$16&lt;2.3542,1079.85-130.66*(2.3542-'Metric ME - Current'!$B$16),1079.85)</f>
        <v>1079.8499999999999</v>
      </c>
      <c r="C185" s="1">
        <f t="shared" si="47"/>
        <v>168599.83</v>
      </c>
      <c r="D185" s="92">
        <f>IF('Metric ME - Current'!$B$16&lt;2.3795,385.62-52.4691*(2.3795-'Metric ME - Current'!$B$16),385.62)</f>
        <v>385.62</v>
      </c>
      <c r="E185" s="1">
        <f t="shared" si="46"/>
        <v>93303.439999999711</v>
      </c>
      <c r="H185" s="92">
        <v>207</v>
      </c>
      <c r="I185" s="92">
        <f>IF('Metric ME - Current'!$C$16&lt;2.3542,1079.85-130.66*(2.3542-'Metric ME - Current'!$C$16),1079.85)</f>
        <v>1079.8499999999999</v>
      </c>
      <c r="J185" s="1">
        <f t="shared" si="48"/>
        <v>168599.83</v>
      </c>
      <c r="K185" s="92">
        <f>IF('Metric ME - Current'!$C$16&lt;2.3795,385.62-52.4691*(2.3795-'Metric ME - Current'!$C$16),385.62)</f>
        <v>385.62</v>
      </c>
      <c r="L185" s="1">
        <f t="shared" si="55"/>
        <v>93303.439999999711</v>
      </c>
      <c r="O185" s="92">
        <v>207</v>
      </c>
      <c r="P185" s="92">
        <f>IF('Metric ME - Current'!$D$16&lt;2.3542,1079.85-130.66*(2.3542-'Metric ME - Current'!$D$16),1079.85)</f>
        <v>1079.8499999999999</v>
      </c>
      <c r="Q185" s="1">
        <f t="shared" si="49"/>
        <v>168599.83</v>
      </c>
      <c r="R185" s="92">
        <f>IF('Metric ME - Current'!$D$16&lt;2.3795,385.62-52.4691*(2.3795-'Metric ME - Current'!$D$16),385.62)</f>
        <v>385.62</v>
      </c>
      <c r="S185" s="1">
        <f t="shared" si="56"/>
        <v>93303.439999999711</v>
      </c>
      <c r="V185" s="92">
        <v>207</v>
      </c>
      <c r="W185" s="92">
        <f>IF('Metric ME - Current'!$E$16&lt;2.3542,1079.85-130.66*(2.3542-'Metric ME - Current'!$E$16),1079.85)</f>
        <v>1079.8499999999999</v>
      </c>
      <c r="X185" s="1">
        <f t="shared" si="50"/>
        <v>168599.83</v>
      </c>
      <c r="Y185" s="92">
        <f>IF('Metric ME - Current'!$E$16&lt;2.3795,385.62-52.4691*(2.3795-'Metric ME - Current'!$E$16),385.62)</f>
        <v>385.62</v>
      </c>
      <c r="Z185" s="1">
        <f t="shared" si="57"/>
        <v>93303.439999999711</v>
      </c>
      <c r="AC185" s="92">
        <v>207</v>
      </c>
      <c r="AD185" s="92">
        <f>IF('Metric ME - Current'!$F$16&lt;2.3542,1079.85-130.66*(2.3542-'Metric ME - Current'!$F$16),1079.85)</f>
        <v>1079.8499999999999</v>
      </c>
      <c r="AE185" s="1">
        <f t="shared" si="51"/>
        <v>168599.83</v>
      </c>
      <c r="AF185" s="92">
        <f>IF('Metric ME - Current'!$F$16&lt;2.3795,385.62-52.4691*(2.3795-'Metric ME - Current'!$F$16),385.62)</f>
        <v>385.62</v>
      </c>
      <c r="AG185" s="1">
        <f t="shared" si="58"/>
        <v>93303.439999999711</v>
      </c>
      <c r="AJ185" s="92">
        <v>207</v>
      </c>
      <c r="AK185" s="92">
        <f>IF('Metric ME - Current'!$G$16&lt;2.3542,1079.85-130.66*(2.3542-'Metric ME - Current'!$G$16),1079.85)</f>
        <v>1079.8499999999999</v>
      </c>
      <c r="AL185" s="1">
        <f t="shared" si="52"/>
        <v>168599.83</v>
      </c>
      <c r="AM185" s="92">
        <f>IF('Metric ME - Current'!$G$16&lt;2.3795,385.62-52.4691*(2.3795-'Metric ME - Current'!$G$16),385.62)</f>
        <v>385.62</v>
      </c>
      <c r="AN185" s="1">
        <f t="shared" si="59"/>
        <v>93303.439999999711</v>
      </c>
      <c r="AQ185" s="92">
        <v>207</v>
      </c>
      <c r="AR185" s="92">
        <f>IF('Metric ME - Current'!$H$16&lt;2.3542,1079.85-130.66*(2.3542-'Metric ME - Current'!$H$16),1079.85)</f>
        <v>1079.8499999999999</v>
      </c>
      <c r="AS185" s="1">
        <f t="shared" si="53"/>
        <v>168599.83</v>
      </c>
      <c r="AT185" s="92">
        <f>IF('Metric ME - Current'!$H$16&lt;2.3795,385.62-52.4691*(2.3795-'Metric ME - Current'!$H$16),385.62)</f>
        <v>385.62</v>
      </c>
      <c r="AU185" s="1">
        <f t="shared" si="60"/>
        <v>93303.439999999711</v>
      </c>
      <c r="AX185" s="92">
        <v>207</v>
      </c>
      <c r="AY185" s="92">
        <f>IF('Metric ME - Current'!$I$16&lt;2.3542,1079.85-130.66*(2.3542-'Metric ME - Current'!$I$16),1079.85)</f>
        <v>1079.8499999999999</v>
      </c>
      <c r="AZ185" s="1">
        <f t="shared" si="54"/>
        <v>168599.83</v>
      </c>
      <c r="BA185" s="92">
        <f>IF('Metric ME - Current'!$I$16&lt;2.3795,385.62-52.4691*(2.3795-'Metric ME - Current'!$I$16),385.62)</f>
        <v>385.62</v>
      </c>
      <c r="BB185" s="1">
        <f t="shared" si="61"/>
        <v>93303.439999999711</v>
      </c>
    </row>
    <row r="186" spans="1:54" x14ac:dyDescent="0.25">
      <c r="A186" s="92">
        <v>208</v>
      </c>
      <c r="B186" s="92">
        <f>IF('Metric ME - Current'!$B$16&lt;2.3542,1079.85-130.66*(2.3542-'Metric ME - Current'!$B$16),1079.85)</f>
        <v>1079.8499999999999</v>
      </c>
      <c r="C186" s="1">
        <f t="shared" si="47"/>
        <v>169679.68</v>
      </c>
      <c r="D186" s="92">
        <f>IF('Metric ME - Current'!$B$16&lt;2.3795,385.62-52.4691*(2.3795-'Metric ME - Current'!$B$16),385.62)</f>
        <v>385.62</v>
      </c>
      <c r="E186" s="1">
        <f t="shared" si="46"/>
        <v>93689.059999999707</v>
      </c>
      <c r="H186" s="92">
        <v>208</v>
      </c>
      <c r="I186" s="92">
        <f>IF('Metric ME - Current'!$C$16&lt;2.3542,1079.85-130.66*(2.3542-'Metric ME - Current'!$C$16),1079.85)</f>
        <v>1079.8499999999999</v>
      </c>
      <c r="J186" s="1">
        <f t="shared" si="48"/>
        <v>169679.68</v>
      </c>
      <c r="K186" s="92">
        <f>IF('Metric ME - Current'!$C$16&lt;2.3795,385.62-52.4691*(2.3795-'Metric ME - Current'!$C$16),385.62)</f>
        <v>385.62</v>
      </c>
      <c r="L186" s="1">
        <f t="shared" si="55"/>
        <v>93689.059999999707</v>
      </c>
      <c r="O186" s="92">
        <v>208</v>
      </c>
      <c r="P186" s="92">
        <f>IF('Metric ME - Current'!$D$16&lt;2.3542,1079.85-130.66*(2.3542-'Metric ME - Current'!$D$16),1079.85)</f>
        <v>1079.8499999999999</v>
      </c>
      <c r="Q186" s="1">
        <f t="shared" si="49"/>
        <v>169679.68</v>
      </c>
      <c r="R186" s="92">
        <f>IF('Metric ME - Current'!$D$16&lt;2.3795,385.62-52.4691*(2.3795-'Metric ME - Current'!$D$16),385.62)</f>
        <v>385.62</v>
      </c>
      <c r="S186" s="1">
        <f t="shared" si="56"/>
        <v>93689.059999999707</v>
      </c>
      <c r="V186" s="92">
        <v>208</v>
      </c>
      <c r="W186" s="92">
        <f>IF('Metric ME - Current'!$E$16&lt;2.3542,1079.85-130.66*(2.3542-'Metric ME - Current'!$E$16),1079.85)</f>
        <v>1079.8499999999999</v>
      </c>
      <c r="X186" s="1">
        <f t="shared" si="50"/>
        <v>169679.68</v>
      </c>
      <c r="Y186" s="92">
        <f>IF('Metric ME - Current'!$E$16&lt;2.3795,385.62-52.4691*(2.3795-'Metric ME - Current'!$E$16),385.62)</f>
        <v>385.62</v>
      </c>
      <c r="Z186" s="1">
        <f t="shared" si="57"/>
        <v>93689.059999999707</v>
      </c>
      <c r="AC186" s="92">
        <v>208</v>
      </c>
      <c r="AD186" s="92">
        <f>IF('Metric ME - Current'!$F$16&lt;2.3542,1079.85-130.66*(2.3542-'Metric ME - Current'!$F$16),1079.85)</f>
        <v>1079.8499999999999</v>
      </c>
      <c r="AE186" s="1">
        <f t="shared" si="51"/>
        <v>169679.68</v>
      </c>
      <c r="AF186" s="92">
        <f>IF('Metric ME - Current'!$F$16&lt;2.3795,385.62-52.4691*(2.3795-'Metric ME - Current'!$F$16),385.62)</f>
        <v>385.62</v>
      </c>
      <c r="AG186" s="1">
        <f t="shared" si="58"/>
        <v>93689.059999999707</v>
      </c>
      <c r="AJ186" s="92">
        <v>208</v>
      </c>
      <c r="AK186" s="92">
        <f>IF('Metric ME - Current'!$G$16&lt;2.3542,1079.85-130.66*(2.3542-'Metric ME - Current'!$G$16),1079.85)</f>
        <v>1079.8499999999999</v>
      </c>
      <c r="AL186" s="1">
        <f t="shared" si="52"/>
        <v>169679.68</v>
      </c>
      <c r="AM186" s="92">
        <f>IF('Metric ME - Current'!$G$16&lt;2.3795,385.62-52.4691*(2.3795-'Metric ME - Current'!$G$16),385.62)</f>
        <v>385.62</v>
      </c>
      <c r="AN186" s="1">
        <f t="shared" si="59"/>
        <v>93689.059999999707</v>
      </c>
      <c r="AQ186" s="92">
        <v>208</v>
      </c>
      <c r="AR186" s="92">
        <f>IF('Metric ME - Current'!$H$16&lt;2.3542,1079.85-130.66*(2.3542-'Metric ME - Current'!$H$16),1079.85)</f>
        <v>1079.8499999999999</v>
      </c>
      <c r="AS186" s="1">
        <f t="shared" si="53"/>
        <v>169679.68</v>
      </c>
      <c r="AT186" s="92">
        <f>IF('Metric ME - Current'!$H$16&lt;2.3795,385.62-52.4691*(2.3795-'Metric ME - Current'!$H$16),385.62)</f>
        <v>385.62</v>
      </c>
      <c r="AU186" s="1">
        <f t="shared" si="60"/>
        <v>93689.059999999707</v>
      </c>
      <c r="AX186" s="92">
        <v>208</v>
      </c>
      <c r="AY186" s="92">
        <f>IF('Metric ME - Current'!$I$16&lt;2.3542,1079.85-130.66*(2.3542-'Metric ME - Current'!$I$16),1079.85)</f>
        <v>1079.8499999999999</v>
      </c>
      <c r="AZ186" s="1">
        <f t="shared" si="54"/>
        <v>169679.68</v>
      </c>
      <c r="BA186" s="92">
        <f>IF('Metric ME - Current'!$I$16&lt;2.3795,385.62-52.4691*(2.3795-'Metric ME - Current'!$I$16),385.62)</f>
        <v>385.62</v>
      </c>
      <c r="BB186" s="1">
        <f t="shared" si="61"/>
        <v>93689.059999999707</v>
      </c>
    </row>
    <row r="187" spans="1:54" x14ac:dyDescent="0.25">
      <c r="A187" s="92">
        <v>209</v>
      </c>
      <c r="B187" s="92">
        <f>IF('Metric ME - Current'!$B$16&lt;2.3542,1079.85-130.66*(2.3542-'Metric ME - Current'!$B$16),1079.85)</f>
        <v>1079.8499999999999</v>
      </c>
      <c r="C187" s="1">
        <f t="shared" si="47"/>
        <v>170759.53</v>
      </c>
      <c r="D187" s="92">
        <f>IF('Metric ME - Current'!$B$16&lt;2.3795,385.62-52.4691*(2.3795-'Metric ME - Current'!$B$16),385.62)</f>
        <v>385.62</v>
      </c>
      <c r="E187" s="1">
        <f t="shared" si="46"/>
        <v>94074.679999999702</v>
      </c>
      <c r="H187" s="92">
        <v>209</v>
      </c>
      <c r="I187" s="92">
        <f>IF('Metric ME - Current'!$C$16&lt;2.3542,1079.85-130.66*(2.3542-'Metric ME - Current'!$C$16),1079.85)</f>
        <v>1079.8499999999999</v>
      </c>
      <c r="J187" s="1">
        <f t="shared" si="48"/>
        <v>170759.53</v>
      </c>
      <c r="K187" s="92">
        <f>IF('Metric ME - Current'!$C$16&lt;2.3795,385.62-52.4691*(2.3795-'Metric ME - Current'!$C$16),385.62)</f>
        <v>385.62</v>
      </c>
      <c r="L187" s="1">
        <f t="shared" si="55"/>
        <v>94074.679999999702</v>
      </c>
      <c r="O187" s="92">
        <v>209</v>
      </c>
      <c r="P187" s="92">
        <f>IF('Metric ME - Current'!$D$16&lt;2.3542,1079.85-130.66*(2.3542-'Metric ME - Current'!$D$16),1079.85)</f>
        <v>1079.8499999999999</v>
      </c>
      <c r="Q187" s="1">
        <f t="shared" si="49"/>
        <v>170759.53</v>
      </c>
      <c r="R187" s="92">
        <f>IF('Metric ME - Current'!$D$16&lt;2.3795,385.62-52.4691*(2.3795-'Metric ME - Current'!$D$16),385.62)</f>
        <v>385.62</v>
      </c>
      <c r="S187" s="1">
        <f t="shared" si="56"/>
        <v>94074.679999999702</v>
      </c>
      <c r="V187" s="92">
        <v>209</v>
      </c>
      <c r="W187" s="92">
        <f>IF('Metric ME - Current'!$E$16&lt;2.3542,1079.85-130.66*(2.3542-'Metric ME - Current'!$E$16),1079.85)</f>
        <v>1079.8499999999999</v>
      </c>
      <c r="X187" s="1">
        <f t="shared" si="50"/>
        <v>170759.53</v>
      </c>
      <c r="Y187" s="92">
        <f>IF('Metric ME - Current'!$E$16&lt;2.3795,385.62-52.4691*(2.3795-'Metric ME - Current'!$E$16),385.62)</f>
        <v>385.62</v>
      </c>
      <c r="Z187" s="1">
        <f t="shared" si="57"/>
        <v>94074.679999999702</v>
      </c>
      <c r="AC187" s="92">
        <v>209</v>
      </c>
      <c r="AD187" s="92">
        <f>IF('Metric ME - Current'!$F$16&lt;2.3542,1079.85-130.66*(2.3542-'Metric ME - Current'!$F$16),1079.85)</f>
        <v>1079.8499999999999</v>
      </c>
      <c r="AE187" s="1">
        <f t="shared" si="51"/>
        <v>170759.53</v>
      </c>
      <c r="AF187" s="92">
        <f>IF('Metric ME - Current'!$F$16&lt;2.3795,385.62-52.4691*(2.3795-'Metric ME - Current'!$F$16),385.62)</f>
        <v>385.62</v>
      </c>
      <c r="AG187" s="1">
        <f t="shared" si="58"/>
        <v>94074.679999999702</v>
      </c>
      <c r="AJ187" s="92">
        <v>209</v>
      </c>
      <c r="AK187" s="92">
        <f>IF('Metric ME - Current'!$G$16&lt;2.3542,1079.85-130.66*(2.3542-'Metric ME - Current'!$G$16),1079.85)</f>
        <v>1079.8499999999999</v>
      </c>
      <c r="AL187" s="1">
        <f t="shared" si="52"/>
        <v>170759.53</v>
      </c>
      <c r="AM187" s="92">
        <f>IF('Metric ME - Current'!$G$16&lt;2.3795,385.62-52.4691*(2.3795-'Metric ME - Current'!$G$16),385.62)</f>
        <v>385.62</v>
      </c>
      <c r="AN187" s="1">
        <f t="shared" si="59"/>
        <v>94074.679999999702</v>
      </c>
      <c r="AQ187" s="92">
        <v>209</v>
      </c>
      <c r="AR187" s="92">
        <f>IF('Metric ME - Current'!$H$16&lt;2.3542,1079.85-130.66*(2.3542-'Metric ME - Current'!$H$16),1079.85)</f>
        <v>1079.8499999999999</v>
      </c>
      <c r="AS187" s="1">
        <f t="shared" si="53"/>
        <v>170759.53</v>
      </c>
      <c r="AT187" s="92">
        <f>IF('Metric ME - Current'!$H$16&lt;2.3795,385.62-52.4691*(2.3795-'Metric ME - Current'!$H$16),385.62)</f>
        <v>385.62</v>
      </c>
      <c r="AU187" s="1">
        <f t="shared" si="60"/>
        <v>94074.679999999702</v>
      </c>
      <c r="AX187" s="92">
        <v>209</v>
      </c>
      <c r="AY187" s="92">
        <f>IF('Metric ME - Current'!$I$16&lt;2.3542,1079.85-130.66*(2.3542-'Metric ME - Current'!$I$16),1079.85)</f>
        <v>1079.8499999999999</v>
      </c>
      <c r="AZ187" s="1">
        <f t="shared" si="54"/>
        <v>170759.53</v>
      </c>
      <c r="BA187" s="92">
        <f>IF('Metric ME - Current'!$I$16&lt;2.3795,385.62-52.4691*(2.3795-'Metric ME - Current'!$I$16),385.62)</f>
        <v>385.62</v>
      </c>
      <c r="BB187" s="1">
        <f t="shared" si="61"/>
        <v>94074.679999999702</v>
      </c>
    </row>
    <row r="188" spans="1:54" x14ac:dyDescent="0.25">
      <c r="A188" s="92">
        <v>210</v>
      </c>
      <c r="B188" s="92">
        <f>IF('Metric ME - Current'!$B$16&lt;2.3542,1079.85-130.66*(2.3542-'Metric ME - Current'!$B$16),1079.85)</f>
        <v>1079.8499999999999</v>
      </c>
      <c r="C188" s="1">
        <f t="shared" si="47"/>
        <v>171839.38</v>
      </c>
      <c r="D188" s="92">
        <f>IF('Metric ME - Current'!$B$16&lt;2.3795,385.62-52.4691*(2.3795-'Metric ME - Current'!$B$16),385.62)</f>
        <v>385.62</v>
      </c>
      <c r="E188" s="1">
        <f t="shared" si="46"/>
        <v>94460.299999999697</v>
      </c>
      <c r="H188" s="92">
        <v>210</v>
      </c>
      <c r="I188" s="92">
        <f>IF('Metric ME - Current'!$C$16&lt;2.3542,1079.85-130.66*(2.3542-'Metric ME - Current'!$C$16),1079.85)</f>
        <v>1079.8499999999999</v>
      </c>
      <c r="J188" s="1">
        <f t="shared" si="48"/>
        <v>171839.38</v>
      </c>
      <c r="K188" s="92">
        <f>IF('Metric ME - Current'!$C$16&lt;2.3795,385.62-52.4691*(2.3795-'Metric ME - Current'!$C$16),385.62)</f>
        <v>385.62</v>
      </c>
      <c r="L188" s="1">
        <f t="shared" si="55"/>
        <v>94460.299999999697</v>
      </c>
      <c r="O188" s="92">
        <v>210</v>
      </c>
      <c r="P188" s="92">
        <f>IF('Metric ME - Current'!$D$16&lt;2.3542,1079.85-130.66*(2.3542-'Metric ME - Current'!$D$16),1079.85)</f>
        <v>1079.8499999999999</v>
      </c>
      <c r="Q188" s="1">
        <f t="shared" si="49"/>
        <v>171839.38</v>
      </c>
      <c r="R188" s="92">
        <f>IF('Metric ME - Current'!$D$16&lt;2.3795,385.62-52.4691*(2.3795-'Metric ME - Current'!$D$16),385.62)</f>
        <v>385.62</v>
      </c>
      <c r="S188" s="1">
        <f t="shared" si="56"/>
        <v>94460.299999999697</v>
      </c>
      <c r="V188" s="92">
        <v>210</v>
      </c>
      <c r="W188" s="92">
        <f>IF('Metric ME - Current'!$E$16&lt;2.3542,1079.85-130.66*(2.3542-'Metric ME - Current'!$E$16),1079.85)</f>
        <v>1079.8499999999999</v>
      </c>
      <c r="X188" s="1">
        <f t="shared" si="50"/>
        <v>171839.38</v>
      </c>
      <c r="Y188" s="92">
        <f>IF('Metric ME - Current'!$E$16&lt;2.3795,385.62-52.4691*(2.3795-'Metric ME - Current'!$E$16),385.62)</f>
        <v>385.62</v>
      </c>
      <c r="Z188" s="1">
        <f t="shared" si="57"/>
        <v>94460.299999999697</v>
      </c>
      <c r="AC188" s="92">
        <v>210</v>
      </c>
      <c r="AD188" s="92">
        <f>IF('Metric ME - Current'!$F$16&lt;2.3542,1079.85-130.66*(2.3542-'Metric ME - Current'!$F$16),1079.85)</f>
        <v>1079.8499999999999</v>
      </c>
      <c r="AE188" s="1">
        <f t="shared" si="51"/>
        <v>171839.38</v>
      </c>
      <c r="AF188" s="92">
        <f>IF('Metric ME - Current'!$F$16&lt;2.3795,385.62-52.4691*(2.3795-'Metric ME - Current'!$F$16),385.62)</f>
        <v>385.62</v>
      </c>
      <c r="AG188" s="1">
        <f t="shared" si="58"/>
        <v>94460.299999999697</v>
      </c>
      <c r="AJ188" s="92">
        <v>210</v>
      </c>
      <c r="AK188" s="92">
        <f>IF('Metric ME - Current'!$G$16&lt;2.3542,1079.85-130.66*(2.3542-'Metric ME - Current'!$G$16),1079.85)</f>
        <v>1079.8499999999999</v>
      </c>
      <c r="AL188" s="1">
        <f t="shared" si="52"/>
        <v>171839.38</v>
      </c>
      <c r="AM188" s="92">
        <f>IF('Metric ME - Current'!$G$16&lt;2.3795,385.62-52.4691*(2.3795-'Metric ME - Current'!$G$16),385.62)</f>
        <v>385.62</v>
      </c>
      <c r="AN188" s="1">
        <f t="shared" si="59"/>
        <v>94460.299999999697</v>
      </c>
      <c r="AQ188" s="92">
        <v>210</v>
      </c>
      <c r="AR188" s="92">
        <f>IF('Metric ME - Current'!$H$16&lt;2.3542,1079.85-130.66*(2.3542-'Metric ME - Current'!$H$16),1079.85)</f>
        <v>1079.8499999999999</v>
      </c>
      <c r="AS188" s="1">
        <f t="shared" si="53"/>
        <v>171839.38</v>
      </c>
      <c r="AT188" s="92">
        <f>IF('Metric ME - Current'!$H$16&lt;2.3795,385.62-52.4691*(2.3795-'Metric ME - Current'!$H$16),385.62)</f>
        <v>385.62</v>
      </c>
      <c r="AU188" s="1">
        <f t="shared" si="60"/>
        <v>94460.299999999697</v>
      </c>
      <c r="AX188" s="92">
        <v>210</v>
      </c>
      <c r="AY188" s="92">
        <f>IF('Metric ME - Current'!$I$16&lt;2.3542,1079.85-130.66*(2.3542-'Metric ME - Current'!$I$16),1079.85)</f>
        <v>1079.8499999999999</v>
      </c>
      <c r="AZ188" s="1">
        <f t="shared" si="54"/>
        <v>171839.38</v>
      </c>
      <c r="BA188" s="92">
        <f>IF('Metric ME - Current'!$I$16&lt;2.3795,385.62-52.4691*(2.3795-'Metric ME - Current'!$I$16),385.62)</f>
        <v>385.62</v>
      </c>
      <c r="BB188" s="1">
        <f t="shared" si="61"/>
        <v>94460.299999999697</v>
      </c>
    </row>
    <row r="189" spans="1:54" x14ac:dyDescent="0.25">
      <c r="A189" s="92">
        <v>211</v>
      </c>
      <c r="B189" s="92">
        <f>IF('Metric ME - Current'!$B$16&lt;2.3542,1079.85-130.66*(2.3542-'Metric ME - Current'!$B$16),1079.85)</f>
        <v>1079.8499999999999</v>
      </c>
      <c r="C189" s="1">
        <f t="shared" si="47"/>
        <v>172919.23</v>
      </c>
      <c r="D189" s="92">
        <f>IF('Metric ME - Current'!$B$16&lt;2.3795,385.62-52.4691*(2.3795-'Metric ME - Current'!$B$16),385.62)</f>
        <v>385.62</v>
      </c>
      <c r="E189" s="1">
        <f t="shared" si="46"/>
        <v>94845.919999999693</v>
      </c>
      <c r="H189" s="92">
        <v>211</v>
      </c>
      <c r="I189" s="92">
        <f>IF('Metric ME - Current'!$C$16&lt;2.3542,1079.85-130.66*(2.3542-'Metric ME - Current'!$C$16),1079.85)</f>
        <v>1079.8499999999999</v>
      </c>
      <c r="J189" s="1">
        <f t="shared" si="48"/>
        <v>172919.23</v>
      </c>
      <c r="K189" s="92">
        <f>IF('Metric ME - Current'!$C$16&lt;2.3795,385.62-52.4691*(2.3795-'Metric ME - Current'!$C$16),385.62)</f>
        <v>385.62</v>
      </c>
      <c r="L189" s="1">
        <f t="shared" si="55"/>
        <v>94845.919999999693</v>
      </c>
      <c r="O189" s="92">
        <v>211</v>
      </c>
      <c r="P189" s="92">
        <f>IF('Metric ME - Current'!$D$16&lt;2.3542,1079.85-130.66*(2.3542-'Metric ME - Current'!$D$16),1079.85)</f>
        <v>1079.8499999999999</v>
      </c>
      <c r="Q189" s="1">
        <f t="shared" si="49"/>
        <v>172919.23</v>
      </c>
      <c r="R189" s="92">
        <f>IF('Metric ME - Current'!$D$16&lt;2.3795,385.62-52.4691*(2.3795-'Metric ME - Current'!$D$16),385.62)</f>
        <v>385.62</v>
      </c>
      <c r="S189" s="1">
        <f t="shared" si="56"/>
        <v>94845.919999999693</v>
      </c>
      <c r="V189" s="92">
        <v>211</v>
      </c>
      <c r="W189" s="92">
        <f>IF('Metric ME - Current'!$E$16&lt;2.3542,1079.85-130.66*(2.3542-'Metric ME - Current'!$E$16),1079.85)</f>
        <v>1079.8499999999999</v>
      </c>
      <c r="X189" s="1">
        <f t="shared" si="50"/>
        <v>172919.23</v>
      </c>
      <c r="Y189" s="92">
        <f>IF('Metric ME - Current'!$E$16&lt;2.3795,385.62-52.4691*(2.3795-'Metric ME - Current'!$E$16),385.62)</f>
        <v>385.62</v>
      </c>
      <c r="Z189" s="1">
        <f t="shared" si="57"/>
        <v>94845.919999999693</v>
      </c>
      <c r="AC189" s="92">
        <v>211</v>
      </c>
      <c r="AD189" s="92">
        <f>IF('Metric ME - Current'!$F$16&lt;2.3542,1079.85-130.66*(2.3542-'Metric ME - Current'!$F$16),1079.85)</f>
        <v>1079.8499999999999</v>
      </c>
      <c r="AE189" s="1">
        <f t="shared" si="51"/>
        <v>172919.23</v>
      </c>
      <c r="AF189" s="92">
        <f>IF('Metric ME - Current'!$F$16&lt;2.3795,385.62-52.4691*(2.3795-'Metric ME - Current'!$F$16),385.62)</f>
        <v>385.62</v>
      </c>
      <c r="AG189" s="1">
        <f t="shared" si="58"/>
        <v>94845.919999999693</v>
      </c>
      <c r="AJ189" s="92">
        <v>211</v>
      </c>
      <c r="AK189" s="92">
        <f>IF('Metric ME - Current'!$G$16&lt;2.3542,1079.85-130.66*(2.3542-'Metric ME - Current'!$G$16),1079.85)</f>
        <v>1079.8499999999999</v>
      </c>
      <c r="AL189" s="1">
        <f t="shared" si="52"/>
        <v>172919.23</v>
      </c>
      <c r="AM189" s="92">
        <f>IF('Metric ME - Current'!$G$16&lt;2.3795,385.62-52.4691*(2.3795-'Metric ME - Current'!$G$16),385.62)</f>
        <v>385.62</v>
      </c>
      <c r="AN189" s="1">
        <f t="shared" si="59"/>
        <v>94845.919999999693</v>
      </c>
      <c r="AQ189" s="92">
        <v>211</v>
      </c>
      <c r="AR189" s="92">
        <f>IF('Metric ME - Current'!$H$16&lt;2.3542,1079.85-130.66*(2.3542-'Metric ME - Current'!$H$16),1079.85)</f>
        <v>1079.8499999999999</v>
      </c>
      <c r="AS189" s="1">
        <f t="shared" si="53"/>
        <v>172919.23</v>
      </c>
      <c r="AT189" s="92">
        <f>IF('Metric ME - Current'!$H$16&lt;2.3795,385.62-52.4691*(2.3795-'Metric ME - Current'!$H$16),385.62)</f>
        <v>385.62</v>
      </c>
      <c r="AU189" s="1">
        <f t="shared" si="60"/>
        <v>94845.919999999693</v>
      </c>
      <c r="AX189" s="92">
        <v>211</v>
      </c>
      <c r="AY189" s="92">
        <f>IF('Metric ME - Current'!$I$16&lt;2.3542,1079.85-130.66*(2.3542-'Metric ME - Current'!$I$16),1079.85)</f>
        <v>1079.8499999999999</v>
      </c>
      <c r="AZ189" s="1">
        <f t="shared" si="54"/>
        <v>172919.23</v>
      </c>
      <c r="BA189" s="92">
        <f>IF('Metric ME - Current'!$I$16&lt;2.3795,385.62-52.4691*(2.3795-'Metric ME - Current'!$I$16),385.62)</f>
        <v>385.62</v>
      </c>
      <c r="BB189" s="1">
        <f t="shared" si="61"/>
        <v>94845.919999999693</v>
      </c>
    </row>
    <row r="190" spans="1:54" x14ac:dyDescent="0.25">
      <c r="A190" s="92">
        <v>212</v>
      </c>
      <c r="B190" s="92">
        <f>IF('Metric ME - Current'!$B$16&lt;2.3542,1079.85-130.66*(2.3542-'Metric ME - Current'!$B$16),1079.85)</f>
        <v>1079.8499999999999</v>
      </c>
      <c r="C190" s="1">
        <f t="shared" si="47"/>
        <v>173999.08000000002</v>
      </c>
      <c r="D190" s="92">
        <f>IF('Metric ME - Current'!$B$16&lt;2.3795,385.62-52.4691*(2.3795-'Metric ME - Current'!$B$16),385.62)</f>
        <v>385.62</v>
      </c>
      <c r="E190" s="1">
        <f t="shared" si="46"/>
        <v>95231.539999999688</v>
      </c>
      <c r="H190" s="92">
        <v>212</v>
      </c>
      <c r="I190" s="92">
        <f>IF('Metric ME - Current'!$C$16&lt;2.3542,1079.85-130.66*(2.3542-'Metric ME - Current'!$C$16),1079.85)</f>
        <v>1079.8499999999999</v>
      </c>
      <c r="J190" s="1">
        <f t="shared" si="48"/>
        <v>173999.08000000002</v>
      </c>
      <c r="K190" s="92">
        <f>IF('Metric ME - Current'!$C$16&lt;2.3795,385.62-52.4691*(2.3795-'Metric ME - Current'!$C$16),385.62)</f>
        <v>385.62</v>
      </c>
      <c r="L190" s="1">
        <f t="shared" si="55"/>
        <v>95231.539999999688</v>
      </c>
      <c r="O190" s="92">
        <v>212</v>
      </c>
      <c r="P190" s="92">
        <f>IF('Metric ME - Current'!$D$16&lt;2.3542,1079.85-130.66*(2.3542-'Metric ME - Current'!$D$16),1079.85)</f>
        <v>1079.8499999999999</v>
      </c>
      <c r="Q190" s="1">
        <f t="shared" si="49"/>
        <v>173999.08000000002</v>
      </c>
      <c r="R190" s="92">
        <f>IF('Metric ME - Current'!$D$16&lt;2.3795,385.62-52.4691*(2.3795-'Metric ME - Current'!$D$16),385.62)</f>
        <v>385.62</v>
      </c>
      <c r="S190" s="1">
        <f t="shared" si="56"/>
        <v>95231.539999999688</v>
      </c>
      <c r="V190" s="92">
        <v>212</v>
      </c>
      <c r="W190" s="92">
        <f>IF('Metric ME - Current'!$E$16&lt;2.3542,1079.85-130.66*(2.3542-'Metric ME - Current'!$E$16),1079.85)</f>
        <v>1079.8499999999999</v>
      </c>
      <c r="X190" s="1">
        <f t="shared" si="50"/>
        <v>173999.08000000002</v>
      </c>
      <c r="Y190" s="92">
        <f>IF('Metric ME - Current'!$E$16&lt;2.3795,385.62-52.4691*(2.3795-'Metric ME - Current'!$E$16),385.62)</f>
        <v>385.62</v>
      </c>
      <c r="Z190" s="1">
        <f t="shared" si="57"/>
        <v>95231.539999999688</v>
      </c>
      <c r="AC190" s="92">
        <v>212</v>
      </c>
      <c r="AD190" s="92">
        <f>IF('Metric ME - Current'!$F$16&lt;2.3542,1079.85-130.66*(2.3542-'Metric ME - Current'!$F$16),1079.85)</f>
        <v>1079.8499999999999</v>
      </c>
      <c r="AE190" s="1">
        <f t="shared" si="51"/>
        <v>173999.08000000002</v>
      </c>
      <c r="AF190" s="92">
        <f>IF('Metric ME - Current'!$F$16&lt;2.3795,385.62-52.4691*(2.3795-'Metric ME - Current'!$F$16),385.62)</f>
        <v>385.62</v>
      </c>
      <c r="AG190" s="1">
        <f t="shared" si="58"/>
        <v>95231.539999999688</v>
      </c>
      <c r="AJ190" s="92">
        <v>212</v>
      </c>
      <c r="AK190" s="92">
        <f>IF('Metric ME - Current'!$G$16&lt;2.3542,1079.85-130.66*(2.3542-'Metric ME - Current'!$G$16),1079.85)</f>
        <v>1079.8499999999999</v>
      </c>
      <c r="AL190" s="1">
        <f t="shared" si="52"/>
        <v>173999.08000000002</v>
      </c>
      <c r="AM190" s="92">
        <f>IF('Metric ME - Current'!$G$16&lt;2.3795,385.62-52.4691*(2.3795-'Metric ME - Current'!$G$16),385.62)</f>
        <v>385.62</v>
      </c>
      <c r="AN190" s="1">
        <f t="shared" si="59"/>
        <v>95231.539999999688</v>
      </c>
      <c r="AQ190" s="92">
        <v>212</v>
      </c>
      <c r="AR190" s="92">
        <f>IF('Metric ME - Current'!$H$16&lt;2.3542,1079.85-130.66*(2.3542-'Metric ME - Current'!$H$16),1079.85)</f>
        <v>1079.8499999999999</v>
      </c>
      <c r="AS190" s="1">
        <f t="shared" si="53"/>
        <v>173999.08000000002</v>
      </c>
      <c r="AT190" s="92">
        <f>IF('Metric ME - Current'!$H$16&lt;2.3795,385.62-52.4691*(2.3795-'Metric ME - Current'!$H$16),385.62)</f>
        <v>385.62</v>
      </c>
      <c r="AU190" s="1">
        <f t="shared" si="60"/>
        <v>95231.539999999688</v>
      </c>
      <c r="AX190" s="92">
        <v>212</v>
      </c>
      <c r="AY190" s="92">
        <f>IF('Metric ME - Current'!$I$16&lt;2.3542,1079.85-130.66*(2.3542-'Metric ME - Current'!$I$16),1079.85)</f>
        <v>1079.8499999999999</v>
      </c>
      <c r="AZ190" s="1">
        <f t="shared" si="54"/>
        <v>173999.08000000002</v>
      </c>
      <c r="BA190" s="92">
        <f>IF('Metric ME - Current'!$I$16&lt;2.3795,385.62-52.4691*(2.3795-'Metric ME - Current'!$I$16),385.62)</f>
        <v>385.62</v>
      </c>
      <c r="BB190" s="1">
        <f t="shared" si="61"/>
        <v>95231.539999999688</v>
      </c>
    </row>
    <row r="191" spans="1:54" x14ac:dyDescent="0.25">
      <c r="A191" s="92">
        <v>213</v>
      </c>
      <c r="B191" s="92">
        <f>IF('Metric ME - Current'!$B$16&lt;2.3542,1079.85-130.66*(2.3542-'Metric ME - Current'!$B$16),1079.85)</f>
        <v>1079.8499999999999</v>
      </c>
      <c r="C191" s="1">
        <f t="shared" si="47"/>
        <v>175078.93000000002</v>
      </c>
      <c r="D191" s="92">
        <f>IF('Metric ME - Current'!$B$16&lt;2.3795,385.62-52.4691*(2.3795-'Metric ME - Current'!$B$16),385.62)</f>
        <v>385.62</v>
      </c>
      <c r="E191" s="1">
        <f t="shared" si="46"/>
        <v>95617.159999999683</v>
      </c>
      <c r="H191" s="92">
        <v>213</v>
      </c>
      <c r="I191" s="92">
        <f>IF('Metric ME - Current'!$C$16&lt;2.3542,1079.85-130.66*(2.3542-'Metric ME - Current'!$C$16),1079.85)</f>
        <v>1079.8499999999999</v>
      </c>
      <c r="J191" s="1">
        <f t="shared" si="48"/>
        <v>175078.93000000002</v>
      </c>
      <c r="K191" s="92">
        <f>IF('Metric ME - Current'!$C$16&lt;2.3795,385.62-52.4691*(2.3795-'Metric ME - Current'!$C$16),385.62)</f>
        <v>385.62</v>
      </c>
      <c r="L191" s="1">
        <f t="shared" si="55"/>
        <v>95617.159999999683</v>
      </c>
      <c r="O191" s="92">
        <v>213</v>
      </c>
      <c r="P191" s="92">
        <f>IF('Metric ME - Current'!$D$16&lt;2.3542,1079.85-130.66*(2.3542-'Metric ME - Current'!$D$16),1079.85)</f>
        <v>1079.8499999999999</v>
      </c>
      <c r="Q191" s="1">
        <f t="shared" si="49"/>
        <v>175078.93000000002</v>
      </c>
      <c r="R191" s="92">
        <f>IF('Metric ME - Current'!$D$16&lt;2.3795,385.62-52.4691*(2.3795-'Metric ME - Current'!$D$16),385.62)</f>
        <v>385.62</v>
      </c>
      <c r="S191" s="1">
        <f t="shared" si="56"/>
        <v>95617.159999999683</v>
      </c>
      <c r="V191" s="92">
        <v>213</v>
      </c>
      <c r="W191" s="92">
        <f>IF('Metric ME - Current'!$E$16&lt;2.3542,1079.85-130.66*(2.3542-'Metric ME - Current'!$E$16),1079.85)</f>
        <v>1079.8499999999999</v>
      </c>
      <c r="X191" s="1">
        <f t="shared" si="50"/>
        <v>175078.93000000002</v>
      </c>
      <c r="Y191" s="92">
        <f>IF('Metric ME - Current'!$E$16&lt;2.3795,385.62-52.4691*(2.3795-'Metric ME - Current'!$E$16),385.62)</f>
        <v>385.62</v>
      </c>
      <c r="Z191" s="1">
        <f t="shared" si="57"/>
        <v>95617.159999999683</v>
      </c>
      <c r="AC191" s="92">
        <v>213</v>
      </c>
      <c r="AD191" s="92">
        <f>IF('Metric ME - Current'!$F$16&lt;2.3542,1079.85-130.66*(2.3542-'Metric ME - Current'!$F$16),1079.85)</f>
        <v>1079.8499999999999</v>
      </c>
      <c r="AE191" s="1">
        <f t="shared" si="51"/>
        <v>175078.93000000002</v>
      </c>
      <c r="AF191" s="92">
        <f>IF('Metric ME - Current'!$F$16&lt;2.3795,385.62-52.4691*(2.3795-'Metric ME - Current'!$F$16),385.62)</f>
        <v>385.62</v>
      </c>
      <c r="AG191" s="1">
        <f t="shared" si="58"/>
        <v>95617.159999999683</v>
      </c>
      <c r="AJ191" s="92">
        <v>213</v>
      </c>
      <c r="AK191" s="92">
        <f>IF('Metric ME - Current'!$G$16&lt;2.3542,1079.85-130.66*(2.3542-'Metric ME - Current'!$G$16),1079.85)</f>
        <v>1079.8499999999999</v>
      </c>
      <c r="AL191" s="1">
        <f t="shared" si="52"/>
        <v>175078.93000000002</v>
      </c>
      <c r="AM191" s="92">
        <f>IF('Metric ME - Current'!$G$16&lt;2.3795,385.62-52.4691*(2.3795-'Metric ME - Current'!$G$16),385.62)</f>
        <v>385.62</v>
      </c>
      <c r="AN191" s="1">
        <f t="shared" si="59"/>
        <v>95617.159999999683</v>
      </c>
      <c r="AQ191" s="92">
        <v>213</v>
      </c>
      <c r="AR191" s="92">
        <f>IF('Metric ME - Current'!$H$16&lt;2.3542,1079.85-130.66*(2.3542-'Metric ME - Current'!$H$16),1079.85)</f>
        <v>1079.8499999999999</v>
      </c>
      <c r="AS191" s="1">
        <f t="shared" si="53"/>
        <v>175078.93000000002</v>
      </c>
      <c r="AT191" s="92">
        <f>IF('Metric ME - Current'!$H$16&lt;2.3795,385.62-52.4691*(2.3795-'Metric ME - Current'!$H$16),385.62)</f>
        <v>385.62</v>
      </c>
      <c r="AU191" s="1">
        <f t="shared" si="60"/>
        <v>95617.159999999683</v>
      </c>
      <c r="AX191" s="92">
        <v>213</v>
      </c>
      <c r="AY191" s="92">
        <f>IF('Metric ME - Current'!$I$16&lt;2.3542,1079.85-130.66*(2.3542-'Metric ME - Current'!$I$16),1079.85)</f>
        <v>1079.8499999999999</v>
      </c>
      <c r="AZ191" s="1">
        <f t="shared" si="54"/>
        <v>175078.93000000002</v>
      </c>
      <c r="BA191" s="92">
        <f>IF('Metric ME - Current'!$I$16&lt;2.3795,385.62-52.4691*(2.3795-'Metric ME - Current'!$I$16),385.62)</f>
        <v>385.62</v>
      </c>
      <c r="BB191" s="1">
        <f t="shared" si="61"/>
        <v>95617.159999999683</v>
      </c>
    </row>
    <row r="192" spans="1:54" x14ac:dyDescent="0.25">
      <c r="A192" s="92">
        <v>214</v>
      </c>
      <c r="B192" s="92">
        <f>IF('Metric ME - Current'!$B$16&lt;2.3542,1079.85-130.66*(2.3542-'Metric ME - Current'!$B$16),1079.85)</f>
        <v>1079.8499999999999</v>
      </c>
      <c r="C192" s="1">
        <f t="shared" si="47"/>
        <v>176158.78000000003</v>
      </c>
      <c r="D192" s="92">
        <f>IF('Metric ME - Current'!$B$16&lt;2.3795,385.62-52.4691*(2.3795-'Metric ME - Current'!$B$16),385.62)</f>
        <v>385.62</v>
      </c>
      <c r="E192" s="1">
        <f t="shared" si="46"/>
        <v>96002.779999999679</v>
      </c>
      <c r="H192" s="92">
        <v>214</v>
      </c>
      <c r="I192" s="92">
        <f>IF('Metric ME - Current'!$C$16&lt;2.3542,1079.85-130.66*(2.3542-'Metric ME - Current'!$C$16),1079.85)</f>
        <v>1079.8499999999999</v>
      </c>
      <c r="J192" s="1">
        <f t="shared" si="48"/>
        <v>176158.78000000003</v>
      </c>
      <c r="K192" s="92">
        <f>IF('Metric ME - Current'!$C$16&lt;2.3795,385.62-52.4691*(2.3795-'Metric ME - Current'!$C$16),385.62)</f>
        <v>385.62</v>
      </c>
      <c r="L192" s="1">
        <f t="shared" si="55"/>
        <v>96002.779999999679</v>
      </c>
      <c r="O192" s="92">
        <v>214</v>
      </c>
      <c r="P192" s="92">
        <f>IF('Metric ME - Current'!$D$16&lt;2.3542,1079.85-130.66*(2.3542-'Metric ME - Current'!$D$16),1079.85)</f>
        <v>1079.8499999999999</v>
      </c>
      <c r="Q192" s="1">
        <f t="shared" si="49"/>
        <v>176158.78000000003</v>
      </c>
      <c r="R192" s="92">
        <f>IF('Metric ME - Current'!$D$16&lt;2.3795,385.62-52.4691*(2.3795-'Metric ME - Current'!$D$16),385.62)</f>
        <v>385.62</v>
      </c>
      <c r="S192" s="1">
        <f t="shared" si="56"/>
        <v>96002.779999999679</v>
      </c>
      <c r="V192" s="92">
        <v>214</v>
      </c>
      <c r="W192" s="92">
        <f>IF('Metric ME - Current'!$E$16&lt;2.3542,1079.85-130.66*(2.3542-'Metric ME - Current'!$E$16),1079.85)</f>
        <v>1079.8499999999999</v>
      </c>
      <c r="X192" s="1">
        <f t="shared" si="50"/>
        <v>176158.78000000003</v>
      </c>
      <c r="Y192" s="92">
        <f>IF('Metric ME - Current'!$E$16&lt;2.3795,385.62-52.4691*(2.3795-'Metric ME - Current'!$E$16),385.62)</f>
        <v>385.62</v>
      </c>
      <c r="Z192" s="1">
        <f t="shared" si="57"/>
        <v>96002.779999999679</v>
      </c>
      <c r="AC192" s="92">
        <v>214</v>
      </c>
      <c r="AD192" s="92">
        <f>IF('Metric ME - Current'!$F$16&lt;2.3542,1079.85-130.66*(2.3542-'Metric ME - Current'!$F$16),1079.85)</f>
        <v>1079.8499999999999</v>
      </c>
      <c r="AE192" s="1">
        <f t="shared" si="51"/>
        <v>176158.78000000003</v>
      </c>
      <c r="AF192" s="92">
        <f>IF('Metric ME - Current'!$F$16&lt;2.3795,385.62-52.4691*(2.3795-'Metric ME - Current'!$F$16),385.62)</f>
        <v>385.62</v>
      </c>
      <c r="AG192" s="1">
        <f t="shared" si="58"/>
        <v>96002.779999999679</v>
      </c>
      <c r="AJ192" s="92">
        <v>214</v>
      </c>
      <c r="AK192" s="92">
        <f>IF('Metric ME - Current'!$G$16&lt;2.3542,1079.85-130.66*(2.3542-'Metric ME - Current'!$G$16),1079.85)</f>
        <v>1079.8499999999999</v>
      </c>
      <c r="AL192" s="1">
        <f t="shared" si="52"/>
        <v>176158.78000000003</v>
      </c>
      <c r="AM192" s="92">
        <f>IF('Metric ME - Current'!$G$16&lt;2.3795,385.62-52.4691*(2.3795-'Metric ME - Current'!$G$16),385.62)</f>
        <v>385.62</v>
      </c>
      <c r="AN192" s="1">
        <f t="shared" si="59"/>
        <v>96002.779999999679</v>
      </c>
      <c r="AQ192" s="92">
        <v>214</v>
      </c>
      <c r="AR192" s="92">
        <f>IF('Metric ME - Current'!$H$16&lt;2.3542,1079.85-130.66*(2.3542-'Metric ME - Current'!$H$16),1079.85)</f>
        <v>1079.8499999999999</v>
      </c>
      <c r="AS192" s="1">
        <f t="shared" si="53"/>
        <v>176158.78000000003</v>
      </c>
      <c r="AT192" s="92">
        <f>IF('Metric ME - Current'!$H$16&lt;2.3795,385.62-52.4691*(2.3795-'Metric ME - Current'!$H$16),385.62)</f>
        <v>385.62</v>
      </c>
      <c r="AU192" s="1">
        <f t="shared" si="60"/>
        <v>96002.779999999679</v>
      </c>
      <c r="AX192" s="92">
        <v>214</v>
      </c>
      <c r="AY192" s="92">
        <f>IF('Metric ME - Current'!$I$16&lt;2.3542,1079.85-130.66*(2.3542-'Metric ME - Current'!$I$16),1079.85)</f>
        <v>1079.8499999999999</v>
      </c>
      <c r="AZ192" s="1">
        <f t="shared" si="54"/>
        <v>176158.78000000003</v>
      </c>
      <c r="BA192" s="92">
        <f>IF('Metric ME - Current'!$I$16&lt;2.3795,385.62-52.4691*(2.3795-'Metric ME - Current'!$I$16),385.62)</f>
        <v>385.62</v>
      </c>
      <c r="BB192" s="1">
        <f t="shared" si="61"/>
        <v>96002.779999999679</v>
      </c>
    </row>
    <row r="193" spans="1:54" x14ac:dyDescent="0.25">
      <c r="A193" s="92">
        <v>215</v>
      </c>
      <c r="B193" s="92">
        <f>IF('Metric ME - Current'!$B$16&lt;2.3542,1079.85-130.66*(2.3542-'Metric ME - Current'!$B$16),1079.85)</f>
        <v>1079.8499999999999</v>
      </c>
      <c r="C193" s="1">
        <f t="shared" si="47"/>
        <v>177238.63000000003</v>
      </c>
      <c r="D193" s="92">
        <f>IF('Metric ME - Current'!$B$16&lt;2.3795,385.62-52.4691*(2.3795-'Metric ME - Current'!$B$16),385.62)</f>
        <v>385.62</v>
      </c>
      <c r="E193" s="1">
        <f t="shared" si="46"/>
        <v>96388.399999999674</v>
      </c>
      <c r="H193" s="92">
        <v>215</v>
      </c>
      <c r="I193" s="92">
        <f>IF('Metric ME - Current'!$C$16&lt;2.3542,1079.85-130.66*(2.3542-'Metric ME - Current'!$C$16),1079.85)</f>
        <v>1079.8499999999999</v>
      </c>
      <c r="J193" s="1">
        <f t="shared" si="48"/>
        <v>177238.63000000003</v>
      </c>
      <c r="K193" s="92">
        <f>IF('Metric ME - Current'!$C$16&lt;2.3795,385.62-52.4691*(2.3795-'Metric ME - Current'!$C$16),385.62)</f>
        <v>385.62</v>
      </c>
      <c r="L193" s="1">
        <f t="shared" si="55"/>
        <v>96388.399999999674</v>
      </c>
      <c r="O193" s="92">
        <v>215</v>
      </c>
      <c r="P193" s="92">
        <f>IF('Metric ME - Current'!$D$16&lt;2.3542,1079.85-130.66*(2.3542-'Metric ME - Current'!$D$16),1079.85)</f>
        <v>1079.8499999999999</v>
      </c>
      <c r="Q193" s="1">
        <f t="shared" si="49"/>
        <v>177238.63000000003</v>
      </c>
      <c r="R193" s="92">
        <f>IF('Metric ME - Current'!$D$16&lt;2.3795,385.62-52.4691*(2.3795-'Metric ME - Current'!$D$16),385.62)</f>
        <v>385.62</v>
      </c>
      <c r="S193" s="1">
        <f t="shared" si="56"/>
        <v>96388.399999999674</v>
      </c>
      <c r="V193" s="92">
        <v>215</v>
      </c>
      <c r="W193" s="92">
        <f>IF('Metric ME - Current'!$E$16&lt;2.3542,1079.85-130.66*(2.3542-'Metric ME - Current'!$E$16),1079.85)</f>
        <v>1079.8499999999999</v>
      </c>
      <c r="X193" s="1">
        <f t="shared" si="50"/>
        <v>177238.63000000003</v>
      </c>
      <c r="Y193" s="92">
        <f>IF('Metric ME - Current'!$E$16&lt;2.3795,385.62-52.4691*(2.3795-'Metric ME - Current'!$E$16),385.62)</f>
        <v>385.62</v>
      </c>
      <c r="Z193" s="1">
        <f t="shared" si="57"/>
        <v>96388.399999999674</v>
      </c>
      <c r="AC193" s="92">
        <v>215</v>
      </c>
      <c r="AD193" s="92">
        <f>IF('Metric ME - Current'!$F$16&lt;2.3542,1079.85-130.66*(2.3542-'Metric ME - Current'!$F$16),1079.85)</f>
        <v>1079.8499999999999</v>
      </c>
      <c r="AE193" s="1">
        <f t="shared" si="51"/>
        <v>177238.63000000003</v>
      </c>
      <c r="AF193" s="92">
        <f>IF('Metric ME - Current'!$F$16&lt;2.3795,385.62-52.4691*(2.3795-'Metric ME - Current'!$F$16),385.62)</f>
        <v>385.62</v>
      </c>
      <c r="AG193" s="1">
        <f t="shared" si="58"/>
        <v>96388.399999999674</v>
      </c>
      <c r="AJ193" s="92">
        <v>215</v>
      </c>
      <c r="AK193" s="92">
        <f>IF('Metric ME - Current'!$G$16&lt;2.3542,1079.85-130.66*(2.3542-'Metric ME - Current'!$G$16),1079.85)</f>
        <v>1079.8499999999999</v>
      </c>
      <c r="AL193" s="1">
        <f t="shared" si="52"/>
        <v>177238.63000000003</v>
      </c>
      <c r="AM193" s="92">
        <f>IF('Metric ME - Current'!$G$16&lt;2.3795,385.62-52.4691*(2.3795-'Metric ME - Current'!$G$16),385.62)</f>
        <v>385.62</v>
      </c>
      <c r="AN193" s="1">
        <f t="shared" si="59"/>
        <v>96388.399999999674</v>
      </c>
      <c r="AQ193" s="92">
        <v>215</v>
      </c>
      <c r="AR193" s="92">
        <f>IF('Metric ME - Current'!$H$16&lt;2.3542,1079.85-130.66*(2.3542-'Metric ME - Current'!$H$16),1079.85)</f>
        <v>1079.8499999999999</v>
      </c>
      <c r="AS193" s="1">
        <f t="shared" si="53"/>
        <v>177238.63000000003</v>
      </c>
      <c r="AT193" s="92">
        <f>IF('Metric ME - Current'!$H$16&lt;2.3795,385.62-52.4691*(2.3795-'Metric ME - Current'!$H$16),385.62)</f>
        <v>385.62</v>
      </c>
      <c r="AU193" s="1">
        <f t="shared" si="60"/>
        <v>96388.399999999674</v>
      </c>
      <c r="AX193" s="92">
        <v>215</v>
      </c>
      <c r="AY193" s="92">
        <f>IF('Metric ME - Current'!$I$16&lt;2.3542,1079.85-130.66*(2.3542-'Metric ME - Current'!$I$16),1079.85)</f>
        <v>1079.8499999999999</v>
      </c>
      <c r="AZ193" s="1">
        <f t="shared" si="54"/>
        <v>177238.63000000003</v>
      </c>
      <c r="BA193" s="92">
        <f>IF('Metric ME - Current'!$I$16&lt;2.3795,385.62-52.4691*(2.3795-'Metric ME - Current'!$I$16),385.62)</f>
        <v>385.62</v>
      </c>
      <c r="BB193" s="1">
        <f t="shared" si="61"/>
        <v>96388.399999999674</v>
      </c>
    </row>
    <row r="194" spans="1:54" x14ac:dyDescent="0.25">
      <c r="A194" s="92">
        <v>216</v>
      </c>
      <c r="B194" s="92">
        <f>IF('Metric ME - Current'!$B$16&lt;2.3542,1079.85-130.66*(2.3542-'Metric ME - Current'!$B$16),1079.85)</f>
        <v>1079.8499999999999</v>
      </c>
      <c r="C194" s="1">
        <f t="shared" si="47"/>
        <v>178318.48000000004</v>
      </c>
      <c r="D194" s="92">
        <f>IF('Metric ME - Current'!$B$16&lt;2.3795,385.62-52.4691*(2.3795-'Metric ME - Current'!$B$16),385.62)</f>
        <v>385.62</v>
      </c>
      <c r="E194" s="1">
        <f t="shared" si="46"/>
        <v>96774.019999999669</v>
      </c>
      <c r="H194" s="92">
        <v>216</v>
      </c>
      <c r="I194" s="92">
        <f>IF('Metric ME - Current'!$C$16&lt;2.3542,1079.85-130.66*(2.3542-'Metric ME - Current'!$C$16),1079.85)</f>
        <v>1079.8499999999999</v>
      </c>
      <c r="J194" s="1">
        <f t="shared" si="48"/>
        <v>178318.48000000004</v>
      </c>
      <c r="K194" s="92">
        <f>IF('Metric ME - Current'!$C$16&lt;2.3795,385.62-52.4691*(2.3795-'Metric ME - Current'!$C$16),385.62)</f>
        <v>385.62</v>
      </c>
      <c r="L194" s="1">
        <f t="shared" si="55"/>
        <v>96774.019999999669</v>
      </c>
      <c r="O194" s="92">
        <v>216</v>
      </c>
      <c r="P194" s="92">
        <f>IF('Metric ME - Current'!$D$16&lt;2.3542,1079.85-130.66*(2.3542-'Metric ME - Current'!$D$16),1079.85)</f>
        <v>1079.8499999999999</v>
      </c>
      <c r="Q194" s="1">
        <f t="shared" si="49"/>
        <v>178318.48000000004</v>
      </c>
      <c r="R194" s="92">
        <f>IF('Metric ME - Current'!$D$16&lt;2.3795,385.62-52.4691*(2.3795-'Metric ME - Current'!$D$16),385.62)</f>
        <v>385.62</v>
      </c>
      <c r="S194" s="1">
        <f t="shared" si="56"/>
        <v>96774.019999999669</v>
      </c>
      <c r="V194" s="92">
        <v>216</v>
      </c>
      <c r="W194" s="92">
        <f>IF('Metric ME - Current'!$E$16&lt;2.3542,1079.85-130.66*(2.3542-'Metric ME - Current'!$E$16),1079.85)</f>
        <v>1079.8499999999999</v>
      </c>
      <c r="X194" s="1">
        <f t="shared" si="50"/>
        <v>178318.48000000004</v>
      </c>
      <c r="Y194" s="92">
        <f>IF('Metric ME - Current'!$E$16&lt;2.3795,385.62-52.4691*(2.3795-'Metric ME - Current'!$E$16),385.62)</f>
        <v>385.62</v>
      </c>
      <c r="Z194" s="1">
        <f t="shared" si="57"/>
        <v>96774.019999999669</v>
      </c>
      <c r="AC194" s="92">
        <v>216</v>
      </c>
      <c r="AD194" s="92">
        <f>IF('Metric ME - Current'!$F$16&lt;2.3542,1079.85-130.66*(2.3542-'Metric ME - Current'!$F$16),1079.85)</f>
        <v>1079.8499999999999</v>
      </c>
      <c r="AE194" s="1">
        <f t="shared" si="51"/>
        <v>178318.48000000004</v>
      </c>
      <c r="AF194" s="92">
        <f>IF('Metric ME - Current'!$F$16&lt;2.3795,385.62-52.4691*(2.3795-'Metric ME - Current'!$F$16),385.62)</f>
        <v>385.62</v>
      </c>
      <c r="AG194" s="1">
        <f t="shared" si="58"/>
        <v>96774.019999999669</v>
      </c>
      <c r="AJ194" s="92">
        <v>216</v>
      </c>
      <c r="AK194" s="92">
        <f>IF('Metric ME - Current'!$G$16&lt;2.3542,1079.85-130.66*(2.3542-'Metric ME - Current'!$G$16),1079.85)</f>
        <v>1079.8499999999999</v>
      </c>
      <c r="AL194" s="1">
        <f t="shared" si="52"/>
        <v>178318.48000000004</v>
      </c>
      <c r="AM194" s="92">
        <f>IF('Metric ME - Current'!$G$16&lt;2.3795,385.62-52.4691*(2.3795-'Metric ME - Current'!$G$16),385.62)</f>
        <v>385.62</v>
      </c>
      <c r="AN194" s="1">
        <f t="shared" si="59"/>
        <v>96774.019999999669</v>
      </c>
      <c r="AQ194" s="92">
        <v>216</v>
      </c>
      <c r="AR194" s="92">
        <f>IF('Metric ME - Current'!$H$16&lt;2.3542,1079.85-130.66*(2.3542-'Metric ME - Current'!$H$16),1079.85)</f>
        <v>1079.8499999999999</v>
      </c>
      <c r="AS194" s="1">
        <f t="shared" si="53"/>
        <v>178318.48000000004</v>
      </c>
      <c r="AT194" s="92">
        <f>IF('Metric ME - Current'!$H$16&lt;2.3795,385.62-52.4691*(2.3795-'Metric ME - Current'!$H$16),385.62)</f>
        <v>385.62</v>
      </c>
      <c r="AU194" s="1">
        <f t="shared" si="60"/>
        <v>96774.019999999669</v>
      </c>
      <c r="AX194" s="92">
        <v>216</v>
      </c>
      <c r="AY194" s="92">
        <f>IF('Metric ME - Current'!$I$16&lt;2.3542,1079.85-130.66*(2.3542-'Metric ME - Current'!$I$16),1079.85)</f>
        <v>1079.8499999999999</v>
      </c>
      <c r="AZ194" s="1">
        <f t="shared" si="54"/>
        <v>178318.48000000004</v>
      </c>
      <c r="BA194" s="92">
        <f>IF('Metric ME - Current'!$I$16&lt;2.3795,385.62-52.4691*(2.3795-'Metric ME - Current'!$I$16),385.62)</f>
        <v>385.62</v>
      </c>
      <c r="BB194" s="1">
        <f t="shared" si="61"/>
        <v>96774.019999999669</v>
      </c>
    </row>
    <row r="195" spans="1:54" x14ac:dyDescent="0.25">
      <c r="A195" s="92">
        <v>217</v>
      </c>
      <c r="B195" s="92">
        <f>IF('Metric ME - Current'!$B$16&lt;2.3542,1079.85-130.66*(2.3542-'Metric ME - Current'!$B$16),1079.85)</f>
        <v>1079.8499999999999</v>
      </c>
      <c r="C195" s="1">
        <f t="shared" si="47"/>
        <v>179398.33000000005</v>
      </c>
      <c r="D195" s="92">
        <f>IF('Metric ME - Current'!$B$16&lt;2.3795,385.62-52.4691*(2.3795-'Metric ME - Current'!$B$16),385.62)</f>
        <v>385.62</v>
      </c>
      <c r="E195" s="1">
        <f t="shared" si="46"/>
        <v>97159.639999999665</v>
      </c>
      <c r="H195" s="92">
        <v>217</v>
      </c>
      <c r="I195" s="92">
        <f>IF('Metric ME - Current'!$C$16&lt;2.3542,1079.85-130.66*(2.3542-'Metric ME - Current'!$C$16),1079.85)</f>
        <v>1079.8499999999999</v>
      </c>
      <c r="J195" s="1">
        <f t="shared" si="48"/>
        <v>179398.33000000005</v>
      </c>
      <c r="K195" s="92">
        <f>IF('Metric ME - Current'!$C$16&lt;2.3795,385.62-52.4691*(2.3795-'Metric ME - Current'!$C$16),385.62)</f>
        <v>385.62</v>
      </c>
      <c r="L195" s="1">
        <f t="shared" si="55"/>
        <v>97159.639999999665</v>
      </c>
      <c r="O195" s="92">
        <v>217</v>
      </c>
      <c r="P195" s="92">
        <f>IF('Metric ME - Current'!$D$16&lt;2.3542,1079.85-130.66*(2.3542-'Metric ME - Current'!$D$16),1079.85)</f>
        <v>1079.8499999999999</v>
      </c>
      <c r="Q195" s="1">
        <f t="shared" si="49"/>
        <v>179398.33000000005</v>
      </c>
      <c r="R195" s="92">
        <f>IF('Metric ME - Current'!$D$16&lt;2.3795,385.62-52.4691*(2.3795-'Metric ME - Current'!$D$16),385.62)</f>
        <v>385.62</v>
      </c>
      <c r="S195" s="1">
        <f t="shared" si="56"/>
        <v>97159.639999999665</v>
      </c>
      <c r="V195" s="92">
        <v>217</v>
      </c>
      <c r="W195" s="92">
        <f>IF('Metric ME - Current'!$E$16&lt;2.3542,1079.85-130.66*(2.3542-'Metric ME - Current'!$E$16),1079.85)</f>
        <v>1079.8499999999999</v>
      </c>
      <c r="X195" s="1">
        <f t="shared" si="50"/>
        <v>179398.33000000005</v>
      </c>
      <c r="Y195" s="92">
        <f>IF('Metric ME - Current'!$E$16&lt;2.3795,385.62-52.4691*(2.3795-'Metric ME - Current'!$E$16),385.62)</f>
        <v>385.62</v>
      </c>
      <c r="Z195" s="1">
        <f t="shared" si="57"/>
        <v>97159.639999999665</v>
      </c>
      <c r="AC195" s="92">
        <v>217</v>
      </c>
      <c r="AD195" s="92">
        <f>IF('Metric ME - Current'!$F$16&lt;2.3542,1079.85-130.66*(2.3542-'Metric ME - Current'!$F$16),1079.85)</f>
        <v>1079.8499999999999</v>
      </c>
      <c r="AE195" s="1">
        <f t="shared" si="51"/>
        <v>179398.33000000005</v>
      </c>
      <c r="AF195" s="92">
        <f>IF('Metric ME - Current'!$F$16&lt;2.3795,385.62-52.4691*(2.3795-'Metric ME - Current'!$F$16),385.62)</f>
        <v>385.62</v>
      </c>
      <c r="AG195" s="1">
        <f t="shared" si="58"/>
        <v>97159.639999999665</v>
      </c>
      <c r="AJ195" s="92">
        <v>217</v>
      </c>
      <c r="AK195" s="92">
        <f>IF('Metric ME - Current'!$G$16&lt;2.3542,1079.85-130.66*(2.3542-'Metric ME - Current'!$G$16),1079.85)</f>
        <v>1079.8499999999999</v>
      </c>
      <c r="AL195" s="1">
        <f t="shared" si="52"/>
        <v>179398.33000000005</v>
      </c>
      <c r="AM195" s="92">
        <f>IF('Metric ME - Current'!$G$16&lt;2.3795,385.62-52.4691*(2.3795-'Metric ME - Current'!$G$16),385.62)</f>
        <v>385.62</v>
      </c>
      <c r="AN195" s="1">
        <f t="shared" si="59"/>
        <v>97159.639999999665</v>
      </c>
      <c r="AQ195" s="92">
        <v>217</v>
      </c>
      <c r="AR195" s="92">
        <f>IF('Metric ME - Current'!$H$16&lt;2.3542,1079.85-130.66*(2.3542-'Metric ME - Current'!$H$16),1079.85)</f>
        <v>1079.8499999999999</v>
      </c>
      <c r="AS195" s="1">
        <f t="shared" si="53"/>
        <v>179398.33000000005</v>
      </c>
      <c r="AT195" s="92">
        <f>IF('Metric ME - Current'!$H$16&lt;2.3795,385.62-52.4691*(2.3795-'Metric ME - Current'!$H$16),385.62)</f>
        <v>385.62</v>
      </c>
      <c r="AU195" s="1">
        <f t="shared" si="60"/>
        <v>97159.639999999665</v>
      </c>
      <c r="AX195" s="92">
        <v>217</v>
      </c>
      <c r="AY195" s="92">
        <f>IF('Metric ME - Current'!$I$16&lt;2.3542,1079.85-130.66*(2.3542-'Metric ME - Current'!$I$16),1079.85)</f>
        <v>1079.8499999999999</v>
      </c>
      <c r="AZ195" s="1">
        <f t="shared" si="54"/>
        <v>179398.33000000005</v>
      </c>
      <c r="BA195" s="92">
        <f>IF('Metric ME - Current'!$I$16&lt;2.3795,385.62-52.4691*(2.3795-'Metric ME - Current'!$I$16),385.62)</f>
        <v>385.62</v>
      </c>
      <c r="BB195" s="1">
        <f t="shared" si="61"/>
        <v>97159.639999999665</v>
      </c>
    </row>
    <row r="196" spans="1:54" x14ac:dyDescent="0.25">
      <c r="A196" s="92">
        <v>218</v>
      </c>
      <c r="B196" s="92">
        <f>IF('Metric ME - Current'!$B$16&lt;2.3542,1079.85-130.66*(2.3542-'Metric ME - Current'!$B$16),1079.85)</f>
        <v>1079.8499999999999</v>
      </c>
      <c r="C196" s="1">
        <f t="shared" si="47"/>
        <v>180478.18000000005</v>
      </c>
      <c r="D196" s="92">
        <f>IF('Metric ME - Current'!$B$16&lt;2.3795,385.62-52.4691*(2.3795-'Metric ME - Current'!$B$16),385.62)</f>
        <v>385.62</v>
      </c>
      <c r="E196" s="1">
        <f t="shared" si="46"/>
        <v>97545.25999999966</v>
      </c>
      <c r="H196" s="92">
        <v>218</v>
      </c>
      <c r="I196" s="92">
        <f>IF('Metric ME - Current'!$C$16&lt;2.3542,1079.85-130.66*(2.3542-'Metric ME - Current'!$C$16),1079.85)</f>
        <v>1079.8499999999999</v>
      </c>
      <c r="J196" s="1">
        <f t="shared" si="48"/>
        <v>180478.18000000005</v>
      </c>
      <c r="K196" s="92">
        <f>IF('Metric ME - Current'!$C$16&lt;2.3795,385.62-52.4691*(2.3795-'Metric ME - Current'!$C$16),385.62)</f>
        <v>385.62</v>
      </c>
      <c r="L196" s="1">
        <f t="shared" si="55"/>
        <v>97545.25999999966</v>
      </c>
      <c r="O196" s="92">
        <v>218</v>
      </c>
      <c r="P196" s="92">
        <f>IF('Metric ME - Current'!$D$16&lt;2.3542,1079.85-130.66*(2.3542-'Metric ME - Current'!$D$16),1079.85)</f>
        <v>1079.8499999999999</v>
      </c>
      <c r="Q196" s="1">
        <f t="shared" si="49"/>
        <v>180478.18000000005</v>
      </c>
      <c r="R196" s="92">
        <f>IF('Metric ME - Current'!$D$16&lt;2.3795,385.62-52.4691*(2.3795-'Metric ME - Current'!$D$16),385.62)</f>
        <v>385.62</v>
      </c>
      <c r="S196" s="1">
        <f t="shared" si="56"/>
        <v>97545.25999999966</v>
      </c>
      <c r="V196" s="92">
        <v>218</v>
      </c>
      <c r="W196" s="92">
        <f>IF('Metric ME - Current'!$E$16&lt;2.3542,1079.85-130.66*(2.3542-'Metric ME - Current'!$E$16),1079.85)</f>
        <v>1079.8499999999999</v>
      </c>
      <c r="X196" s="1">
        <f t="shared" si="50"/>
        <v>180478.18000000005</v>
      </c>
      <c r="Y196" s="92">
        <f>IF('Metric ME - Current'!$E$16&lt;2.3795,385.62-52.4691*(2.3795-'Metric ME - Current'!$E$16),385.62)</f>
        <v>385.62</v>
      </c>
      <c r="Z196" s="1">
        <f t="shared" si="57"/>
        <v>97545.25999999966</v>
      </c>
      <c r="AC196" s="92">
        <v>218</v>
      </c>
      <c r="AD196" s="92">
        <f>IF('Metric ME - Current'!$F$16&lt;2.3542,1079.85-130.66*(2.3542-'Metric ME - Current'!$F$16),1079.85)</f>
        <v>1079.8499999999999</v>
      </c>
      <c r="AE196" s="1">
        <f t="shared" si="51"/>
        <v>180478.18000000005</v>
      </c>
      <c r="AF196" s="92">
        <f>IF('Metric ME - Current'!$F$16&lt;2.3795,385.62-52.4691*(2.3795-'Metric ME - Current'!$F$16),385.62)</f>
        <v>385.62</v>
      </c>
      <c r="AG196" s="1">
        <f t="shared" si="58"/>
        <v>97545.25999999966</v>
      </c>
      <c r="AJ196" s="92">
        <v>218</v>
      </c>
      <c r="AK196" s="92">
        <f>IF('Metric ME - Current'!$G$16&lt;2.3542,1079.85-130.66*(2.3542-'Metric ME - Current'!$G$16),1079.85)</f>
        <v>1079.8499999999999</v>
      </c>
      <c r="AL196" s="1">
        <f t="shared" si="52"/>
        <v>180478.18000000005</v>
      </c>
      <c r="AM196" s="92">
        <f>IF('Metric ME - Current'!$G$16&lt;2.3795,385.62-52.4691*(2.3795-'Metric ME - Current'!$G$16),385.62)</f>
        <v>385.62</v>
      </c>
      <c r="AN196" s="1">
        <f t="shared" si="59"/>
        <v>97545.25999999966</v>
      </c>
      <c r="AQ196" s="92">
        <v>218</v>
      </c>
      <c r="AR196" s="92">
        <f>IF('Metric ME - Current'!$H$16&lt;2.3542,1079.85-130.66*(2.3542-'Metric ME - Current'!$H$16),1079.85)</f>
        <v>1079.8499999999999</v>
      </c>
      <c r="AS196" s="1">
        <f t="shared" si="53"/>
        <v>180478.18000000005</v>
      </c>
      <c r="AT196" s="92">
        <f>IF('Metric ME - Current'!$H$16&lt;2.3795,385.62-52.4691*(2.3795-'Metric ME - Current'!$H$16),385.62)</f>
        <v>385.62</v>
      </c>
      <c r="AU196" s="1">
        <f t="shared" si="60"/>
        <v>97545.25999999966</v>
      </c>
      <c r="AX196" s="92">
        <v>218</v>
      </c>
      <c r="AY196" s="92">
        <f>IF('Metric ME - Current'!$I$16&lt;2.3542,1079.85-130.66*(2.3542-'Metric ME - Current'!$I$16),1079.85)</f>
        <v>1079.8499999999999</v>
      </c>
      <c r="AZ196" s="1">
        <f t="shared" si="54"/>
        <v>180478.18000000005</v>
      </c>
      <c r="BA196" s="92">
        <f>IF('Metric ME - Current'!$I$16&lt;2.3795,385.62-52.4691*(2.3795-'Metric ME - Current'!$I$16),385.62)</f>
        <v>385.62</v>
      </c>
      <c r="BB196" s="1">
        <f t="shared" si="61"/>
        <v>97545.25999999966</v>
      </c>
    </row>
    <row r="197" spans="1:54" x14ac:dyDescent="0.25">
      <c r="A197" s="92">
        <v>219</v>
      </c>
      <c r="B197" s="92">
        <f>IF('Metric ME - Current'!$B$16&lt;2.3542,1079.85-130.66*(2.3542-'Metric ME - Current'!$B$16),1079.85)</f>
        <v>1079.8499999999999</v>
      </c>
      <c r="C197" s="1">
        <f t="shared" si="47"/>
        <v>181558.03000000006</v>
      </c>
      <c r="D197" s="92">
        <f>IF('Metric ME - Current'!$B$16&lt;2.3795,385.62-52.4691*(2.3795-'Metric ME - Current'!$B$16),385.62)</f>
        <v>385.62</v>
      </c>
      <c r="E197" s="1">
        <f t="shared" si="46"/>
        <v>97930.879999999655</v>
      </c>
      <c r="H197" s="92">
        <v>219</v>
      </c>
      <c r="I197" s="92">
        <f>IF('Metric ME - Current'!$C$16&lt;2.3542,1079.85-130.66*(2.3542-'Metric ME - Current'!$C$16),1079.85)</f>
        <v>1079.8499999999999</v>
      </c>
      <c r="J197" s="1">
        <f t="shared" si="48"/>
        <v>181558.03000000006</v>
      </c>
      <c r="K197" s="92">
        <f>IF('Metric ME - Current'!$C$16&lt;2.3795,385.62-52.4691*(2.3795-'Metric ME - Current'!$C$16),385.62)</f>
        <v>385.62</v>
      </c>
      <c r="L197" s="1">
        <f t="shared" si="55"/>
        <v>97930.879999999655</v>
      </c>
      <c r="O197" s="92">
        <v>219</v>
      </c>
      <c r="P197" s="92">
        <f>IF('Metric ME - Current'!$D$16&lt;2.3542,1079.85-130.66*(2.3542-'Metric ME - Current'!$D$16),1079.85)</f>
        <v>1079.8499999999999</v>
      </c>
      <c r="Q197" s="1">
        <f t="shared" si="49"/>
        <v>181558.03000000006</v>
      </c>
      <c r="R197" s="92">
        <f>IF('Metric ME - Current'!$D$16&lt;2.3795,385.62-52.4691*(2.3795-'Metric ME - Current'!$D$16),385.62)</f>
        <v>385.62</v>
      </c>
      <c r="S197" s="1">
        <f t="shared" si="56"/>
        <v>97930.879999999655</v>
      </c>
      <c r="V197" s="92">
        <v>219</v>
      </c>
      <c r="W197" s="92">
        <f>IF('Metric ME - Current'!$E$16&lt;2.3542,1079.85-130.66*(2.3542-'Metric ME - Current'!$E$16),1079.85)</f>
        <v>1079.8499999999999</v>
      </c>
      <c r="X197" s="1">
        <f t="shared" si="50"/>
        <v>181558.03000000006</v>
      </c>
      <c r="Y197" s="92">
        <f>IF('Metric ME - Current'!$E$16&lt;2.3795,385.62-52.4691*(2.3795-'Metric ME - Current'!$E$16),385.62)</f>
        <v>385.62</v>
      </c>
      <c r="Z197" s="1">
        <f t="shared" si="57"/>
        <v>97930.879999999655</v>
      </c>
      <c r="AC197" s="92">
        <v>219</v>
      </c>
      <c r="AD197" s="92">
        <f>IF('Metric ME - Current'!$F$16&lt;2.3542,1079.85-130.66*(2.3542-'Metric ME - Current'!$F$16),1079.85)</f>
        <v>1079.8499999999999</v>
      </c>
      <c r="AE197" s="1">
        <f t="shared" si="51"/>
        <v>181558.03000000006</v>
      </c>
      <c r="AF197" s="92">
        <f>IF('Metric ME - Current'!$F$16&lt;2.3795,385.62-52.4691*(2.3795-'Metric ME - Current'!$F$16),385.62)</f>
        <v>385.62</v>
      </c>
      <c r="AG197" s="1">
        <f t="shared" si="58"/>
        <v>97930.879999999655</v>
      </c>
      <c r="AJ197" s="92">
        <v>219</v>
      </c>
      <c r="AK197" s="92">
        <f>IF('Metric ME - Current'!$G$16&lt;2.3542,1079.85-130.66*(2.3542-'Metric ME - Current'!$G$16),1079.85)</f>
        <v>1079.8499999999999</v>
      </c>
      <c r="AL197" s="1">
        <f t="shared" si="52"/>
        <v>181558.03000000006</v>
      </c>
      <c r="AM197" s="92">
        <f>IF('Metric ME - Current'!$G$16&lt;2.3795,385.62-52.4691*(2.3795-'Metric ME - Current'!$G$16),385.62)</f>
        <v>385.62</v>
      </c>
      <c r="AN197" s="1">
        <f t="shared" si="59"/>
        <v>97930.879999999655</v>
      </c>
      <c r="AQ197" s="92">
        <v>219</v>
      </c>
      <c r="AR197" s="92">
        <f>IF('Metric ME - Current'!$H$16&lt;2.3542,1079.85-130.66*(2.3542-'Metric ME - Current'!$H$16),1079.85)</f>
        <v>1079.8499999999999</v>
      </c>
      <c r="AS197" s="1">
        <f t="shared" si="53"/>
        <v>181558.03000000006</v>
      </c>
      <c r="AT197" s="92">
        <f>IF('Metric ME - Current'!$H$16&lt;2.3795,385.62-52.4691*(2.3795-'Metric ME - Current'!$H$16),385.62)</f>
        <v>385.62</v>
      </c>
      <c r="AU197" s="1">
        <f t="shared" si="60"/>
        <v>97930.879999999655</v>
      </c>
      <c r="AX197" s="92">
        <v>219</v>
      </c>
      <c r="AY197" s="92">
        <f>IF('Metric ME - Current'!$I$16&lt;2.3542,1079.85-130.66*(2.3542-'Metric ME - Current'!$I$16),1079.85)</f>
        <v>1079.8499999999999</v>
      </c>
      <c r="AZ197" s="1">
        <f t="shared" si="54"/>
        <v>181558.03000000006</v>
      </c>
      <c r="BA197" s="92">
        <f>IF('Metric ME - Current'!$I$16&lt;2.3795,385.62-52.4691*(2.3795-'Metric ME - Current'!$I$16),385.62)</f>
        <v>385.62</v>
      </c>
      <c r="BB197" s="1">
        <f t="shared" si="61"/>
        <v>97930.879999999655</v>
      </c>
    </row>
    <row r="198" spans="1:54" x14ac:dyDescent="0.25">
      <c r="A198" s="92">
        <v>220</v>
      </c>
      <c r="B198" s="92">
        <f>IF('Metric ME - Current'!$B$16&lt;2.3542,1079.85-130.66*(2.3542-'Metric ME - Current'!$B$16),1079.85)</f>
        <v>1079.8499999999999</v>
      </c>
      <c r="C198" s="1">
        <f t="shared" si="47"/>
        <v>182637.88000000006</v>
      </c>
      <c r="D198" s="92">
        <f>IF('Metric ME - Current'!$B$16&lt;2.3795,385.62-52.4691*(2.3795-'Metric ME - Current'!$B$16),385.62)</f>
        <v>385.62</v>
      </c>
      <c r="E198" s="1">
        <f t="shared" si="46"/>
        <v>98316.499999999651</v>
      </c>
      <c r="H198" s="92">
        <v>220</v>
      </c>
      <c r="I198" s="92">
        <f>IF('Metric ME - Current'!$C$16&lt;2.3542,1079.85-130.66*(2.3542-'Metric ME - Current'!$C$16),1079.85)</f>
        <v>1079.8499999999999</v>
      </c>
      <c r="J198" s="1">
        <f t="shared" si="48"/>
        <v>182637.88000000006</v>
      </c>
      <c r="K198" s="92">
        <f>IF('Metric ME - Current'!$C$16&lt;2.3795,385.62-52.4691*(2.3795-'Metric ME - Current'!$C$16),385.62)</f>
        <v>385.62</v>
      </c>
      <c r="L198" s="1">
        <f t="shared" si="55"/>
        <v>98316.499999999651</v>
      </c>
      <c r="O198" s="92">
        <v>220</v>
      </c>
      <c r="P198" s="92">
        <f>IF('Metric ME - Current'!$D$16&lt;2.3542,1079.85-130.66*(2.3542-'Metric ME - Current'!$D$16),1079.85)</f>
        <v>1079.8499999999999</v>
      </c>
      <c r="Q198" s="1">
        <f t="shared" si="49"/>
        <v>182637.88000000006</v>
      </c>
      <c r="R198" s="92">
        <f>IF('Metric ME - Current'!$D$16&lt;2.3795,385.62-52.4691*(2.3795-'Metric ME - Current'!$D$16),385.62)</f>
        <v>385.62</v>
      </c>
      <c r="S198" s="1">
        <f t="shared" si="56"/>
        <v>98316.499999999651</v>
      </c>
      <c r="V198" s="92">
        <v>220</v>
      </c>
      <c r="W198" s="92">
        <f>IF('Metric ME - Current'!$E$16&lt;2.3542,1079.85-130.66*(2.3542-'Metric ME - Current'!$E$16),1079.85)</f>
        <v>1079.8499999999999</v>
      </c>
      <c r="X198" s="1">
        <f t="shared" si="50"/>
        <v>182637.88000000006</v>
      </c>
      <c r="Y198" s="92">
        <f>IF('Metric ME - Current'!$E$16&lt;2.3795,385.62-52.4691*(2.3795-'Metric ME - Current'!$E$16),385.62)</f>
        <v>385.62</v>
      </c>
      <c r="Z198" s="1">
        <f t="shared" si="57"/>
        <v>98316.499999999651</v>
      </c>
      <c r="AC198" s="92">
        <v>220</v>
      </c>
      <c r="AD198" s="92">
        <f>IF('Metric ME - Current'!$F$16&lt;2.3542,1079.85-130.66*(2.3542-'Metric ME - Current'!$F$16),1079.85)</f>
        <v>1079.8499999999999</v>
      </c>
      <c r="AE198" s="1">
        <f t="shared" si="51"/>
        <v>182637.88000000006</v>
      </c>
      <c r="AF198" s="92">
        <f>IF('Metric ME - Current'!$F$16&lt;2.3795,385.62-52.4691*(2.3795-'Metric ME - Current'!$F$16),385.62)</f>
        <v>385.62</v>
      </c>
      <c r="AG198" s="1">
        <f t="shared" si="58"/>
        <v>98316.499999999651</v>
      </c>
      <c r="AJ198" s="92">
        <v>220</v>
      </c>
      <c r="AK198" s="92">
        <f>IF('Metric ME - Current'!$G$16&lt;2.3542,1079.85-130.66*(2.3542-'Metric ME - Current'!$G$16),1079.85)</f>
        <v>1079.8499999999999</v>
      </c>
      <c r="AL198" s="1">
        <f t="shared" si="52"/>
        <v>182637.88000000006</v>
      </c>
      <c r="AM198" s="92">
        <f>IF('Metric ME - Current'!$G$16&lt;2.3795,385.62-52.4691*(2.3795-'Metric ME - Current'!$G$16),385.62)</f>
        <v>385.62</v>
      </c>
      <c r="AN198" s="1">
        <f t="shared" si="59"/>
        <v>98316.499999999651</v>
      </c>
      <c r="AQ198" s="92">
        <v>220</v>
      </c>
      <c r="AR198" s="92">
        <f>IF('Metric ME - Current'!$H$16&lt;2.3542,1079.85-130.66*(2.3542-'Metric ME - Current'!$H$16),1079.85)</f>
        <v>1079.8499999999999</v>
      </c>
      <c r="AS198" s="1">
        <f t="shared" si="53"/>
        <v>182637.88000000006</v>
      </c>
      <c r="AT198" s="92">
        <f>IF('Metric ME - Current'!$H$16&lt;2.3795,385.62-52.4691*(2.3795-'Metric ME - Current'!$H$16),385.62)</f>
        <v>385.62</v>
      </c>
      <c r="AU198" s="1">
        <f t="shared" si="60"/>
        <v>98316.499999999651</v>
      </c>
      <c r="AX198" s="92">
        <v>220</v>
      </c>
      <c r="AY198" s="92">
        <f>IF('Metric ME - Current'!$I$16&lt;2.3542,1079.85-130.66*(2.3542-'Metric ME - Current'!$I$16),1079.85)</f>
        <v>1079.8499999999999</v>
      </c>
      <c r="AZ198" s="1">
        <f t="shared" si="54"/>
        <v>182637.88000000006</v>
      </c>
      <c r="BA198" s="92">
        <f>IF('Metric ME - Current'!$I$16&lt;2.3795,385.62-52.4691*(2.3795-'Metric ME - Current'!$I$16),385.62)</f>
        <v>385.62</v>
      </c>
      <c r="BB198" s="1">
        <f t="shared" si="61"/>
        <v>98316.499999999651</v>
      </c>
    </row>
    <row r="199" spans="1:54" x14ac:dyDescent="0.25">
      <c r="A199" s="92">
        <v>221</v>
      </c>
      <c r="B199" s="92">
        <f>IF('Metric ME - Current'!$B$16&lt;2.3542,1079.85-130.66*(2.3542-'Metric ME - Current'!$B$16),1079.85)</f>
        <v>1079.8499999999999</v>
      </c>
      <c r="C199" s="1">
        <f t="shared" si="47"/>
        <v>183717.73000000007</v>
      </c>
      <c r="D199" s="92">
        <f>IF('Metric ME - Current'!$B$16&lt;2.3795,385.62-52.4691*(2.3795-'Metric ME - Current'!$B$16),385.62)</f>
        <v>385.62</v>
      </c>
      <c r="E199" s="1">
        <f t="shared" ref="E199:E262" si="62">D199+E198</f>
        <v>98702.119999999646</v>
      </c>
      <c r="H199" s="92">
        <v>221</v>
      </c>
      <c r="I199" s="92">
        <f>IF('Metric ME - Current'!$C$16&lt;2.3542,1079.85-130.66*(2.3542-'Metric ME - Current'!$C$16),1079.85)</f>
        <v>1079.8499999999999</v>
      </c>
      <c r="J199" s="1">
        <f t="shared" si="48"/>
        <v>183717.73000000007</v>
      </c>
      <c r="K199" s="92">
        <f>IF('Metric ME - Current'!$C$16&lt;2.3795,385.62-52.4691*(2.3795-'Metric ME - Current'!$C$16),385.62)</f>
        <v>385.62</v>
      </c>
      <c r="L199" s="1">
        <f t="shared" si="55"/>
        <v>98702.119999999646</v>
      </c>
      <c r="O199" s="92">
        <v>221</v>
      </c>
      <c r="P199" s="92">
        <f>IF('Metric ME - Current'!$D$16&lt;2.3542,1079.85-130.66*(2.3542-'Metric ME - Current'!$D$16),1079.85)</f>
        <v>1079.8499999999999</v>
      </c>
      <c r="Q199" s="1">
        <f t="shared" si="49"/>
        <v>183717.73000000007</v>
      </c>
      <c r="R199" s="92">
        <f>IF('Metric ME - Current'!$D$16&lt;2.3795,385.62-52.4691*(2.3795-'Metric ME - Current'!$D$16),385.62)</f>
        <v>385.62</v>
      </c>
      <c r="S199" s="1">
        <f t="shared" si="56"/>
        <v>98702.119999999646</v>
      </c>
      <c r="V199" s="92">
        <v>221</v>
      </c>
      <c r="W199" s="92">
        <f>IF('Metric ME - Current'!$E$16&lt;2.3542,1079.85-130.66*(2.3542-'Metric ME - Current'!$E$16),1079.85)</f>
        <v>1079.8499999999999</v>
      </c>
      <c r="X199" s="1">
        <f t="shared" si="50"/>
        <v>183717.73000000007</v>
      </c>
      <c r="Y199" s="92">
        <f>IF('Metric ME - Current'!$E$16&lt;2.3795,385.62-52.4691*(2.3795-'Metric ME - Current'!$E$16),385.62)</f>
        <v>385.62</v>
      </c>
      <c r="Z199" s="1">
        <f t="shared" si="57"/>
        <v>98702.119999999646</v>
      </c>
      <c r="AC199" s="92">
        <v>221</v>
      </c>
      <c r="AD199" s="92">
        <f>IF('Metric ME - Current'!$F$16&lt;2.3542,1079.85-130.66*(2.3542-'Metric ME - Current'!$F$16),1079.85)</f>
        <v>1079.8499999999999</v>
      </c>
      <c r="AE199" s="1">
        <f t="shared" si="51"/>
        <v>183717.73000000007</v>
      </c>
      <c r="AF199" s="92">
        <f>IF('Metric ME - Current'!$F$16&lt;2.3795,385.62-52.4691*(2.3795-'Metric ME - Current'!$F$16),385.62)</f>
        <v>385.62</v>
      </c>
      <c r="AG199" s="1">
        <f t="shared" si="58"/>
        <v>98702.119999999646</v>
      </c>
      <c r="AJ199" s="92">
        <v>221</v>
      </c>
      <c r="AK199" s="92">
        <f>IF('Metric ME - Current'!$G$16&lt;2.3542,1079.85-130.66*(2.3542-'Metric ME - Current'!$G$16),1079.85)</f>
        <v>1079.8499999999999</v>
      </c>
      <c r="AL199" s="1">
        <f t="shared" si="52"/>
        <v>183717.73000000007</v>
      </c>
      <c r="AM199" s="92">
        <f>IF('Metric ME - Current'!$G$16&lt;2.3795,385.62-52.4691*(2.3795-'Metric ME - Current'!$G$16),385.62)</f>
        <v>385.62</v>
      </c>
      <c r="AN199" s="1">
        <f t="shared" si="59"/>
        <v>98702.119999999646</v>
      </c>
      <c r="AQ199" s="92">
        <v>221</v>
      </c>
      <c r="AR199" s="92">
        <f>IF('Metric ME - Current'!$H$16&lt;2.3542,1079.85-130.66*(2.3542-'Metric ME - Current'!$H$16),1079.85)</f>
        <v>1079.8499999999999</v>
      </c>
      <c r="AS199" s="1">
        <f t="shared" si="53"/>
        <v>183717.73000000007</v>
      </c>
      <c r="AT199" s="92">
        <f>IF('Metric ME - Current'!$H$16&lt;2.3795,385.62-52.4691*(2.3795-'Metric ME - Current'!$H$16),385.62)</f>
        <v>385.62</v>
      </c>
      <c r="AU199" s="1">
        <f t="shared" si="60"/>
        <v>98702.119999999646</v>
      </c>
      <c r="AX199" s="92">
        <v>221</v>
      </c>
      <c r="AY199" s="92">
        <f>IF('Metric ME - Current'!$I$16&lt;2.3542,1079.85-130.66*(2.3542-'Metric ME - Current'!$I$16),1079.85)</f>
        <v>1079.8499999999999</v>
      </c>
      <c r="AZ199" s="1">
        <f t="shared" si="54"/>
        <v>183717.73000000007</v>
      </c>
      <c r="BA199" s="92">
        <f>IF('Metric ME - Current'!$I$16&lt;2.3795,385.62-52.4691*(2.3795-'Metric ME - Current'!$I$16),385.62)</f>
        <v>385.62</v>
      </c>
      <c r="BB199" s="1">
        <f t="shared" si="61"/>
        <v>98702.119999999646</v>
      </c>
    </row>
    <row r="200" spans="1:54" x14ac:dyDescent="0.25">
      <c r="A200" s="92">
        <v>222</v>
      </c>
      <c r="B200" s="92">
        <f>IF('Metric ME - Current'!$B$16&lt;2.3542,1079.85-130.66*(2.3542-'Metric ME - Current'!$B$16),1079.85)</f>
        <v>1079.8499999999999</v>
      </c>
      <c r="C200" s="1">
        <f t="shared" ref="C200:C263" si="63">B200+C199</f>
        <v>184797.58000000007</v>
      </c>
      <c r="D200" s="92">
        <f>IF('Metric ME - Current'!$B$16&lt;2.3795,385.62-52.4691*(2.3795-'Metric ME - Current'!$B$16),385.62)</f>
        <v>385.62</v>
      </c>
      <c r="E200" s="1">
        <f t="shared" si="62"/>
        <v>99087.739999999641</v>
      </c>
      <c r="H200" s="92">
        <v>222</v>
      </c>
      <c r="I200" s="92">
        <f>IF('Metric ME - Current'!$C$16&lt;2.3542,1079.85-130.66*(2.3542-'Metric ME - Current'!$C$16),1079.85)</f>
        <v>1079.8499999999999</v>
      </c>
      <c r="J200" s="1">
        <f t="shared" ref="J200:J263" si="64">I200+J199</f>
        <v>184797.58000000007</v>
      </c>
      <c r="K200" s="92">
        <f>IF('Metric ME - Current'!$C$16&lt;2.3795,385.62-52.4691*(2.3795-'Metric ME - Current'!$C$16),385.62)</f>
        <v>385.62</v>
      </c>
      <c r="L200" s="1">
        <f t="shared" si="55"/>
        <v>99087.739999999641</v>
      </c>
      <c r="O200" s="92">
        <v>222</v>
      </c>
      <c r="P200" s="92">
        <f>IF('Metric ME - Current'!$D$16&lt;2.3542,1079.85-130.66*(2.3542-'Metric ME - Current'!$D$16),1079.85)</f>
        <v>1079.8499999999999</v>
      </c>
      <c r="Q200" s="1">
        <f t="shared" ref="Q200:Q263" si="65">P200+Q199</f>
        <v>184797.58000000007</v>
      </c>
      <c r="R200" s="92">
        <f>IF('Metric ME - Current'!$D$16&lt;2.3795,385.62-52.4691*(2.3795-'Metric ME - Current'!$D$16),385.62)</f>
        <v>385.62</v>
      </c>
      <c r="S200" s="1">
        <f t="shared" si="56"/>
        <v>99087.739999999641</v>
      </c>
      <c r="V200" s="92">
        <v>222</v>
      </c>
      <c r="W200" s="92">
        <f>IF('Metric ME - Current'!$E$16&lt;2.3542,1079.85-130.66*(2.3542-'Metric ME - Current'!$E$16),1079.85)</f>
        <v>1079.8499999999999</v>
      </c>
      <c r="X200" s="1">
        <f t="shared" ref="X200:X263" si="66">W200+X199</f>
        <v>184797.58000000007</v>
      </c>
      <c r="Y200" s="92">
        <f>IF('Metric ME - Current'!$E$16&lt;2.3795,385.62-52.4691*(2.3795-'Metric ME - Current'!$E$16),385.62)</f>
        <v>385.62</v>
      </c>
      <c r="Z200" s="1">
        <f t="shared" si="57"/>
        <v>99087.739999999641</v>
      </c>
      <c r="AC200" s="92">
        <v>222</v>
      </c>
      <c r="AD200" s="92">
        <f>IF('Metric ME - Current'!$F$16&lt;2.3542,1079.85-130.66*(2.3542-'Metric ME - Current'!$F$16),1079.85)</f>
        <v>1079.8499999999999</v>
      </c>
      <c r="AE200" s="1">
        <f t="shared" ref="AE200:AE263" si="67">AD200+AE199</f>
        <v>184797.58000000007</v>
      </c>
      <c r="AF200" s="92">
        <f>IF('Metric ME - Current'!$F$16&lt;2.3795,385.62-52.4691*(2.3795-'Metric ME - Current'!$F$16),385.62)</f>
        <v>385.62</v>
      </c>
      <c r="AG200" s="1">
        <f t="shared" si="58"/>
        <v>99087.739999999641</v>
      </c>
      <c r="AJ200" s="92">
        <v>222</v>
      </c>
      <c r="AK200" s="92">
        <f>IF('Metric ME - Current'!$G$16&lt;2.3542,1079.85-130.66*(2.3542-'Metric ME - Current'!$G$16),1079.85)</f>
        <v>1079.8499999999999</v>
      </c>
      <c r="AL200" s="1">
        <f t="shared" ref="AL200:AL263" si="68">AK200+AL199</f>
        <v>184797.58000000007</v>
      </c>
      <c r="AM200" s="92">
        <f>IF('Metric ME - Current'!$G$16&lt;2.3795,385.62-52.4691*(2.3795-'Metric ME - Current'!$G$16),385.62)</f>
        <v>385.62</v>
      </c>
      <c r="AN200" s="1">
        <f t="shared" si="59"/>
        <v>99087.739999999641</v>
      </c>
      <c r="AQ200" s="92">
        <v>222</v>
      </c>
      <c r="AR200" s="92">
        <f>IF('Metric ME - Current'!$H$16&lt;2.3542,1079.85-130.66*(2.3542-'Metric ME - Current'!$H$16),1079.85)</f>
        <v>1079.8499999999999</v>
      </c>
      <c r="AS200" s="1">
        <f t="shared" ref="AS200:AS263" si="69">AR200+AS199</f>
        <v>184797.58000000007</v>
      </c>
      <c r="AT200" s="92">
        <f>IF('Metric ME - Current'!$H$16&lt;2.3795,385.62-52.4691*(2.3795-'Metric ME - Current'!$H$16),385.62)</f>
        <v>385.62</v>
      </c>
      <c r="AU200" s="1">
        <f t="shared" si="60"/>
        <v>99087.739999999641</v>
      </c>
      <c r="AX200" s="92">
        <v>222</v>
      </c>
      <c r="AY200" s="92">
        <f>IF('Metric ME - Current'!$I$16&lt;2.3542,1079.85-130.66*(2.3542-'Metric ME - Current'!$I$16),1079.85)</f>
        <v>1079.8499999999999</v>
      </c>
      <c r="AZ200" s="1">
        <f t="shared" ref="AZ200:AZ263" si="70">AY200+AZ199</f>
        <v>184797.58000000007</v>
      </c>
      <c r="BA200" s="92">
        <f>IF('Metric ME - Current'!$I$16&lt;2.3795,385.62-52.4691*(2.3795-'Metric ME - Current'!$I$16),385.62)</f>
        <v>385.62</v>
      </c>
      <c r="BB200" s="1">
        <f t="shared" si="61"/>
        <v>99087.739999999641</v>
      </c>
    </row>
    <row r="201" spans="1:54" x14ac:dyDescent="0.25">
      <c r="A201" s="92">
        <v>223</v>
      </c>
      <c r="B201" s="92">
        <f>IF('Metric ME - Current'!$B$16&lt;2.3542,1079.85-130.66*(2.3542-'Metric ME - Current'!$B$16),1079.85)</f>
        <v>1079.8499999999999</v>
      </c>
      <c r="C201" s="1">
        <f t="shared" si="63"/>
        <v>185877.43000000008</v>
      </c>
      <c r="D201" s="92">
        <f>IF('Metric ME - Current'!$B$16&lt;2.3795,385.62-52.4691*(2.3795-'Metric ME - Current'!$B$16),385.62)</f>
        <v>385.62</v>
      </c>
      <c r="E201" s="1">
        <f t="shared" si="62"/>
        <v>99473.359999999637</v>
      </c>
      <c r="H201" s="92">
        <v>223</v>
      </c>
      <c r="I201" s="92">
        <f>IF('Metric ME - Current'!$C$16&lt;2.3542,1079.85-130.66*(2.3542-'Metric ME - Current'!$C$16),1079.85)</f>
        <v>1079.8499999999999</v>
      </c>
      <c r="J201" s="1">
        <f t="shared" si="64"/>
        <v>185877.43000000008</v>
      </c>
      <c r="K201" s="92">
        <f>IF('Metric ME - Current'!$C$16&lt;2.3795,385.62-52.4691*(2.3795-'Metric ME - Current'!$C$16),385.62)</f>
        <v>385.62</v>
      </c>
      <c r="L201" s="1">
        <f t="shared" si="55"/>
        <v>99473.359999999637</v>
      </c>
      <c r="O201" s="92">
        <v>223</v>
      </c>
      <c r="P201" s="92">
        <f>IF('Metric ME - Current'!$D$16&lt;2.3542,1079.85-130.66*(2.3542-'Metric ME - Current'!$D$16),1079.85)</f>
        <v>1079.8499999999999</v>
      </c>
      <c r="Q201" s="1">
        <f t="shared" si="65"/>
        <v>185877.43000000008</v>
      </c>
      <c r="R201" s="92">
        <f>IF('Metric ME - Current'!$D$16&lt;2.3795,385.62-52.4691*(2.3795-'Metric ME - Current'!$D$16),385.62)</f>
        <v>385.62</v>
      </c>
      <c r="S201" s="1">
        <f t="shared" si="56"/>
        <v>99473.359999999637</v>
      </c>
      <c r="V201" s="92">
        <v>223</v>
      </c>
      <c r="W201" s="92">
        <f>IF('Metric ME - Current'!$E$16&lt;2.3542,1079.85-130.66*(2.3542-'Metric ME - Current'!$E$16),1079.85)</f>
        <v>1079.8499999999999</v>
      </c>
      <c r="X201" s="1">
        <f t="shared" si="66"/>
        <v>185877.43000000008</v>
      </c>
      <c r="Y201" s="92">
        <f>IF('Metric ME - Current'!$E$16&lt;2.3795,385.62-52.4691*(2.3795-'Metric ME - Current'!$E$16),385.62)</f>
        <v>385.62</v>
      </c>
      <c r="Z201" s="1">
        <f t="shared" si="57"/>
        <v>99473.359999999637</v>
      </c>
      <c r="AC201" s="92">
        <v>223</v>
      </c>
      <c r="AD201" s="92">
        <f>IF('Metric ME - Current'!$F$16&lt;2.3542,1079.85-130.66*(2.3542-'Metric ME - Current'!$F$16),1079.85)</f>
        <v>1079.8499999999999</v>
      </c>
      <c r="AE201" s="1">
        <f t="shared" si="67"/>
        <v>185877.43000000008</v>
      </c>
      <c r="AF201" s="92">
        <f>IF('Metric ME - Current'!$F$16&lt;2.3795,385.62-52.4691*(2.3795-'Metric ME - Current'!$F$16),385.62)</f>
        <v>385.62</v>
      </c>
      <c r="AG201" s="1">
        <f t="shared" si="58"/>
        <v>99473.359999999637</v>
      </c>
      <c r="AJ201" s="92">
        <v>223</v>
      </c>
      <c r="AK201" s="92">
        <f>IF('Metric ME - Current'!$G$16&lt;2.3542,1079.85-130.66*(2.3542-'Metric ME - Current'!$G$16),1079.85)</f>
        <v>1079.8499999999999</v>
      </c>
      <c r="AL201" s="1">
        <f t="shared" si="68"/>
        <v>185877.43000000008</v>
      </c>
      <c r="AM201" s="92">
        <f>IF('Metric ME - Current'!$G$16&lt;2.3795,385.62-52.4691*(2.3795-'Metric ME - Current'!$G$16),385.62)</f>
        <v>385.62</v>
      </c>
      <c r="AN201" s="1">
        <f t="shared" si="59"/>
        <v>99473.359999999637</v>
      </c>
      <c r="AQ201" s="92">
        <v>223</v>
      </c>
      <c r="AR201" s="92">
        <f>IF('Metric ME - Current'!$H$16&lt;2.3542,1079.85-130.66*(2.3542-'Metric ME - Current'!$H$16),1079.85)</f>
        <v>1079.8499999999999</v>
      </c>
      <c r="AS201" s="1">
        <f t="shared" si="69"/>
        <v>185877.43000000008</v>
      </c>
      <c r="AT201" s="92">
        <f>IF('Metric ME - Current'!$H$16&lt;2.3795,385.62-52.4691*(2.3795-'Metric ME - Current'!$H$16),385.62)</f>
        <v>385.62</v>
      </c>
      <c r="AU201" s="1">
        <f t="shared" si="60"/>
        <v>99473.359999999637</v>
      </c>
      <c r="AX201" s="92">
        <v>223</v>
      </c>
      <c r="AY201" s="92">
        <f>IF('Metric ME - Current'!$I$16&lt;2.3542,1079.85-130.66*(2.3542-'Metric ME - Current'!$I$16),1079.85)</f>
        <v>1079.8499999999999</v>
      </c>
      <c r="AZ201" s="1">
        <f t="shared" si="70"/>
        <v>185877.43000000008</v>
      </c>
      <c r="BA201" s="92">
        <f>IF('Metric ME - Current'!$I$16&lt;2.3795,385.62-52.4691*(2.3795-'Metric ME - Current'!$I$16),385.62)</f>
        <v>385.62</v>
      </c>
      <c r="BB201" s="1">
        <f t="shared" si="61"/>
        <v>99473.359999999637</v>
      </c>
    </row>
    <row r="202" spans="1:54" x14ac:dyDescent="0.25">
      <c r="A202" s="92">
        <v>224</v>
      </c>
      <c r="B202" s="92">
        <f>IF('Metric ME - Current'!$B$16&lt;2.3542,1079.85-130.66*(2.3542-'Metric ME - Current'!$B$16),1079.85)</f>
        <v>1079.8499999999999</v>
      </c>
      <c r="C202" s="1">
        <f t="shared" si="63"/>
        <v>186957.28000000009</v>
      </c>
      <c r="D202" s="92">
        <f>IF('Metric ME - Current'!$B$16&lt;2.3795,385.62-52.4691*(2.3795-'Metric ME - Current'!$B$16),385.62)</f>
        <v>385.62</v>
      </c>
      <c r="E202" s="1">
        <f t="shared" si="62"/>
        <v>99858.979999999632</v>
      </c>
      <c r="H202" s="92">
        <v>224</v>
      </c>
      <c r="I202" s="92">
        <f>IF('Metric ME - Current'!$C$16&lt;2.3542,1079.85-130.66*(2.3542-'Metric ME - Current'!$C$16),1079.85)</f>
        <v>1079.8499999999999</v>
      </c>
      <c r="J202" s="1">
        <f t="shared" si="64"/>
        <v>186957.28000000009</v>
      </c>
      <c r="K202" s="92">
        <f>IF('Metric ME - Current'!$C$16&lt;2.3795,385.62-52.4691*(2.3795-'Metric ME - Current'!$C$16),385.62)</f>
        <v>385.62</v>
      </c>
      <c r="L202" s="1">
        <f t="shared" si="55"/>
        <v>99858.979999999632</v>
      </c>
      <c r="O202" s="92">
        <v>224</v>
      </c>
      <c r="P202" s="92">
        <f>IF('Metric ME - Current'!$D$16&lt;2.3542,1079.85-130.66*(2.3542-'Metric ME - Current'!$D$16),1079.85)</f>
        <v>1079.8499999999999</v>
      </c>
      <c r="Q202" s="1">
        <f t="shared" si="65"/>
        <v>186957.28000000009</v>
      </c>
      <c r="R202" s="92">
        <f>IF('Metric ME - Current'!$D$16&lt;2.3795,385.62-52.4691*(2.3795-'Metric ME - Current'!$D$16),385.62)</f>
        <v>385.62</v>
      </c>
      <c r="S202" s="1">
        <f t="shared" si="56"/>
        <v>99858.979999999632</v>
      </c>
      <c r="V202" s="92">
        <v>224</v>
      </c>
      <c r="W202" s="92">
        <f>IF('Metric ME - Current'!$E$16&lt;2.3542,1079.85-130.66*(2.3542-'Metric ME - Current'!$E$16),1079.85)</f>
        <v>1079.8499999999999</v>
      </c>
      <c r="X202" s="1">
        <f t="shared" si="66"/>
        <v>186957.28000000009</v>
      </c>
      <c r="Y202" s="92">
        <f>IF('Metric ME - Current'!$E$16&lt;2.3795,385.62-52.4691*(2.3795-'Metric ME - Current'!$E$16),385.62)</f>
        <v>385.62</v>
      </c>
      <c r="Z202" s="1">
        <f t="shared" si="57"/>
        <v>99858.979999999632</v>
      </c>
      <c r="AC202" s="92">
        <v>224</v>
      </c>
      <c r="AD202" s="92">
        <f>IF('Metric ME - Current'!$F$16&lt;2.3542,1079.85-130.66*(2.3542-'Metric ME - Current'!$F$16),1079.85)</f>
        <v>1079.8499999999999</v>
      </c>
      <c r="AE202" s="1">
        <f t="shared" si="67"/>
        <v>186957.28000000009</v>
      </c>
      <c r="AF202" s="92">
        <f>IF('Metric ME - Current'!$F$16&lt;2.3795,385.62-52.4691*(2.3795-'Metric ME - Current'!$F$16),385.62)</f>
        <v>385.62</v>
      </c>
      <c r="AG202" s="1">
        <f t="shared" si="58"/>
        <v>99858.979999999632</v>
      </c>
      <c r="AJ202" s="92">
        <v>224</v>
      </c>
      <c r="AK202" s="92">
        <f>IF('Metric ME - Current'!$G$16&lt;2.3542,1079.85-130.66*(2.3542-'Metric ME - Current'!$G$16),1079.85)</f>
        <v>1079.8499999999999</v>
      </c>
      <c r="AL202" s="1">
        <f t="shared" si="68"/>
        <v>186957.28000000009</v>
      </c>
      <c r="AM202" s="92">
        <f>IF('Metric ME - Current'!$G$16&lt;2.3795,385.62-52.4691*(2.3795-'Metric ME - Current'!$G$16),385.62)</f>
        <v>385.62</v>
      </c>
      <c r="AN202" s="1">
        <f t="shared" si="59"/>
        <v>99858.979999999632</v>
      </c>
      <c r="AQ202" s="92">
        <v>224</v>
      </c>
      <c r="AR202" s="92">
        <f>IF('Metric ME - Current'!$H$16&lt;2.3542,1079.85-130.66*(2.3542-'Metric ME - Current'!$H$16),1079.85)</f>
        <v>1079.8499999999999</v>
      </c>
      <c r="AS202" s="1">
        <f t="shared" si="69"/>
        <v>186957.28000000009</v>
      </c>
      <c r="AT202" s="92">
        <f>IF('Metric ME - Current'!$H$16&lt;2.3795,385.62-52.4691*(2.3795-'Metric ME - Current'!$H$16),385.62)</f>
        <v>385.62</v>
      </c>
      <c r="AU202" s="1">
        <f t="shared" si="60"/>
        <v>99858.979999999632</v>
      </c>
      <c r="AX202" s="92">
        <v>224</v>
      </c>
      <c r="AY202" s="92">
        <f>IF('Metric ME - Current'!$I$16&lt;2.3542,1079.85-130.66*(2.3542-'Metric ME - Current'!$I$16),1079.85)</f>
        <v>1079.8499999999999</v>
      </c>
      <c r="AZ202" s="1">
        <f t="shared" si="70"/>
        <v>186957.28000000009</v>
      </c>
      <c r="BA202" s="92">
        <f>IF('Metric ME - Current'!$I$16&lt;2.3795,385.62-52.4691*(2.3795-'Metric ME - Current'!$I$16),385.62)</f>
        <v>385.62</v>
      </c>
      <c r="BB202" s="1">
        <f t="shared" si="61"/>
        <v>99858.979999999632</v>
      </c>
    </row>
    <row r="203" spans="1:54" x14ac:dyDescent="0.25">
      <c r="A203" s="92">
        <v>225</v>
      </c>
      <c r="B203" s="92">
        <f>IF('Metric ME - Current'!$B$16&lt;2.3542,1079.85-130.66*(2.3542-'Metric ME - Current'!$B$16),1079.85)</f>
        <v>1079.8499999999999</v>
      </c>
      <c r="C203" s="1">
        <f t="shared" si="63"/>
        <v>188037.13000000009</v>
      </c>
      <c r="D203" s="92">
        <f>IF('Metric ME - Current'!$B$16&lt;2.3795,385.62-52.4691*(2.3795-'Metric ME - Current'!$B$16),385.62)</f>
        <v>385.62</v>
      </c>
      <c r="E203" s="1">
        <f t="shared" si="62"/>
        <v>100244.59999999963</v>
      </c>
      <c r="H203" s="92">
        <v>225</v>
      </c>
      <c r="I203" s="92">
        <f>IF('Metric ME - Current'!$C$16&lt;2.3542,1079.85-130.66*(2.3542-'Metric ME - Current'!$C$16),1079.85)</f>
        <v>1079.8499999999999</v>
      </c>
      <c r="J203" s="1">
        <f t="shared" si="64"/>
        <v>188037.13000000009</v>
      </c>
      <c r="K203" s="92">
        <f>IF('Metric ME - Current'!$C$16&lt;2.3795,385.62-52.4691*(2.3795-'Metric ME - Current'!$C$16),385.62)</f>
        <v>385.62</v>
      </c>
      <c r="L203" s="1">
        <f t="shared" si="55"/>
        <v>100244.59999999963</v>
      </c>
      <c r="O203" s="92">
        <v>225</v>
      </c>
      <c r="P203" s="92">
        <f>IF('Metric ME - Current'!$D$16&lt;2.3542,1079.85-130.66*(2.3542-'Metric ME - Current'!$D$16),1079.85)</f>
        <v>1079.8499999999999</v>
      </c>
      <c r="Q203" s="1">
        <f t="shared" si="65"/>
        <v>188037.13000000009</v>
      </c>
      <c r="R203" s="92">
        <f>IF('Metric ME - Current'!$D$16&lt;2.3795,385.62-52.4691*(2.3795-'Metric ME - Current'!$D$16),385.62)</f>
        <v>385.62</v>
      </c>
      <c r="S203" s="1">
        <f t="shared" si="56"/>
        <v>100244.59999999963</v>
      </c>
      <c r="V203" s="92">
        <v>225</v>
      </c>
      <c r="W203" s="92">
        <f>IF('Metric ME - Current'!$E$16&lt;2.3542,1079.85-130.66*(2.3542-'Metric ME - Current'!$E$16),1079.85)</f>
        <v>1079.8499999999999</v>
      </c>
      <c r="X203" s="1">
        <f t="shared" si="66"/>
        <v>188037.13000000009</v>
      </c>
      <c r="Y203" s="92">
        <f>IF('Metric ME - Current'!$E$16&lt;2.3795,385.62-52.4691*(2.3795-'Metric ME - Current'!$E$16),385.62)</f>
        <v>385.62</v>
      </c>
      <c r="Z203" s="1">
        <f t="shared" si="57"/>
        <v>100244.59999999963</v>
      </c>
      <c r="AC203" s="92">
        <v>225</v>
      </c>
      <c r="AD203" s="92">
        <f>IF('Metric ME - Current'!$F$16&lt;2.3542,1079.85-130.66*(2.3542-'Metric ME - Current'!$F$16),1079.85)</f>
        <v>1079.8499999999999</v>
      </c>
      <c r="AE203" s="1">
        <f t="shared" si="67"/>
        <v>188037.13000000009</v>
      </c>
      <c r="AF203" s="92">
        <f>IF('Metric ME - Current'!$F$16&lt;2.3795,385.62-52.4691*(2.3795-'Metric ME - Current'!$F$16),385.62)</f>
        <v>385.62</v>
      </c>
      <c r="AG203" s="1">
        <f t="shared" si="58"/>
        <v>100244.59999999963</v>
      </c>
      <c r="AJ203" s="92">
        <v>225</v>
      </c>
      <c r="AK203" s="92">
        <f>IF('Metric ME - Current'!$G$16&lt;2.3542,1079.85-130.66*(2.3542-'Metric ME - Current'!$G$16),1079.85)</f>
        <v>1079.8499999999999</v>
      </c>
      <c r="AL203" s="1">
        <f t="shared" si="68"/>
        <v>188037.13000000009</v>
      </c>
      <c r="AM203" s="92">
        <f>IF('Metric ME - Current'!$G$16&lt;2.3795,385.62-52.4691*(2.3795-'Metric ME - Current'!$G$16),385.62)</f>
        <v>385.62</v>
      </c>
      <c r="AN203" s="1">
        <f t="shared" si="59"/>
        <v>100244.59999999963</v>
      </c>
      <c r="AQ203" s="92">
        <v>225</v>
      </c>
      <c r="AR203" s="92">
        <f>IF('Metric ME - Current'!$H$16&lt;2.3542,1079.85-130.66*(2.3542-'Metric ME - Current'!$H$16),1079.85)</f>
        <v>1079.8499999999999</v>
      </c>
      <c r="AS203" s="1">
        <f t="shared" si="69"/>
        <v>188037.13000000009</v>
      </c>
      <c r="AT203" s="92">
        <f>IF('Metric ME - Current'!$H$16&lt;2.3795,385.62-52.4691*(2.3795-'Metric ME - Current'!$H$16),385.62)</f>
        <v>385.62</v>
      </c>
      <c r="AU203" s="1">
        <f t="shared" si="60"/>
        <v>100244.59999999963</v>
      </c>
      <c r="AX203" s="92">
        <v>225</v>
      </c>
      <c r="AY203" s="92">
        <f>IF('Metric ME - Current'!$I$16&lt;2.3542,1079.85-130.66*(2.3542-'Metric ME - Current'!$I$16),1079.85)</f>
        <v>1079.8499999999999</v>
      </c>
      <c r="AZ203" s="1">
        <f t="shared" si="70"/>
        <v>188037.13000000009</v>
      </c>
      <c r="BA203" s="92">
        <f>IF('Metric ME - Current'!$I$16&lt;2.3795,385.62-52.4691*(2.3795-'Metric ME - Current'!$I$16),385.62)</f>
        <v>385.62</v>
      </c>
      <c r="BB203" s="1">
        <f t="shared" si="61"/>
        <v>100244.59999999963</v>
      </c>
    </row>
    <row r="204" spans="1:54" x14ac:dyDescent="0.25">
      <c r="A204" s="92">
        <v>226</v>
      </c>
      <c r="B204" s="92">
        <f>IF('Metric ME - Current'!$B$16&lt;2.3542,1079.85-130.66*(2.3542-'Metric ME - Current'!$B$16),1079.85)</f>
        <v>1079.8499999999999</v>
      </c>
      <c r="C204" s="1">
        <f t="shared" si="63"/>
        <v>189116.9800000001</v>
      </c>
      <c r="D204" s="92">
        <f>IF('Metric ME - Current'!$B$16&lt;2.3795,385.62-52.4691*(2.3795-'Metric ME - Current'!$B$16),385.62)</f>
        <v>385.62</v>
      </c>
      <c r="E204" s="1">
        <f t="shared" si="62"/>
        <v>100630.21999999962</v>
      </c>
      <c r="H204" s="92">
        <v>226</v>
      </c>
      <c r="I204" s="92">
        <f>IF('Metric ME - Current'!$C$16&lt;2.3542,1079.85-130.66*(2.3542-'Metric ME - Current'!$C$16),1079.85)</f>
        <v>1079.8499999999999</v>
      </c>
      <c r="J204" s="1">
        <f t="shared" si="64"/>
        <v>189116.9800000001</v>
      </c>
      <c r="K204" s="92">
        <f>IF('Metric ME - Current'!$C$16&lt;2.3795,385.62-52.4691*(2.3795-'Metric ME - Current'!$C$16),385.62)</f>
        <v>385.62</v>
      </c>
      <c r="L204" s="1">
        <f t="shared" si="55"/>
        <v>100630.21999999962</v>
      </c>
      <c r="O204" s="92">
        <v>226</v>
      </c>
      <c r="P204" s="92">
        <f>IF('Metric ME - Current'!$D$16&lt;2.3542,1079.85-130.66*(2.3542-'Metric ME - Current'!$D$16),1079.85)</f>
        <v>1079.8499999999999</v>
      </c>
      <c r="Q204" s="1">
        <f t="shared" si="65"/>
        <v>189116.9800000001</v>
      </c>
      <c r="R204" s="92">
        <f>IF('Metric ME - Current'!$D$16&lt;2.3795,385.62-52.4691*(2.3795-'Metric ME - Current'!$D$16),385.62)</f>
        <v>385.62</v>
      </c>
      <c r="S204" s="1">
        <f t="shared" si="56"/>
        <v>100630.21999999962</v>
      </c>
      <c r="V204" s="92">
        <v>226</v>
      </c>
      <c r="W204" s="92">
        <f>IF('Metric ME - Current'!$E$16&lt;2.3542,1079.85-130.66*(2.3542-'Metric ME - Current'!$E$16),1079.85)</f>
        <v>1079.8499999999999</v>
      </c>
      <c r="X204" s="1">
        <f t="shared" si="66"/>
        <v>189116.9800000001</v>
      </c>
      <c r="Y204" s="92">
        <f>IF('Metric ME - Current'!$E$16&lt;2.3795,385.62-52.4691*(2.3795-'Metric ME - Current'!$E$16),385.62)</f>
        <v>385.62</v>
      </c>
      <c r="Z204" s="1">
        <f t="shared" si="57"/>
        <v>100630.21999999962</v>
      </c>
      <c r="AC204" s="92">
        <v>226</v>
      </c>
      <c r="AD204" s="92">
        <f>IF('Metric ME - Current'!$F$16&lt;2.3542,1079.85-130.66*(2.3542-'Metric ME - Current'!$F$16),1079.85)</f>
        <v>1079.8499999999999</v>
      </c>
      <c r="AE204" s="1">
        <f t="shared" si="67"/>
        <v>189116.9800000001</v>
      </c>
      <c r="AF204" s="92">
        <f>IF('Metric ME - Current'!$F$16&lt;2.3795,385.62-52.4691*(2.3795-'Metric ME - Current'!$F$16),385.62)</f>
        <v>385.62</v>
      </c>
      <c r="AG204" s="1">
        <f t="shared" si="58"/>
        <v>100630.21999999962</v>
      </c>
      <c r="AJ204" s="92">
        <v>226</v>
      </c>
      <c r="AK204" s="92">
        <f>IF('Metric ME - Current'!$G$16&lt;2.3542,1079.85-130.66*(2.3542-'Metric ME - Current'!$G$16),1079.85)</f>
        <v>1079.8499999999999</v>
      </c>
      <c r="AL204" s="1">
        <f t="shared" si="68"/>
        <v>189116.9800000001</v>
      </c>
      <c r="AM204" s="92">
        <f>IF('Metric ME - Current'!$G$16&lt;2.3795,385.62-52.4691*(2.3795-'Metric ME - Current'!$G$16),385.62)</f>
        <v>385.62</v>
      </c>
      <c r="AN204" s="1">
        <f t="shared" si="59"/>
        <v>100630.21999999962</v>
      </c>
      <c r="AQ204" s="92">
        <v>226</v>
      </c>
      <c r="AR204" s="92">
        <f>IF('Metric ME - Current'!$H$16&lt;2.3542,1079.85-130.66*(2.3542-'Metric ME - Current'!$H$16),1079.85)</f>
        <v>1079.8499999999999</v>
      </c>
      <c r="AS204" s="1">
        <f t="shared" si="69"/>
        <v>189116.9800000001</v>
      </c>
      <c r="AT204" s="92">
        <f>IF('Metric ME - Current'!$H$16&lt;2.3795,385.62-52.4691*(2.3795-'Metric ME - Current'!$H$16),385.62)</f>
        <v>385.62</v>
      </c>
      <c r="AU204" s="1">
        <f t="shared" si="60"/>
        <v>100630.21999999962</v>
      </c>
      <c r="AX204" s="92">
        <v>226</v>
      </c>
      <c r="AY204" s="92">
        <f>IF('Metric ME - Current'!$I$16&lt;2.3542,1079.85-130.66*(2.3542-'Metric ME - Current'!$I$16),1079.85)</f>
        <v>1079.8499999999999</v>
      </c>
      <c r="AZ204" s="1">
        <f t="shared" si="70"/>
        <v>189116.9800000001</v>
      </c>
      <c r="BA204" s="92">
        <f>IF('Metric ME - Current'!$I$16&lt;2.3795,385.62-52.4691*(2.3795-'Metric ME - Current'!$I$16),385.62)</f>
        <v>385.62</v>
      </c>
      <c r="BB204" s="1">
        <f t="shared" si="61"/>
        <v>100630.21999999962</v>
      </c>
    </row>
    <row r="205" spans="1:54" x14ac:dyDescent="0.25">
      <c r="A205" s="92">
        <v>227</v>
      </c>
      <c r="B205" s="92">
        <f>IF('Metric ME - Current'!$B$16&lt;2.3542,1079.85-130.66*(2.3542-'Metric ME - Current'!$B$16),1079.85)</f>
        <v>1079.8499999999999</v>
      </c>
      <c r="C205" s="1">
        <f t="shared" si="63"/>
        <v>190196.8300000001</v>
      </c>
      <c r="D205" s="92">
        <f>IF('Metric ME - Current'!$B$16&lt;2.3795,385.62-52.4691*(2.3795-'Metric ME - Current'!$B$16),385.62)</f>
        <v>385.62</v>
      </c>
      <c r="E205" s="1">
        <f t="shared" si="62"/>
        <v>101015.83999999962</v>
      </c>
      <c r="H205" s="92">
        <v>227</v>
      </c>
      <c r="I205" s="92">
        <f>IF('Metric ME - Current'!$C$16&lt;2.3542,1079.85-130.66*(2.3542-'Metric ME - Current'!$C$16),1079.85)</f>
        <v>1079.8499999999999</v>
      </c>
      <c r="J205" s="1">
        <f t="shared" si="64"/>
        <v>190196.8300000001</v>
      </c>
      <c r="K205" s="92">
        <f>IF('Metric ME - Current'!$C$16&lt;2.3795,385.62-52.4691*(2.3795-'Metric ME - Current'!$C$16),385.62)</f>
        <v>385.62</v>
      </c>
      <c r="L205" s="1">
        <f t="shared" ref="L205:L268" si="71">K205+L204</f>
        <v>101015.83999999962</v>
      </c>
      <c r="O205" s="92">
        <v>227</v>
      </c>
      <c r="P205" s="92">
        <f>IF('Metric ME - Current'!$D$16&lt;2.3542,1079.85-130.66*(2.3542-'Metric ME - Current'!$D$16),1079.85)</f>
        <v>1079.8499999999999</v>
      </c>
      <c r="Q205" s="1">
        <f t="shared" si="65"/>
        <v>190196.8300000001</v>
      </c>
      <c r="R205" s="92">
        <f>IF('Metric ME - Current'!$D$16&lt;2.3795,385.62-52.4691*(2.3795-'Metric ME - Current'!$D$16),385.62)</f>
        <v>385.62</v>
      </c>
      <c r="S205" s="1">
        <f t="shared" ref="S205:S268" si="72">R205+S204</f>
        <v>101015.83999999962</v>
      </c>
      <c r="V205" s="92">
        <v>227</v>
      </c>
      <c r="W205" s="92">
        <f>IF('Metric ME - Current'!$E$16&lt;2.3542,1079.85-130.66*(2.3542-'Metric ME - Current'!$E$16),1079.85)</f>
        <v>1079.8499999999999</v>
      </c>
      <c r="X205" s="1">
        <f t="shared" si="66"/>
        <v>190196.8300000001</v>
      </c>
      <c r="Y205" s="92">
        <f>IF('Metric ME - Current'!$E$16&lt;2.3795,385.62-52.4691*(2.3795-'Metric ME - Current'!$E$16),385.62)</f>
        <v>385.62</v>
      </c>
      <c r="Z205" s="1">
        <f t="shared" ref="Z205:Z268" si="73">Y205+Z204</f>
        <v>101015.83999999962</v>
      </c>
      <c r="AC205" s="92">
        <v>227</v>
      </c>
      <c r="AD205" s="92">
        <f>IF('Metric ME - Current'!$F$16&lt;2.3542,1079.85-130.66*(2.3542-'Metric ME - Current'!$F$16),1079.85)</f>
        <v>1079.8499999999999</v>
      </c>
      <c r="AE205" s="1">
        <f t="shared" si="67"/>
        <v>190196.8300000001</v>
      </c>
      <c r="AF205" s="92">
        <f>IF('Metric ME - Current'!$F$16&lt;2.3795,385.62-52.4691*(2.3795-'Metric ME - Current'!$F$16),385.62)</f>
        <v>385.62</v>
      </c>
      <c r="AG205" s="1">
        <f t="shared" ref="AG205:AG268" si="74">AF205+AG204</f>
        <v>101015.83999999962</v>
      </c>
      <c r="AJ205" s="92">
        <v>227</v>
      </c>
      <c r="AK205" s="92">
        <f>IF('Metric ME - Current'!$G$16&lt;2.3542,1079.85-130.66*(2.3542-'Metric ME - Current'!$G$16),1079.85)</f>
        <v>1079.8499999999999</v>
      </c>
      <c r="AL205" s="1">
        <f t="shared" si="68"/>
        <v>190196.8300000001</v>
      </c>
      <c r="AM205" s="92">
        <f>IF('Metric ME - Current'!$G$16&lt;2.3795,385.62-52.4691*(2.3795-'Metric ME - Current'!$G$16),385.62)</f>
        <v>385.62</v>
      </c>
      <c r="AN205" s="1">
        <f t="shared" ref="AN205:AN268" si="75">AM205+AN204</f>
        <v>101015.83999999962</v>
      </c>
      <c r="AQ205" s="92">
        <v>227</v>
      </c>
      <c r="AR205" s="92">
        <f>IF('Metric ME - Current'!$H$16&lt;2.3542,1079.85-130.66*(2.3542-'Metric ME - Current'!$H$16),1079.85)</f>
        <v>1079.8499999999999</v>
      </c>
      <c r="AS205" s="1">
        <f t="shared" si="69"/>
        <v>190196.8300000001</v>
      </c>
      <c r="AT205" s="92">
        <f>IF('Metric ME - Current'!$H$16&lt;2.3795,385.62-52.4691*(2.3795-'Metric ME - Current'!$H$16),385.62)</f>
        <v>385.62</v>
      </c>
      <c r="AU205" s="1">
        <f t="shared" ref="AU205:AU268" si="76">AT205+AU204</f>
        <v>101015.83999999962</v>
      </c>
      <c r="AX205" s="92">
        <v>227</v>
      </c>
      <c r="AY205" s="92">
        <f>IF('Metric ME - Current'!$I$16&lt;2.3542,1079.85-130.66*(2.3542-'Metric ME - Current'!$I$16),1079.85)</f>
        <v>1079.8499999999999</v>
      </c>
      <c r="AZ205" s="1">
        <f t="shared" si="70"/>
        <v>190196.8300000001</v>
      </c>
      <c r="BA205" s="92">
        <f>IF('Metric ME - Current'!$I$16&lt;2.3795,385.62-52.4691*(2.3795-'Metric ME - Current'!$I$16),385.62)</f>
        <v>385.62</v>
      </c>
      <c r="BB205" s="1">
        <f t="shared" ref="BB205:BB268" si="77">BA205+BB204</f>
        <v>101015.83999999962</v>
      </c>
    </row>
    <row r="206" spans="1:54" x14ac:dyDescent="0.25">
      <c r="A206" s="92">
        <v>228</v>
      </c>
      <c r="B206" s="92">
        <f>IF('Metric ME - Current'!$B$16&lt;2.3542,1079.85-130.66*(2.3542-'Metric ME - Current'!$B$16),1079.85)</f>
        <v>1079.8499999999999</v>
      </c>
      <c r="C206" s="1">
        <f t="shared" si="63"/>
        <v>191276.68000000011</v>
      </c>
      <c r="D206" s="92">
        <f>IF('Metric ME - Current'!$B$16&lt;2.3795,385.62-52.4691*(2.3795-'Metric ME - Current'!$B$16),385.62)</f>
        <v>385.62</v>
      </c>
      <c r="E206" s="1">
        <f t="shared" si="62"/>
        <v>101401.45999999961</v>
      </c>
      <c r="H206" s="92">
        <v>228</v>
      </c>
      <c r="I206" s="92">
        <f>IF('Metric ME - Current'!$C$16&lt;2.3542,1079.85-130.66*(2.3542-'Metric ME - Current'!$C$16),1079.85)</f>
        <v>1079.8499999999999</v>
      </c>
      <c r="J206" s="1">
        <f t="shared" si="64"/>
        <v>191276.68000000011</v>
      </c>
      <c r="K206" s="92">
        <f>IF('Metric ME - Current'!$C$16&lt;2.3795,385.62-52.4691*(2.3795-'Metric ME - Current'!$C$16),385.62)</f>
        <v>385.62</v>
      </c>
      <c r="L206" s="1">
        <f t="shared" si="71"/>
        <v>101401.45999999961</v>
      </c>
      <c r="O206" s="92">
        <v>228</v>
      </c>
      <c r="P206" s="92">
        <f>IF('Metric ME - Current'!$D$16&lt;2.3542,1079.85-130.66*(2.3542-'Metric ME - Current'!$D$16),1079.85)</f>
        <v>1079.8499999999999</v>
      </c>
      <c r="Q206" s="1">
        <f t="shared" si="65"/>
        <v>191276.68000000011</v>
      </c>
      <c r="R206" s="92">
        <f>IF('Metric ME - Current'!$D$16&lt;2.3795,385.62-52.4691*(2.3795-'Metric ME - Current'!$D$16),385.62)</f>
        <v>385.62</v>
      </c>
      <c r="S206" s="1">
        <f t="shared" si="72"/>
        <v>101401.45999999961</v>
      </c>
      <c r="V206" s="92">
        <v>228</v>
      </c>
      <c r="W206" s="92">
        <f>IF('Metric ME - Current'!$E$16&lt;2.3542,1079.85-130.66*(2.3542-'Metric ME - Current'!$E$16),1079.85)</f>
        <v>1079.8499999999999</v>
      </c>
      <c r="X206" s="1">
        <f t="shared" si="66"/>
        <v>191276.68000000011</v>
      </c>
      <c r="Y206" s="92">
        <f>IF('Metric ME - Current'!$E$16&lt;2.3795,385.62-52.4691*(2.3795-'Metric ME - Current'!$E$16),385.62)</f>
        <v>385.62</v>
      </c>
      <c r="Z206" s="1">
        <f t="shared" si="73"/>
        <v>101401.45999999961</v>
      </c>
      <c r="AC206" s="92">
        <v>228</v>
      </c>
      <c r="AD206" s="92">
        <f>IF('Metric ME - Current'!$F$16&lt;2.3542,1079.85-130.66*(2.3542-'Metric ME - Current'!$F$16),1079.85)</f>
        <v>1079.8499999999999</v>
      </c>
      <c r="AE206" s="1">
        <f t="shared" si="67"/>
        <v>191276.68000000011</v>
      </c>
      <c r="AF206" s="92">
        <f>IF('Metric ME - Current'!$F$16&lt;2.3795,385.62-52.4691*(2.3795-'Metric ME - Current'!$F$16),385.62)</f>
        <v>385.62</v>
      </c>
      <c r="AG206" s="1">
        <f t="shared" si="74"/>
        <v>101401.45999999961</v>
      </c>
      <c r="AJ206" s="92">
        <v>228</v>
      </c>
      <c r="AK206" s="92">
        <f>IF('Metric ME - Current'!$G$16&lt;2.3542,1079.85-130.66*(2.3542-'Metric ME - Current'!$G$16),1079.85)</f>
        <v>1079.8499999999999</v>
      </c>
      <c r="AL206" s="1">
        <f t="shared" si="68"/>
        <v>191276.68000000011</v>
      </c>
      <c r="AM206" s="92">
        <f>IF('Metric ME - Current'!$G$16&lt;2.3795,385.62-52.4691*(2.3795-'Metric ME - Current'!$G$16),385.62)</f>
        <v>385.62</v>
      </c>
      <c r="AN206" s="1">
        <f t="shared" si="75"/>
        <v>101401.45999999961</v>
      </c>
      <c r="AQ206" s="92">
        <v>228</v>
      </c>
      <c r="AR206" s="92">
        <f>IF('Metric ME - Current'!$H$16&lt;2.3542,1079.85-130.66*(2.3542-'Metric ME - Current'!$H$16),1079.85)</f>
        <v>1079.8499999999999</v>
      </c>
      <c r="AS206" s="1">
        <f t="shared" si="69"/>
        <v>191276.68000000011</v>
      </c>
      <c r="AT206" s="92">
        <f>IF('Metric ME - Current'!$H$16&lt;2.3795,385.62-52.4691*(2.3795-'Metric ME - Current'!$H$16),385.62)</f>
        <v>385.62</v>
      </c>
      <c r="AU206" s="1">
        <f t="shared" si="76"/>
        <v>101401.45999999961</v>
      </c>
      <c r="AX206" s="92">
        <v>228</v>
      </c>
      <c r="AY206" s="92">
        <f>IF('Metric ME - Current'!$I$16&lt;2.3542,1079.85-130.66*(2.3542-'Metric ME - Current'!$I$16),1079.85)</f>
        <v>1079.8499999999999</v>
      </c>
      <c r="AZ206" s="1">
        <f t="shared" si="70"/>
        <v>191276.68000000011</v>
      </c>
      <c r="BA206" s="92">
        <f>IF('Metric ME - Current'!$I$16&lt;2.3795,385.62-52.4691*(2.3795-'Metric ME - Current'!$I$16),385.62)</f>
        <v>385.62</v>
      </c>
      <c r="BB206" s="1">
        <f t="shared" si="77"/>
        <v>101401.45999999961</v>
      </c>
    </row>
    <row r="207" spans="1:54" x14ac:dyDescent="0.25">
      <c r="A207" s="92">
        <v>229</v>
      </c>
      <c r="B207" s="92">
        <f>IF('Metric ME - Current'!$B$16&lt;2.3542,1079.85-130.66*(2.3542-'Metric ME - Current'!$B$16),1079.85)</f>
        <v>1079.8499999999999</v>
      </c>
      <c r="C207" s="1">
        <f t="shared" si="63"/>
        <v>192356.53000000012</v>
      </c>
      <c r="D207" s="92">
        <f>IF('Metric ME - Current'!$B$16&lt;2.3795,385.62-52.4691*(2.3795-'Metric ME - Current'!$B$16),385.62)</f>
        <v>385.62</v>
      </c>
      <c r="E207" s="1">
        <f t="shared" si="62"/>
        <v>101787.07999999961</v>
      </c>
      <c r="H207" s="92">
        <v>229</v>
      </c>
      <c r="I207" s="92">
        <f>IF('Metric ME - Current'!$C$16&lt;2.3542,1079.85-130.66*(2.3542-'Metric ME - Current'!$C$16),1079.85)</f>
        <v>1079.8499999999999</v>
      </c>
      <c r="J207" s="1">
        <f t="shared" si="64"/>
        <v>192356.53000000012</v>
      </c>
      <c r="K207" s="92">
        <f>IF('Metric ME - Current'!$C$16&lt;2.3795,385.62-52.4691*(2.3795-'Metric ME - Current'!$C$16),385.62)</f>
        <v>385.62</v>
      </c>
      <c r="L207" s="1">
        <f t="shared" si="71"/>
        <v>101787.07999999961</v>
      </c>
      <c r="O207" s="92">
        <v>229</v>
      </c>
      <c r="P207" s="92">
        <f>IF('Metric ME - Current'!$D$16&lt;2.3542,1079.85-130.66*(2.3542-'Metric ME - Current'!$D$16),1079.85)</f>
        <v>1079.8499999999999</v>
      </c>
      <c r="Q207" s="1">
        <f t="shared" si="65"/>
        <v>192356.53000000012</v>
      </c>
      <c r="R207" s="92">
        <f>IF('Metric ME - Current'!$D$16&lt;2.3795,385.62-52.4691*(2.3795-'Metric ME - Current'!$D$16),385.62)</f>
        <v>385.62</v>
      </c>
      <c r="S207" s="1">
        <f t="shared" si="72"/>
        <v>101787.07999999961</v>
      </c>
      <c r="V207" s="92">
        <v>229</v>
      </c>
      <c r="W207" s="92">
        <f>IF('Metric ME - Current'!$E$16&lt;2.3542,1079.85-130.66*(2.3542-'Metric ME - Current'!$E$16),1079.85)</f>
        <v>1079.8499999999999</v>
      </c>
      <c r="X207" s="1">
        <f t="shared" si="66"/>
        <v>192356.53000000012</v>
      </c>
      <c r="Y207" s="92">
        <f>IF('Metric ME - Current'!$E$16&lt;2.3795,385.62-52.4691*(2.3795-'Metric ME - Current'!$E$16),385.62)</f>
        <v>385.62</v>
      </c>
      <c r="Z207" s="1">
        <f t="shared" si="73"/>
        <v>101787.07999999961</v>
      </c>
      <c r="AC207" s="92">
        <v>229</v>
      </c>
      <c r="AD207" s="92">
        <f>IF('Metric ME - Current'!$F$16&lt;2.3542,1079.85-130.66*(2.3542-'Metric ME - Current'!$F$16),1079.85)</f>
        <v>1079.8499999999999</v>
      </c>
      <c r="AE207" s="1">
        <f t="shared" si="67"/>
        <v>192356.53000000012</v>
      </c>
      <c r="AF207" s="92">
        <f>IF('Metric ME - Current'!$F$16&lt;2.3795,385.62-52.4691*(2.3795-'Metric ME - Current'!$F$16),385.62)</f>
        <v>385.62</v>
      </c>
      <c r="AG207" s="1">
        <f t="shared" si="74"/>
        <v>101787.07999999961</v>
      </c>
      <c r="AJ207" s="92">
        <v>229</v>
      </c>
      <c r="AK207" s="92">
        <f>IF('Metric ME - Current'!$G$16&lt;2.3542,1079.85-130.66*(2.3542-'Metric ME - Current'!$G$16),1079.85)</f>
        <v>1079.8499999999999</v>
      </c>
      <c r="AL207" s="1">
        <f t="shared" si="68"/>
        <v>192356.53000000012</v>
      </c>
      <c r="AM207" s="92">
        <f>IF('Metric ME - Current'!$G$16&lt;2.3795,385.62-52.4691*(2.3795-'Metric ME - Current'!$G$16),385.62)</f>
        <v>385.62</v>
      </c>
      <c r="AN207" s="1">
        <f t="shared" si="75"/>
        <v>101787.07999999961</v>
      </c>
      <c r="AQ207" s="92">
        <v>229</v>
      </c>
      <c r="AR207" s="92">
        <f>IF('Metric ME - Current'!$H$16&lt;2.3542,1079.85-130.66*(2.3542-'Metric ME - Current'!$H$16),1079.85)</f>
        <v>1079.8499999999999</v>
      </c>
      <c r="AS207" s="1">
        <f t="shared" si="69"/>
        <v>192356.53000000012</v>
      </c>
      <c r="AT207" s="92">
        <f>IF('Metric ME - Current'!$H$16&lt;2.3795,385.62-52.4691*(2.3795-'Metric ME - Current'!$H$16),385.62)</f>
        <v>385.62</v>
      </c>
      <c r="AU207" s="1">
        <f t="shared" si="76"/>
        <v>101787.07999999961</v>
      </c>
      <c r="AX207" s="92">
        <v>229</v>
      </c>
      <c r="AY207" s="92">
        <f>IF('Metric ME - Current'!$I$16&lt;2.3542,1079.85-130.66*(2.3542-'Metric ME - Current'!$I$16),1079.85)</f>
        <v>1079.8499999999999</v>
      </c>
      <c r="AZ207" s="1">
        <f t="shared" si="70"/>
        <v>192356.53000000012</v>
      </c>
      <c r="BA207" s="92">
        <f>IF('Metric ME - Current'!$I$16&lt;2.3795,385.62-52.4691*(2.3795-'Metric ME - Current'!$I$16),385.62)</f>
        <v>385.62</v>
      </c>
      <c r="BB207" s="1">
        <f t="shared" si="77"/>
        <v>101787.07999999961</v>
      </c>
    </row>
    <row r="208" spans="1:54" x14ac:dyDescent="0.25">
      <c r="A208" s="92">
        <v>230</v>
      </c>
      <c r="B208" s="92">
        <f>IF('Metric ME - Current'!$B$16&lt;2.3542,1079.85-130.66*(2.3542-'Metric ME - Current'!$B$16),1079.85)</f>
        <v>1079.8499999999999</v>
      </c>
      <c r="C208" s="1">
        <f t="shared" si="63"/>
        <v>193436.38000000012</v>
      </c>
      <c r="D208" s="92">
        <f>IF('Metric ME - Current'!$B$16&lt;2.3795,385.62-52.4691*(2.3795-'Metric ME - Current'!$B$16),385.62)</f>
        <v>385.62</v>
      </c>
      <c r="E208" s="1">
        <f t="shared" si="62"/>
        <v>102172.6999999996</v>
      </c>
      <c r="H208" s="92">
        <v>230</v>
      </c>
      <c r="I208" s="92">
        <f>IF('Metric ME - Current'!$C$16&lt;2.3542,1079.85-130.66*(2.3542-'Metric ME - Current'!$C$16),1079.85)</f>
        <v>1079.8499999999999</v>
      </c>
      <c r="J208" s="1">
        <f t="shared" si="64"/>
        <v>193436.38000000012</v>
      </c>
      <c r="K208" s="92">
        <f>IF('Metric ME - Current'!$C$16&lt;2.3795,385.62-52.4691*(2.3795-'Metric ME - Current'!$C$16),385.62)</f>
        <v>385.62</v>
      </c>
      <c r="L208" s="1">
        <f t="shared" si="71"/>
        <v>102172.6999999996</v>
      </c>
      <c r="O208" s="92">
        <v>230</v>
      </c>
      <c r="P208" s="92">
        <f>IF('Metric ME - Current'!$D$16&lt;2.3542,1079.85-130.66*(2.3542-'Metric ME - Current'!$D$16),1079.85)</f>
        <v>1079.8499999999999</v>
      </c>
      <c r="Q208" s="1">
        <f t="shared" si="65"/>
        <v>193436.38000000012</v>
      </c>
      <c r="R208" s="92">
        <f>IF('Metric ME - Current'!$D$16&lt;2.3795,385.62-52.4691*(2.3795-'Metric ME - Current'!$D$16),385.62)</f>
        <v>385.62</v>
      </c>
      <c r="S208" s="1">
        <f t="shared" si="72"/>
        <v>102172.6999999996</v>
      </c>
      <c r="V208" s="92">
        <v>230</v>
      </c>
      <c r="W208" s="92">
        <f>IF('Metric ME - Current'!$E$16&lt;2.3542,1079.85-130.66*(2.3542-'Metric ME - Current'!$E$16),1079.85)</f>
        <v>1079.8499999999999</v>
      </c>
      <c r="X208" s="1">
        <f t="shared" si="66"/>
        <v>193436.38000000012</v>
      </c>
      <c r="Y208" s="92">
        <f>IF('Metric ME - Current'!$E$16&lt;2.3795,385.62-52.4691*(2.3795-'Metric ME - Current'!$E$16),385.62)</f>
        <v>385.62</v>
      </c>
      <c r="Z208" s="1">
        <f t="shared" si="73"/>
        <v>102172.6999999996</v>
      </c>
      <c r="AC208" s="92">
        <v>230</v>
      </c>
      <c r="AD208" s="92">
        <f>IF('Metric ME - Current'!$F$16&lt;2.3542,1079.85-130.66*(2.3542-'Metric ME - Current'!$F$16),1079.85)</f>
        <v>1079.8499999999999</v>
      </c>
      <c r="AE208" s="1">
        <f t="shared" si="67"/>
        <v>193436.38000000012</v>
      </c>
      <c r="AF208" s="92">
        <f>IF('Metric ME - Current'!$F$16&lt;2.3795,385.62-52.4691*(2.3795-'Metric ME - Current'!$F$16),385.62)</f>
        <v>385.62</v>
      </c>
      <c r="AG208" s="1">
        <f t="shared" si="74"/>
        <v>102172.6999999996</v>
      </c>
      <c r="AJ208" s="92">
        <v>230</v>
      </c>
      <c r="AK208" s="92">
        <f>IF('Metric ME - Current'!$G$16&lt;2.3542,1079.85-130.66*(2.3542-'Metric ME - Current'!$G$16),1079.85)</f>
        <v>1079.8499999999999</v>
      </c>
      <c r="AL208" s="1">
        <f t="shared" si="68"/>
        <v>193436.38000000012</v>
      </c>
      <c r="AM208" s="92">
        <f>IF('Metric ME - Current'!$G$16&lt;2.3795,385.62-52.4691*(2.3795-'Metric ME - Current'!$G$16),385.62)</f>
        <v>385.62</v>
      </c>
      <c r="AN208" s="1">
        <f t="shared" si="75"/>
        <v>102172.6999999996</v>
      </c>
      <c r="AQ208" s="92">
        <v>230</v>
      </c>
      <c r="AR208" s="92">
        <f>IF('Metric ME - Current'!$H$16&lt;2.3542,1079.85-130.66*(2.3542-'Metric ME - Current'!$H$16),1079.85)</f>
        <v>1079.8499999999999</v>
      </c>
      <c r="AS208" s="1">
        <f t="shared" si="69"/>
        <v>193436.38000000012</v>
      </c>
      <c r="AT208" s="92">
        <f>IF('Metric ME - Current'!$H$16&lt;2.3795,385.62-52.4691*(2.3795-'Metric ME - Current'!$H$16),385.62)</f>
        <v>385.62</v>
      </c>
      <c r="AU208" s="1">
        <f t="shared" si="76"/>
        <v>102172.6999999996</v>
      </c>
      <c r="AX208" s="92">
        <v>230</v>
      </c>
      <c r="AY208" s="92">
        <f>IF('Metric ME - Current'!$I$16&lt;2.3542,1079.85-130.66*(2.3542-'Metric ME - Current'!$I$16),1079.85)</f>
        <v>1079.8499999999999</v>
      </c>
      <c r="AZ208" s="1">
        <f t="shared" si="70"/>
        <v>193436.38000000012</v>
      </c>
      <c r="BA208" s="92">
        <f>IF('Metric ME - Current'!$I$16&lt;2.3795,385.62-52.4691*(2.3795-'Metric ME - Current'!$I$16),385.62)</f>
        <v>385.62</v>
      </c>
      <c r="BB208" s="1">
        <f t="shared" si="77"/>
        <v>102172.6999999996</v>
      </c>
    </row>
    <row r="209" spans="1:54" x14ac:dyDescent="0.25">
      <c r="A209" s="92">
        <v>231</v>
      </c>
      <c r="B209" s="92">
        <f>IF('Metric ME - Current'!$B$16&lt;1.9677,859.07-155.85*(1.9677-'Metric ME - Current'!$B$16),859.07)</f>
        <v>859.07</v>
      </c>
      <c r="C209" s="1">
        <f t="shared" si="63"/>
        <v>194295.45000000013</v>
      </c>
      <c r="D209" s="92">
        <f>IF('Metric ME - Current'!$B$16&lt;1.9605,324.57-67.0069*(1.9605-'Metric ME - Current'!$B$16),324.57)</f>
        <v>324.57</v>
      </c>
      <c r="E209" s="1">
        <f t="shared" si="62"/>
        <v>102497.26999999961</v>
      </c>
      <c r="H209" s="92">
        <v>231</v>
      </c>
      <c r="I209" s="92">
        <f>IF('Metric ME - Current'!$C$16&lt;1.9677,859.07-155.85*(1.9677-'Metric ME - Current'!$C$16),859.07)</f>
        <v>859.07</v>
      </c>
      <c r="J209" s="1">
        <f t="shared" si="64"/>
        <v>194295.45000000013</v>
      </c>
      <c r="K209" s="92">
        <f>IF('Metric ME - Current'!$C$16&lt;1.9605,324.57-67.0069*(1.9605-'Metric ME - Current'!$C$16),324.57)</f>
        <v>324.57</v>
      </c>
      <c r="L209" s="1">
        <f t="shared" si="71"/>
        <v>102497.26999999961</v>
      </c>
      <c r="O209" s="92">
        <v>231</v>
      </c>
      <c r="P209" s="92">
        <f>IF('Metric ME - Current'!$D$16&lt;1.9677,859.07-155.85*(1.9677-'Metric ME - Current'!$D$16),859.07)</f>
        <v>859.07</v>
      </c>
      <c r="Q209" s="1">
        <f t="shared" si="65"/>
        <v>194295.45000000013</v>
      </c>
      <c r="R209" s="92">
        <f>IF('Metric ME - Current'!$D$16&lt;1.9605,324.57-67.0069*(1.9605-'Metric ME - Current'!$D$16),324.57)</f>
        <v>324.57</v>
      </c>
      <c r="S209" s="1">
        <f t="shared" si="72"/>
        <v>102497.26999999961</v>
      </c>
      <c r="V209" s="92">
        <v>231</v>
      </c>
      <c r="W209" s="92">
        <f>IF('Metric ME - Current'!$E$16&lt;1.9677,859.07-155.85*(1.9677-'Metric ME - Current'!$E$16),859.07)</f>
        <v>859.07</v>
      </c>
      <c r="X209" s="1">
        <f t="shared" si="66"/>
        <v>194295.45000000013</v>
      </c>
      <c r="Y209" s="92">
        <f>IF('Metric ME - Current'!$E$16&lt;1.9605,324.57-67.0069*(1.9605-'Metric ME - Current'!$E$16),324.57)</f>
        <v>324.57</v>
      </c>
      <c r="Z209" s="1">
        <f t="shared" si="73"/>
        <v>102497.26999999961</v>
      </c>
      <c r="AC209" s="92">
        <v>231</v>
      </c>
      <c r="AD209" s="92">
        <f>IF('Metric ME - Current'!$F$16&lt;1.9677,859.07-155.85*(1.9677-'Metric ME - Current'!$F$16),859.07)</f>
        <v>859.07</v>
      </c>
      <c r="AE209" s="1">
        <f t="shared" si="67"/>
        <v>194295.45000000013</v>
      </c>
      <c r="AF209" s="92">
        <f>IF('Metric ME - Current'!$F$16&lt;1.9605,324.57-67.0069*(1.9605-'Metric ME - Current'!$F$16),324.57)</f>
        <v>324.57</v>
      </c>
      <c r="AG209" s="1">
        <f t="shared" si="74"/>
        <v>102497.26999999961</v>
      </c>
      <c r="AJ209" s="92">
        <v>231</v>
      </c>
      <c r="AK209" s="92">
        <f>IF('Metric ME - Current'!$G$16&lt;1.9677,859.07-155.85*(1.9677-'Metric ME - Current'!$G$16),859.07)</f>
        <v>859.07</v>
      </c>
      <c r="AL209" s="1">
        <f t="shared" si="68"/>
        <v>194295.45000000013</v>
      </c>
      <c r="AM209" s="92">
        <f>IF('Metric ME - Current'!$G$16&lt;1.9605,324.57-67.0069*(1.9605-'Metric ME - Current'!$G$16),324.57)</f>
        <v>324.57</v>
      </c>
      <c r="AN209" s="1">
        <f t="shared" si="75"/>
        <v>102497.26999999961</v>
      </c>
      <c r="AQ209" s="92">
        <v>231</v>
      </c>
      <c r="AR209" s="92">
        <f>IF('Metric ME - Current'!$H$16&lt;1.9677,859.07-155.85*(1.9677-'Metric ME - Current'!$H$16),859.07)</f>
        <v>859.07</v>
      </c>
      <c r="AS209" s="1">
        <f t="shared" si="69"/>
        <v>194295.45000000013</v>
      </c>
      <c r="AT209" s="92">
        <f>IF('Metric ME - Current'!$H$16&lt;1.9605,324.57-67.0069*(1.9605-'Metric ME - Current'!$H$16),324.57)</f>
        <v>324.57</v>
      </c>
      <c r="AU209" s="1">
        <f t="shared" si="76"/>
        <v>102497.26999999961</v>
      </c>
      <c r="AX209" s="92">
        <v>231</v>
      </c>
      <c r="AY209" s="92">
        <f>IF('Metric ME - Current'!$I$16&lt;1.9677,859.07-155.85*(1.9677-'Metric ME - Current'!$I$16),859.07)</f>
        <v>859.07</v>
      </c>
      <c r="AZ209" s="1">
        <f t="shared" si="70"/>
        <v>194295.45000000013</v>
      </c>
      <c r="BA209" s="92">
        <f>IF('Metric ME - Current'!$I$16&lt;1.9605,324.57-67.0069*(1.9605-'Metric ME - Current'!$I$16),324.57)</f>
        <v>324.57</v>
      </c>
      <c r="BB209" s="1">
        <f t="shared" si="77"/>
        <v>102497.26999999961</v>
      </c>
    </row>
    <row r="210" spans="1:54" x14ac:dyDescent="0.25">
      <c r="A210" s="92">
        <v>232</v>
      </c>
      <c r="B210" s="92">
        <f>IF('Metric ME - Current'!$B$16&lt;1.9677,859.07-155.85*(1.9677-'Metric ME - Current'!$B$16),859.07)</f>
        <v>859.07</v>
      </c>
      <c r="C210" s="1">
        <f t="shared" si="63"/>
        <v>195154.52000000014</v>
      </c>
      <c r="D210" s="92">
        <f>IF('Metric ME - Current'!$B$16&lt;1.9605,324.57-67.0069*(1.9605-'Metric ME - Current'!$B$16),324.57)</f>
        <v>324.57</v>
      </c>
      <c r="E210" s="1">
        <f t="shared" si="62"/>
        <v>102821.83999999962</v>
      </c>
      <c r="H210" s="92">
        <v>232</v>
      </c>
      <c r="I210" s="92">
        <f>IF('Metric ME - Current'!$C$16&lt;1.9677,859.07-155.85*(1.9677-'Metric ME - Current'!$C$16),859.07)</f>
        <v>859.07</v>
      </c>
      <c r="J210" s="1">
        <f t="shared" si="64"/>
        <v>195154.52000000014</v>
      </c>
      <c r="K210" s="92">
        <f>IF('Metric ME - Current'!$C$16&lt;1.9605,324.57-67.0069*(1.9605-'Metric ME - Current'!$C$16),324.57)</f>
        <v>324.57</v>
      </c>
      <c r="L210" s="1">
        <f t="shared" si="71"/>
        <v>102821.83999999962</v>
      </c>
      <c r="O210" s="92">
        <v>232</v>
      </c>
      <c r="P210" s="92">
        <f>IF('Metric ME - Current'!$D$16&lt;1.9677,859.07-155.85*(1.9677-'Metric ME - Current'!$D$16),859.07)</f>
        <v>859.07</v>
      </c>
      <c r="Q210" s="1">
        <f t="shared" si="65"/>
        <v>195154.52000000014</v>
      </c>
      <c r="R210" s="92">
        <f>IF('Metric ME - Current'!$D$16&lt;1.9605,324.57-67.0069*(1.9605-'Metric ME - Current'!$D$16),324.57)</f>
        <v>324.57</v>
      </c>
      <c r="S210" s="1">
        <f t="shared" si="72"/>
        <v>102821.83999999962</v>
      </c>
      <c r="V210" s="92">
        <v>232</v>
      </c>
      <c r="W210" s="92">
        <f>IF('Metric ME - Current'!$E$16&lt;1.9677,859.07-155.85*(1.9677-'Metric ME - Current'!$E$16),859.07)</f>
        <v>859.07</v>
      </c>
      <c r="X210" s="1">
        <f t="shared" si="66"/>
        <v>195154.52000000014</v>
      </c>
      <c r="Y210" s="92">
        <f>IF('Metric ME - Current'!$E$16&lt;1.9605,324.57-67.0069*(1.9605-'Metric ME - Current'!$E$16),324.57)</f>
        <v>324.57</v>
      </c>
      <c r="Z210" s="1">
        <f t="shared" si="73"/>
        <v>102821.83999999962</v>
      </c>
      <c r="AC210" s="92">
        <v>232</v>
      </c>
      <c r="AD210" s="92">
        <f>IF('Metric ME - Current'!$F$16&lt;1.9677,859.07-155.85*(1.9677-'Metric ME - Current'!$F$16),859.07)</f>
        <v>859.07</v>
      </c>
      <c r="AE210" s="1">
        <f t="shared" si="67"/>
        <v>195154.52000000014</v>
      </c>
      <c r="AF210" s="92">
        <f>IF('Metric ME - Current'!$F$16&lt;1.9605,324.57-67.0069*(1.9605-'Metric ME - Current'!$F$16),324.57)</f>
        <v>324.57</v>
      </c>
      <c r="AG210" s="1">
        <f t="shared" si="74"/>
        <v>102821.83999999962</v>
      </c>
      <c r="AJ210" s="92">
        <v>232</v>
      </c>
      <c r="AK210" s="92">
        <f>IF('Metric ME - Current'!$G$16&lt;1.9677,859.07-155.85*(1.9677-'Metric ME - Current'!$G$16),859.07)</f>
        <v>859.07</v>
      </c>
      <c r="AL210" s="1">
        <f t="shared" si="68"/>
        <v>195154.52000000014</v>
      </c>
      <c r="AM210" s="92">
        <f>IF('Metric ME - Current'!$G$16&lt;1.9605,324.57-67.0069*(1.9605-'Metric ME - Current'!$G$16),324.57)</f>
        <v>324.57</v>
      </c>
      <c r="AN210" s="1">
        <f t="shared" si="75"/>
        <v>102821.83999999962</v>
      </c>
      <c r="AQ210" s="92">
        <v>232</v>
      </c>
      <c r="AR210" s="92">
        <f>IF('Metric ME - Current'!$H$16&lt;1.9677,859.07-155.85*(1.9677-'Metric ME - Current'!$H$16),859.07)</f>
        <v>859.07</v>
      </c>
      <c r="AS210" s="1">
        <f t="shared" si="69"/>
        <v>195154.52000000014</v>
      </c>
      <c r="AT210" s="92">
        <f>IF('Metric ME - Current'!$H$16&lt;1.9605,324.57-67.0069*(1.9605-'Metric ME - Current'!$H$16),324.57)</f>
        <v>324.57</v>
      </c>
      <c r="AU210" s="1">
        <f t="shared" si="76"/>
        <v>102821.83999999962</v>
      </c>
      <c r="AX210" s="92">
        <v>232</v>
      </c>
      <c r="AY210" s="92">
        <f>IF('Metric ME - Current'!$I$16&lt;1.9677,859.07-155.85*(1.9677-'Metric ME - Current'!$I$16),859.07)</f>
        <v>859.07</v>
      </c>
      <c r="AZ210" s="1">
        <f t="shared" si="70"/>
        <v>195154.52000000014</v>
      </c>
      <c r="BA210" s="92">
        <f>IF('Metric ME - Current'!$I$16&lt;1.9605,324.57-67.0069*(1.9605-'Metric ME - Current'!$I$16),324.57)</f>
        <v>324.57</v>
      </c>
      <c r="BB210" s="1">
        <f t="shared" si="77"/>
        <v>102821.83999999962</v>
      </c>
    </row>
    <row r="211" spans="1:54" x14ac:dyDescent="0.25">
      <c r="A211" s="92">
        <v>233</v>
      </c>
      <c r="B211" s="92">
        <f>IF('Metric ME - Current'!$B$16&lt;1.9677,859.07-155.85*(1.9677-'Metric ME - Current'!$B$16),859.07)</f>
        <v>859.07</v>
      </c>
      <c r="C211" s="1">
        <f t="shared" si="63"/>
        <v>196013.59000000014</v>
      </c>
      <c r="D211" s="92">
        <f>IF('Metric ME - Current'!$B$16&lt;1.9605,324.57-67.0069*(1.9605-'Metric ME - Current'!$B$16),324.57)</f>
        <v>324.57</v>
      </c>
      <c r="E211" s="1">
        <f t="shared" si="62"/>
        <v>103146.40999999963</v>
      </c>
      <c r="H211" s="92">
        <v>233</v>
      </c>
      <c r="I211" s="92">
        <f>IF('Metric ME - Current'!$C$16&lt;1.9677,859.07-155.85*(1.9677-'Metric ME - Current'!$C$16),859.07)</f>
        <v>859.07</v>
      </c>
      <c r="J211" s="1">
        <f t="shared" si="64"/>
        <v>196013.59000000014</v>
      </c>
      <c r="K211" s="92">
        <f>IF('Metric ME - Current'!$C$16&lt;1.9605,324.57-67.0069*(1.9605-'Metric ME - Current'!$C$16),324.57)</f>
        <v>324.57</v>
      </c>
      <c r="L211" s="1">
        <f t="shared" si="71"/>
        <v>103146.40999999963</v>
      </c>
      <c r="O211" s="92">
        <v>233</v>
      </c>
      <c r="P211" s="92">
        <f>IF('Metric ME - Current'!$D$16&lt;1.9677,859.07-155.85*(1.9677-'Metric ME - Current'!$D$16),859.07)</f>
        <v>859.07</v>
      </c>
      <c r="Q211" s="1">
        <f t="shared" si="65"/>
        <v>196013.59000000014</v>
      </c>
      <c r="R211" s="92">
        <f>IF('Metric ME - Current'!$D$16&lt;1.9605,324.57-67.0069*(1.9605-'Metric ME - Current'!$D$16),324.57)</f>
        <v>324.57</v>
      </c>
      <c r="S211" s="1">
        <f t="shared" si="72"/>
        <v>103146.40999999963</v>
      </c>
      <c r="V211" s="92">
        <v>233</v>
      </c>
      <c r="W211" s="92">
        <f>IF('Metric ME - Current'!$E$16&lt;1.9677,859.07-155.85*(1.9677-'Metric ME - Current'!$E$16),859.07)</f>
        <v>859.07</v>
      </c>
      <c r="X211" s="1">
        <f t="shared" si="66"/>
        <v>196013.59000000014</v>
      </c>
      <c r="Y211" s="92">
        <f>IF('Metric ME - Current'!$E$16&lt;1.9605,324.57-67.0069*(1.9605-'Metric ME - Current'!$E$16),324.57)</f>
        <v>324.57</v>
      </c>
      <c r="Z211" s="1">
        <f t="shared" si="73"/>
        <v>103146.40999999963</v>
      </c>
      <c r="AC211" s="92">
        <v>233</v>
      </c>
      <c r="AD211" s="92">
        <f>IF('Metric ME - Current'!$F$16&lt;1.9677,859.07-155.85*(1.9677-'Metric ME - Current'!$F$16),859.07)</f>
        <v>859.07</v>
      </c>
      <c r="AE211" s="1">
        <f t="shared" si="67"/>
        <v>196013.59000000014</v>
      </c>
      <c r="AF211" s="92">
        <f>IF('Metric ME - Current'!$F$16&lt;1.9605,324.57-67.0069*(1.9605-'Metric ME - Current'!$F$16),324.57)</f>
        <v>324.57</v>
      </c>
      <c r="AG211" s="1">
        <f t="shared" si="74"/>
        <v>103146.40999999963</v>
      </c>
      <c r="AJ211" s="92">
        <v>233</v>
      </c>
      <c r="AK211" s="92">
        <f>IF('Metric ME - Current'!$G$16&lt;1.9677,859.07-155.85*(1.9677-'Metric ME - Current'!$G$16),859.07)</f>
        <v>859.07</v>
      </c>
      <c r="AL211" s="1">
        <f t="shared" si="68"/>
        <v>196013.59000000014</v>
      </c>
      <c r="AM211" s="92">
        <f>IF('Metric ME - Current'!$G$16&lt;1.9605,324.57-67.0069*(1.9605-'Metric ME - Current'!$G$16),324.57)</f>
        <v>324.57</v>
      </c>
      <c r="AN211" s="1">
        <f t="shared" si="75"/>
        <v>103146.40999999963</v>
      </c>
      <c r="AQ211" s="92">
        <v>233</v>
      </c>
      <c r="AR211" s="92">
        <f>IF('Metric ME - Current'!$H$16&lt;1.9677,859.07-155.85*(1.9677-'Metric ME - Current'!$H$16),859.07)</f>
        <v>859.07</v>
      </c>
      <c r="AS211" s="1">
        <f t="shared" si="69"/>
        <v>196013.59000000014</v>
      </c>
      <c r="AT211" s="92">
        <f>IF('Metric ME - Current'!$H$16&lt;1.9605,324.57-67.0069*(1.9605-'Metric ME - Current'!$H$16),324.57)</f>
        <v>324.57</v>
      </c>
      <c r="AU211" s="1">
        <f t="shared" si="76"/>
        <v>103146.40999999963</v>
      </c>
      <c r="AX211" s="92">
        <v>233</v>
      </c>
      <c r="AY211" s="92">
        <f>IF('Metric ME - Current'!$I$16&lt;1.9677,859.07-155.85*(1.9677-'Metric ME - Current'!$I$16),859.07)</f>
        <v>859.07</v>
      </c>
      <c r="AZ211" s="1">
        <f t="shared" si="70"/>
        <v>196013.59000000014</v>
      </c>
      <c r="BA211" s="92">
        <f>IF('Metric ME - Current'!$I$16&lt;1.9605,324.57-67.0069*(1.9605-'Metric ME - Current'!$I$16),324.57)</f>
        <v>324.57</v>
      </c>
      <c r="BB211" s="1">
        <f t="shared" si="77"/>
        <v>103146.40999999963</v>
      </c>
    </row>
    <row r="212" spans="1:54" x14ac:dyDescent="0.25">
      <c r="A212" s="92">
        <v>234</v>
      </c>
      <c r="B212" s="92">
        <f>IF('Metric ME - Current'!$B$16&lt;1.9677,859.07-155.85*(1.9677-'Metric ME - Current'!$B$16),859.07)</f>
        <v>859.07</v>
      </c>
      <c r="C212" s="1">
        <f t="shared" si="63"/>
        <v>196872.66000000015</v>
      </c>
      <c r="D212" s="92">
        <f>IF('Metric ME - Current'!$B$16&lt;1.9605,324.57-67.0069*(1.9605-'Metric ME - Current'!$B$16),324.57)</f>
        <v>324.57</v>
      </c>
      <c r="E212" s="1">
        <f t="shared" si="62"/>
        <v>103470.97999999963</v>
      </c>
      <c r="H212" s="92">
        <v>234</v>
      </c>
      <c r="I212" s="92">
        <f>IF('Metric ME - Current'!$C$16&lt;1.9677,859.07-155.85*(1.9677-'Metric ME - Current'!$C$16),859.07)</f>
        <v>859.07</v>
      </c>
      <c r="J212" s="1">
        <f t="shared" si="64"/>
        <v>196872.66000000015</v>
      </c>
      <c r="K212" s="92">
        <f>IF('Metric ME - Current'!$C$16&lt;1.9605,324.57-67.0069*(1.9605-'Metric ME - Current'!$C$16),324.57)</f>
        <v>324.57</v>
      </c>
      <c r="L212" s="1">
        <f t="shared" si="71"/>
        <v>103470.97999999963</v>
      </c>
      <c r="O212" s="92">
        <v>234</v>
      </c>
      <c r="P212" s="92">
        <f>IF('Metric ME - Current'!$D$16&lt;1.9677,859.07-155.85*(1.9677-'Metric ME - Current'!$D$16),859.07)</f>
        <v>859.07</v>
      </c>
      <c r="Q212" s="1">
        <f t="shared" si="65"/>
        <v>196872.66000000015</v>
      </c>
      <c r="R212" s="92">
        <f>IF('Metric ME - Current'!$D$16&lt;1.9605,324.57-67.0069*(1.9605-'Metric ME - Current'!$D$16),324.57)</f>
        <v>324.57</v>
      </c>
      <c r="S212" s="1">
        <f t="shared" si="72"/>
        <v>103470.97999999963</v>
      </c>
      <c r="V212" s="92">
        <v>234</v>
      </c>
      <c r="W212" s="92">
        <f>IF('Metric ME - Current'!$E$16&lt;1.9677,859.07-155.85*(1.9677-'Metric ME - Current'!$E$16),859.07)</f>
        <v>859.07</v>
      </c>
      <c r="X212" s="1">
        <f t="shared" si="66"/>
        <v>196872.66000000015</v>
      </c>
      <c r="Y212" s="92">
        <f>IF('Metric ME - Current'!$E$16&lt;1.9605,324.57-67.0069*(1.9605-'Metric ME - Current'!$E$16),324.57)</f>
        <v>324.57</v>
      </c>
      <c r="Z212" s="1">
        <f t="shared" si="73"/>
        <v>103470.97999999963</v>
      </c>
      <c r="AC212" s="92">
        <v>234</v>
      </c>
      <c r="AD212" s="92">
        <f>IF('Metric ME - Current'!$F$16&lt;1.9677,859.07-155.85*(1.9677-'Metric ME - Current'!$F$16),859.07)</f>
        <v>859.07</v>
      </c>
      <c r="AE212" s="1">
        <f t="shared" si="67"/>
        <v>196872.66000000015</v>
      </c>
      <c r="AF212" s="92">
        <f>IF('Metric ME - Current'!$F$16&lt;1.9605,324.57-67.0069*(1.9605-'Metric ME - Current'!$F$16),324.57)</f>
        <v>324.57</v>
      </c>
      <c r="AG212" s="1">
        <f t="shared" si="74"/>
        <v>103470.97999999963</v>
      </c>
      <c r="AJ212" s="92">
        <v>234</v>
      </c>
      <c r="AK212" s="92">
        <f>IF('Metric ME - Current'!$G$16&lt;1.9677,859.07-155.85*(1.9677-'Metric ME - Current'!$G$16),859.07)</f>
        <v>859.07</v>
      </c>
      <c r="AL212" s="1">
        <f t="shared" si="68"/>
        <v>196872.66000000015</v>
      </c>
      <c r="AM212" s="92">
        <f>IF('Metric ME - Current'!$G$16&lt;1.9605,324.57-67.0069*(1.9605-'Metric ME - Current'!$G$16),324.57)</f>
        <v>324.57</v>
      </c>
      <c r="AN212" s="1">
        <f t="shared" si="75"/>
        <v>103470.97999999963</v>
      </c>
      <c r="AQ212" s="92">
        <v>234</v>
      </c>
      <c r="AR212" s="92">
        <f>IF('Metric ME - Current'!$H$16&lt;1.9677,859.07-155.85*(1.9677-'Metric ME - Current'!$H$16),859.07)</f>
        <v>859.07</v>
      </c>
      <c r="AS212" s="1">
        <f t="shared" si="69"/>
        <v>196872.66000000015</v>
      </c>
      <c r="AT212" s="92">
        <f>IF('Metric ME - Current'!$H$16&lt;1.9605,324.57-67.0069*(1.9605-'Metric ME - Current'!$H$16),324.57)</f>
        <v>324.57</v>
      </c>
      <c r="AU212" s="1">
        <f t="shared" si="76"/>
        <v>103470.97999999963</v>
      </c>
      <c r="AX212" s="92">
        <v>234</v>
      </c>
      <c r="AY212" s="92">
        <f>IF('Metric ME - Current'!$I$16&lt;1.9677,859.07-155.85*(1.9677-'Metric ME - Current'!$I$16),859.07)</f>
        <v>859.07</v>
      </c>
      <c r="AZ212" s="1">
        <f t="shared" si="70"/>
        <v>196872.66000000015</v>
      </c>
      <c r="BA212" s="92">
        <f>IF('Metric ME - Current'!$I$16&lt;1.9605,324.57-67.0069*(1.9605-'Metric ME - Current'!$I$16),324.57)</f>
        <v>324.57</v>
      </c>
      <c r="BB212" s="1">
        <f t="shared" si="77"/>
        <v>103470.97999999963</v>
      </c>
    </row>
    <row r="213" spans="1:54" x14ac:dyDescent="0.25">
      <c r="A213" s="92">
        <v>235</v>
      </c>
      <c r="B213" s="92">
        <f>IF('Metric ME - Current'!$B$16&lt;1.9677,859.07-155.85*(1.9677-'Metric ME - Current'!$B$16),859.07)</f>
        <v>859.07</v>
      </c>
      <c r="C213" s="1">
        <f t="shared" si="63"/>
        <v>197731.73000000016</v>
      </c>
      <c r="D213" s="92">
        <f>IF('Metric ME - Current'!$B$16&lt;1.9605,324.57-67.0069*(1.9605-'Metric ME - Current'!$B$16),324.57)</f>
        <v>324.57</v>
      </c>
      <c r="E213" s="1">
        <f t="shared" si="62"/>
        <v>103795.54999999964</v>
      </c>
      <c r="H213" s="92">
        <v>235</v>
      </c>
      <c r="I213" s="92">
        <f>IF('Metric ME - Current'!$C$16&lt;1.9677,859.07-155.85*(1.9677-'Metric ME - Current'!$C$16),859.07)</f>
        <v>859.07</v>
      </c>
      <c r="J213" s="1">
        <f t="shared" si="64"/>
        <v>197731.73000000016</v>
      </c>
      <c r="K213" s="92">
        <f>IF('Metric ME - Current'!$C$16&lt;1.9605,324.57-67.0069*(1.9605-'Metric ME - Current'!$C$16),324.57)</f>
        <v>324.57</v>
      </c>
      <c r="L213" s="1">
        <f t="shared" si="71"/>
        <v>103795.54999999964</v>
      </c>
      <c r="O213" s="92">
        <v>235</v>
      </c>
      <c r="P213" s="92">
        <f>IF('Metric ME - Current'!$D$16&lt;1.9677,859.07-155.85*(1.9677-'Metric ME - Current'!$D$16),859.07)</f>
        <v>859.07</v>
      </c>
      <c r="Q213" s="1">
        <f t="shared" si="65"/>
        <v>197731.73000000016</v>
      </c>
      <c r="R213" s="92">
        <f>IF('Metric ME - Current'!$D$16&lt;1.9605,324.57-67.0069*(1.9605-'Metric ME - Current'!$D$16),324.57)</f>
        <v>324.57</v>
      </c>
      <c r="S213" s="1">
        <f t="shared" si="72"/>
        <v>103795.54999999964</v>
      </c>
      <c r="V213" s="92">
        <v>235</v>
      </c>
      <c r="W213" s="92">
        <f>IF('Metric ME - Current'!$E$16&lt;1.9677,859.07-155.85*(1.9677-'Metric ME - Current'!$E$16),859.07)</f>
        <v>859.07</v>
      </c>
      <c r="X213" s="1">
        <f t="shared" si="66"/>
        <v>197731.73000000016</v>
      </c>
      <c r="Y213" s="92">
        <f>IF('Metric ME - Current'!$E$16&lt;1.9605,324.57-67.0069*(1.9605-'Metric ME - Current'!$E$16),324.57)</f>
        <v>324.57</v>
      </c>
      <c r="Z213" s="1">
        <f t="shared" si="73"/>
        <v>103795.54999999964</v>
      </c>
      <c r="AC213" s="92">
        <v>235</v>
      </c>
      <c r="AD213" s="92">
        <f>IF('Metric ME - Current'!$F$16&lt;1.9677,859.07-155.85*(1.9677-'Metric ME - Current'!$F$16),859.07)</f>
        <v>859.07</v>
      </c>
      <c r="AE213" s="1">
        <f t="shared" si="67"/>
        <v>197731.73000000016</v>
      </c>
      <c r="AF213" s="92">
        <f>IF('Metric ME - Current'!$F$16&lt;1.9605,324.57-67.0069*(1.9605-'Metric ME - Current'!$F$16),324.57)</f>
        <v>324.57</v>
      </c>
      <c r="AG213" s="1">
        <f t="shared" si="74"/>
        <v>103795.54999999964</v>
      </c>
      <c r="AJ213" s="92">
        <v>235</v>
      </c>
      <c r="AK213" s="92">
        <f>IF('Metric ME - Current'!$G$16&lt;1.9677,859.07-155.85*(1.9677-'Metric ME - Current'!$G$16),859.07)</f>
        <v>859.07</v>
      </c>
      <c r="AL213" s="1">
        <f t="shared" si="68"/>
        <v>197731.73000000016</v>
      </c>
      <c r="AM213" s="92">
        <f>IF('Metric ME - Current'!$G$16&lt;1.9605,324.57-67.0069*(1.9605-'Metric ME - Current'!$G$16),324.57)</f>
        <v>324.57</v>
      </c>
      <c r="AN213" s="1">
        <f t="shared" si="75"/>
        <v>103795.54999999964</v>
      </c>
      <c r="AQ213" s="92">
        <v>235</v>
      </c>
      <c r="AR213" s="92">
        <f>IF('Metric ME - Current'!$H$16&lt;1.9677,859.07-155.85*(1.9677-'Metric ME - Current'!$H$16),859.07)</f>
        <v>859.07</v>
      </c>
      <c r="AS213" s="1">
        <f t="shared" si="69"/>
        <v>197731.73000000016</v>
      </c>
      <c r="AT213" s="92">
        <f>IF('Metric ME - Current'!$H$16&lt;1.9605,324.57-67.0069*(1.9605-'Metric ME - Current'!$H$16),324.57)</f>
        <v>324.57</v>
      </c>
      <c r="AU213" s="1">
        <f t="shared" si="76"/>
        <v>103795.54999999964</v>
      </c>
      <c r="AX213" s="92">
        <v>235</v>
      </c>
      <c r="AY213" s="92">
        <f>IF('Metric ME - Current'!$I$16&lt;1.9677,859.07-155.85*(1.9677-'Metric ME - Current'!$I$16),859.07)</f>
        <v>859.07</v>
      </c>
      <c r="AZ213" s="1">
        <f t="shared" si="70"/>
        <v>197731.73000000016</v>
      </c>
      <c r="BA213" s="92">
        <f>IF('Metric ME - Current'!$I$16&lt;1.9605,324.57-67.0069*(1.9605-'Metric ME - Current'!$I$16),324.57)</f>
        <v>324.57</v>
      </c>
      <c r="BB213" s="1">
        <f t="shared" si="77"/>
        <v>103795.54999999964</v>
      </c>
    </row>
    <row r="214" spans="1:54" x14ac:dyDescent="0.25">
      <c r="A214" s="92">
        <v>236</v>
      </c>
      <c r="B214" s="92">
        <f>IF('Metric ME - Current'!$B$16&lt;1.9677,859.07-155.85*(1.9677-'Metric ME - Current'!$B$16),859.07)</f>
        <v>859.07</v>
      </c>
      <c r="C214" s="1">
        <f t="shared" si="63"/>
        <v>198590.80000000016</v>
      </c>
      <c r="D214" s="92">
        <f>IF('Metric ME - Current'!$B$16&lt;1.9605,324.57-67.0069*(1.9605-'Metric ME - Current'!$B$16),324.57)</f>
        <v>324.57</v>
      </c>
      <c r="E214" s="1">
        <f t="shared" si="62"/>
        <v>104120.11999999965</v>
      </c>
      <c r="H214" s="92">
        <v>236</v>
      </c>
      <c r="I214" s="92">
        <f>IF('Metric ME - Current'!$C$16&lt;1.9677,859.07-155.85*(1.9677-'Metric ME - Current'!$C$16),859.07)</f>
        <v>859.07</v>
      </c>
      <c r="J214" s="1">
        <f t="shared" si="64"/>
        <v>198590.80000000016</v>
      </c>
      <c r="K214" s="92">
        <f>IF('Metric ME - Current'!$C$16&lt;1.9605,324.57-67.0069*(1.9605-'Metric ME - Current'!$C$16),324.57)</f>
        <v>324.57</v>
      </c>
      <c r="L214" s="1">
        <f t="shared" si="71"/>
        <v>104120.11999999965</v>
      </c>
      <c r="O214" s="92">
        <v>236</v>
      </c>
      <c r="P214" s="92">
        <f>IF('Metric ME - Current'!$D$16&lt;1.9677,859.07-155.85*(1.9677-'Metric ME - Current'!$D$16),859.07)</f>
        <v>859.07</v>
      </c>
      <c r="Q214" s="1">
        <f t="shared" si="65"/>
        <v>198590.80000000016</v>
      </c>
      <c r="R214" s="92">
        <f>IF('Metric ME - Current'!$D$16&lt;1.9605,324.57-67.0069*(1.9605-'Metric ME - Current'!$D$16),324.57)</f>
        <v>324.57</v>
      </c>
      <c r="S214" s="1">
        <f t="shared" si="72"/>
        <v>104120.11999999965</v>
      </c>
      <c r="V214" s="92">
        <v>236</v>
      </c>
      <c r="W214" s="92">
        <f>IF('Metric ME - Current'!$E$16&lt;1.9677,859.07-155.85*(1.9677-'Metric ME - Current'!$E$16),859.07)</f>
        <v>859.07</v>
      </c>
      <c r="X214" s="1">
        <f t="shared" si="66"/>
        <v>198590.80000000016</v>
      </c>
      <c r="Y214" s="92">
        <f>IF('Metric ME - Current'!$E$16&lt;1.9605,324.57-67.0069*(1.9605-'Metric ME - Current'!$E$16),324.57)</f>
        <v>324.57</v>
      </c>
      <c r="Z214" s="1">
        <f t="shared" si="73"/>
        <v>104120.11999999965</v>
      </c>
      <c r="AC214" s="92">
        <v>236</v>
      </c>
      <c r="AD214" s="92">
        <f>IF('Metric ME - Current'!$F$16&lt;1.9677,859.07-155.85*(1.9677-'Metric ME - Current'!$F$16),859.07)</f>
        <v>859.07</v>
      </c>
      <c r="AE214" s="1">
        <f t="shared" si="67"/>
        <v>198590.80000000016</v>
      </c>
      <c r="AF214" s="92">
        <f>IF('Metric ME - Current'!$F$16&lt;1.9605,324.57-67.0069*(1.9605-'Metric ME - Current'!$F$16),324.57)</f>
        <v>324.57</v>
      </c>
      <c r="AG214" s="1">
        <f t="shared" si="74"/>
        <v>104120.11999999965</v>
      </c>
      <c r="AJ214" s="92">
        <v>236</v>
      </c>
      <c r="AK214" s="92">
        <f>IF('Metric ME - Current'!$G$16&lt;1.9677,859.07-155.85*(1.9677-'Metric ME - Current'!$G$16),859.07)</f>
        <v>859.07</v>
      </c>
      <c r="AL214" s="1">
        <f t="shared" si="68"/>
        <v>198590.80000000016</v>
      </c>
      <c r="AM214" s="92">
        <f>IF('Metric ME - Current'!$G$16&lt;1.9605,324.57-67.0069*(1.9605-'Metric ME - Current'!$G$16),324.57)</f>
        <v>324.57</v>
      </c>
      <c r="AN214" s="1">
        <f t="shared" si="75"/>
        <v>104120.11999999965</v>
      </c>
      <c r="AQ214" s="92">
        <v>236</v>
      </c>
      <c r="AR214" s="92">
        <f>IF('Metric ME - Current'!$H$16&lt;1.9677,859.07-155.85*(1.9677-'Metric ME - Current'!$H$16),859.07)</f>
        <v>859.07</v>
      </c>
      <c r="AS214" s="1">
        <f t="shared" si="69"/>
        <v>198590.80000000016</v>
      </c>
      <c r="AT214" s="92">
        <f>IF('Metric ME - Current'!$H$16&lt;1.9605,324.57-67.0069*(1.9605-'Metric ME - Current'!$H$16),324.57)</f>
        <v>324.57</v>
      </c>
      <c r="AU214" s="1">
        <f t="shared" si="76"/>
        <v>104120.11999999965</v>
      </c>
      <c r="AX214" s="92">
        <v>236</v>
      </c>
      <c r="AY214" s="92">
        <f>IF('Metric ME - Current'!$I$16&lt;1.9677,859.07-155.85*(1.9677-'Metric ME - Current'!$I$16),859.07)</f>
        <v>859.07</v>
      </c>
      <c r="AZ214" s="1">
        <f t="shared" si="70"/>
        <v>198590.80000000016</v>
      </c>
      <c r="BA214" s="92">
        <f>IF('Metric ME - Current'!$I$16&lt;1.9605,324.57-67.0069*(1.9605-'Metric ME - Current'!$I$16),324.57)</f>
        <v>324.57</v>
      </c>
      <c r="BB214" s="1">
        <f t="shared" si="77"/>
        <v>104120.11999999965</v>
      </c>
    </row>
    <row r="215" spans="1:54" x14ac:dyDescent="0.25">
      <c r="A215" s="92">
        <v>237</v>
      </c>
      <c r="B215" s="92">
        <f>IF('Metric ME - Current'!$B$16&lt;1.9677,859.07-155.85*(1.9677-'Metric ME - Current'!$B$16),859.07)</f>
        <v>859.07</v>
      </c>
      <c r="C215" s="1">
        <f t="shared" si="63"/>
        <v>199449.87000000017</v>
      </c>
      <c r="D215" s="92">
        <f>IF('Metric ME - Current'!$B$16&lt;1.9605,324.57-67.0069*(1.9605-'Metric ME - Current'!$B$16),324.57)</f>
        <v>324.57</v>
      </c>
      <c r="E215" s="1">
        <f t="shared" si="62"/>
        <v>104444.68999999965</v>
      </c>
      <c r="H215" s="92">
        <v>237</v>
      </c>
      <c r="I215" s="92">
        <f>IF('Metric ME - Current'!$C$16&lt;1.9677,859.07-155.85*(1.9677-'Metric ME - Current'!$C$16),859.07)</f>
        <v>859.07</v>
      </c>
      <c r="J215" s="1">
        <f t="shared" si="64"/>
        <v>199449.87000000017</v>
      </c>
      <c r="K215" s="92">
        <f>IF('Metric ME - Current'!$C$16&lt;1.9605,324.57-67.0069*(1.9605-'Metric ME - Current'!$C$16),324.57)</f>
        <v>324.57</v>
      </c>
      <c r="L215" s="1">
        <f t="shared" si="71"/>
        <v>104444.68999999965</v>
      </c>
      <c r="O215" s="92">
        <v>237</v>
      </c>
      <c r="P215" s="92">
        <f>IF('Metric ME - Current'!$D$16&lt;1.9677,859.07-155.85*(1.9677-'Metric ME - Current'!$D$16),859.07)</f>
        <v>859.07</v>
      </c>
      <c r="Q215" s="1">
        <f t="shared" si="65"/>
        <v>199449.87000000017</v>
      </c>
      <c r="R215" s="92">
        <f>IF('Metric ME - Current'!$D$16&lt;1.9605,324.57-67.0069*(1.9605-'Metric ME - Current'!$D$16),324.57)</f>
        <v>324.57</v>
      </c>
      <c r="S215" s="1">
        <f t="shared" si="72"/>
        <v>104444.68999999965</v>
      </c>
      <c r="V215" s="92">
        <v>237</v>
      </c>
      <c r="W215" s="92">
        <f>IF('Metric ME - Current'!$E$16&lt;1.9677,859.07-155.85*(1.9677-'Metric ME - Current'!$E$16),859.07)</f>
        <v>859.07</v>
      </c>
      <c r="X215" s="1">
        <f t="shared" si="66"/>
        <v>199449.87000000017</v>
      </c>
      <c r="Y215" s="92">
        <f>IF('Metric ME - Current'!$E$16&lt;1.9605,324.57-67.0069*(1.9605-'Metric ME - Current'!$E$16),324.57)</f>
        <v>324.57</v>
      </c>
      <c r="Z215" s="1">
        <f t="shared" si="73"/>
        <v>104444.68999999965</v>
      </c>
      <c r="AC215" s="92">
        <v>237</v>
      </c>
      <c r="AD215" s="92">
        <f>IF('Metric ME - Current'!$F$16&lt;1.9677,859.07-155.85*(1.9677-'Metric ME - Current'!$F$16),859.07)</f>
        <v>859.07</v>
      </c>
      <c r="AE215" s="1">
        <f t="shared" si="67"/>
        <v>199449.87000000017</v>
      </c>
      <c r="AF215" s="92">
        <f>IF('Metric ME - Current'!$F$16&lt;1.9605,324.57-67.0069*(1.9605-'Metric ME - Current'!$F$16),324.57)</f>
        <v>324.57</v>
      </c>
      <c r="AG215" s="1">
        <f t="shared" si="74"/>
        <v>104444.68999999965</v>
      </c>
      <c r="AJ215" s="92">
        <v>237</v>
      </c>
      <c r="AK215" s="92">
        <f>IF('Metric ME - Current'!$G$16&lt;1.9677,859.07-155.85*(1.9677-'Metric ME - Current'!$G$16),859.07)</f>
        <v>859.07</v>
      </c>
      <c r="AL215" s="1">
        <f t="shared" si="68"/>
        <v>199449.87000000017</v>
      </c>
      <c r="AM215" s="92">
        <f>IF('Metric ME - Current'!$G$16&lt;1.9605,324.57-67.0069*(1.9605-'Metric ME - Current'!$G$16),324.57)</f>
        <v>324.57</v>
      </c>
      <c r="AN215" s="1">
        <f t="shared" si="75"/>
        <v>104444.68999999965</v>
      </c>
      <c r="AQ215" s="92">
        <v>237</v>
      </c>
      <c r="AR215" s="92">
        <f>IF('Metric ME - Current'!$H$16&lt;1.9677,859.07-155.85*(1.9677-'Metric ME - Current'!$H$16),859.07)</f>
        <v>859.07</v>
      </c>
      <c r="AS215" s="1">
        <f t="shared" si="69"/>
        <v>199449.87000000017</v>
      </c>
      <c r="AT215" s="92">
        <f>IF('Metric ME - Current'!$H$16&lt;1.9605,324.57-67.0069*(1.9605-'Metric ME - Current'!$H$16),324.57)</f>
        <v>324.57</v>
      </c>
      <c r="AU215" s="1">
        <f t="shared" si="76"/>
        <v>104444.68999999965</v>
      </c>
      <c r="AX215" s="92">
        <v>237</v>
      </c>
      <c r="AY215" s="92">
        <f>IF('Metric ME - Current'!$I$16&lt;1.9677,859.07-155.85*(1.9677-'Metric ME - Current'!$I$16),859.07)</f>
        <v>859.07</v>
      </c>
      <c r="AZ215" s="1">
        <f t="shared" si="70"/>
        <v>199449.87000000017</v>
      </c>
      <c r="BA215" s="92">
        <f>IF('Metric ME - Current'!$I$16&lt;1.9605,324.57-67.0069*(1.9605-'Metric ME - Current'!$I$16),324.57)</f>
        <v>324.57</v>
      </c>
      <c r="BB215" s="1">
        <f t="shared" si="77"/>
        <v>104444.68999999965</v>
      </c>
    </row>
    <row r="216" spans="1:54" x14ac:dyDescent="0.25">
      <c r="A216" s="92">
        <v>238</v>
      </c>
      <c r="B216" s="92">
        <f>IF('Metric ME - Current'!$B$16&lt;1.9677,859.07-155.85*(1.9677-'Metric ME - Current'!$B$16),859.07)</f>
        <v>859.07</v>
      </c>
      <c r="C216" s="1">
        <f t="shared" si="63"/>
        <v>200308.94000000018</v>
      </c>
      <c r="D216" s="92">
        <f>IF('Metric ME - Current'!$B$16&lt;1.9605,324.57-67.0069*(1.9605-'Metric ME - Current'!$B$16),324.57)</f>
        <v>324.57</v>
      </c>
      <c r="E216" s="1">
        <f t="shared" si="62"/>
        <v>104769.25999999966</v>
      </c>
      <c r="H216" s="92">
        <v>238</v>
      </c>
      <c r="I216" s="92">
        <f>IF('Metric ME - Current'!$C$16&lt;1.9677,859.07-155.85*(1.9677-'Metric ME - Current'!$C$16),859.07)</f>
        <v>859.07</v>
      </c>
      <c r="J216" s="1">
        <f t="shared" si="64"/>
        <v>200308.94000000018</v>
      </c>
      <c r="K216" s="92">
        <f>IF('Metric ME - Current'!$C$16&lt;1.9605,324.57-67.0069*(1.9605-'Metric ME - Current'!$C$16),324.57)</f>
        <v>324.57</v>
      </c>
      <c r="L216" s="1">
        <f t="shared" si="71"/>
        <v>104769.25999999966</v>
      </c>
      <c r="O216" s="92">
        <v>238</v>
      </c>
      <c r="P216" s="92">
        <f>IF('Metric ME - Current'!$D$16&lt;1.9677,859.07-155.85*(1.9677-'Metric ME - Current'!$D$16),859.07)</f>
        <v>859.07</v>
      </c>
      <c r="Q216" s="1">
        <f t="shared" si="65"/>
        <v>200308.94000000018</v>
      </c>
      <c r="R216" s="92">
        <f>IF('Metric ME - Current'!$D$16&lt;1.9605,324.57-67.0069*(1.9605-'Metric ME - Current'!$D$16),324.57)</f>
        <v>324.57</v>
      </c>
      <c r="S216" s="1">
        <f t="shared" si="72"/>
        <v>104769.25999999966</v>
      </c>
      <c r="V216" s="92">
        <v>238</v>
      </c>
      <c r="W216" s="92">
        <f>IF('Metric ME - Current'!$E$16&lt;1.9677,859.07-155.85*(1.9677-'Metric ME - Current'!$E$16),859.07)</f>
        <v>859.07</v>
      </c>
      <c r="X216" s="1">
        <f t="shared" si="66"/>
        <v>200308.94000000018</v>
      </c>
      <c r="Y216" s="92">
        <f>IF('Metric ME - Current'!$E$16&lt;1.9605,324.57-67.0069*(1.9605-'Metric ME - Current'!$E$16),324.57)</f>
        <v>324.57</v>
      </c>
      <c r="Z216" s="1">
        <f t="shared" si="73"/>
        <v>104769.25999999966</v>
      </c>
      <c r="AC216" s="92">
        <v>238</v>
      </c>
      <c r="AD216" s="92">
        <f>IF('Metric ME - Current'!$F$16&lt;1.9677,859.07-155.85*(1.9677-'Metric ME - Current'!$F$16),859.07)</f>
        <v>859.07</v>
      </c>
      <c r="AE216" s="1">
        <f t="shared" si="67"/>
        <v>200308.94000000018</v>
      </c>
      <c r="AF216" s="92">
        <f>IF('Metric ME - Current'!$F$16&lt;1.9605,324.57-67.0069*(1.9605-'Metric ME - Current'!$F$16),324.57)</f>
        <v>324.57</v>
      </c>
      <c r="AG216" s="1">
        <f t="shared" si="74"/>
        <v>104769.25999999966</v>
      </c>
      <c r="AJ216" s="92">
        <v>238</v>
      </c>
      <c r="AK216" s="92">
        <f>IF('Metric ME - Current'!$G$16&lt;1.9677,859.07-155.85*(1.9677-'Metric ME - Current'!$G$16),859.07)</f>
        <v>859.07</v>
      </c>
      <c r="AL216" s="1">
        <f t="shared" si="68"/>
        <v>200308.94000000018</v>
      </c>
      <c r="AM216" s="92">
        <f>IF('Metric ME - Current'!$G$16&lt;1.9605,324.57-67.0069*(1.9605-'Metric ME - Current'!$G$16),324.57)</f>
        <v>324.57</v>
      </c>
      <c r="AN216" s="1">
        <f t="shared" si="75"/>
        <v>104769.25999999966</v>
      </c>
      <c r="AQ216" s="92">
        <v>238</v>
      </c>
      <c r="AR216" s="92">
        <f>IF('Metric ME - Current'!$H$16&lt;1.9677,859.07-155.85*(1.9677-'Metric ME - Current'!$H$16),859.07)</f>
        <v>859.07</v>
      </c>
      <c r="AS216" s="1">
        <f t="shared" si="69"/>
        <v>200308.94000000018</v>
      </c>
      <c r="AT216" s="92">
        <f>IF('Metric ME - Current'!$H$16&lt;1.9605,324.57-67.0069*(1.9605-'Metric ME - Current'!$H$16),324.57)</f>
        <v>324.57</v>
      </c>
      <c r="AU216" s="1">
        <f t="shared" si="76"/>
        <v>104769.25999999966</v>
      </c>
      <c r="AX216" s="92">
        <v>238</v>
      </c>
      <c r="AY216" s="92">
        <f>IF('Metric ME - Current'!$I$16&lt;1.9677,859.07-155.85*(1.9677-'Metric ME - Current'!$I$16),859.07)</f>
        <v>859.07</v>
      </c>
      <c r="AZ216" s="1">
        <f t="shared" si="70"/>
        <v>200308.94000000018</v>
      </c>
      <c r="BA216" s="92">
        <f>IF('Metric ME - Current'!$I$16&lt;1.9605,324.57-67.0069*(1.9605-'Metric ME - Current'!$I$16),324.57)</f>
        <v>324.57</v>
      </c>
      <c r="BB216" s="1">
        <f t="shared" si="77"/>
        <v>104769.25999999966</v>
      </c>
    </row>
    <row r="217" spans="1:54" x14ac:dyDescent="0.25">
      <c r="A217" s="92">
        <v>239</v>
      </c>
      <c r="B217" s="92">
        <f>IF('Metric ME - Current'!$B$16&lt;1.9677,859.07-155.85*(1.9677-'Metric ME - Current'!$B$16),859.07)</f>
        <v>859.07</v>
      </c>
      <c r="C217" s="1">
        <f t="shared" si="63"/>
        <v>201168.01000000018</v>
      </c>
      <c r="D217" s="92">
        <f>IF('Metric ME - Current'!$B$16&lt;1.9605,324.57-67.0069*(1.9605-'Metric ME - Current'!$B$16),324.57)</f>
        <v>324.57</v>
      </c>
      <c r="E217" s="1">
        <f t="shared" si="62"/>
        <v>105093.82999999967</v>
      </c>
      <c r="H217" s="92">
        <v>239</v>
      </c>
      <c r="I217" s="92">
        <f>IF('Metric ME - Current'!$C$16&lt;1.9677,859.07-155.85*(1.9677-'Metric ME - Current'!$C$16),859.07)</f>
        <v>859.07</v>
      </c>
      <c r="J217" s="1">
        <f t="shared" si="64"/>
        <v>201168.01000000018</v>
      </c>
      <c r="K217" s="92">
        <f>IF('Metric ME - Current'!$C$16&lt;1.9605,324.57-67.0069*(1.9605-'Metric ME - Current'!$C$16),324.57)</f>
        <v>324.57</v>
      </c>
      <c r="L217" s="1">
        <f t="shared" si="71"/>
        <v>105093.82999999967</v>
      </c>
      <c r="O217" s="92">
        <v>239</v>
      </c>
      <c r="P217" s="92">
        <f>IF('Metric ME - Current'!$D$16&lt;1.9677,859.07-155.85*(1.9677-'Metric ME - Current'!$D$16),859.07)</f>
        <v>859.07</v>
      </c>
      <c r="Q217" s="1">
        <f t="shared" si="65"/>
        <v>201168.01000000018</v>
      </c>
      <c r="R217" s="92">
        <f>IF('Metric ME - Current'!$D$16&lt;1.9605,324.57-67.0069*(1.9605-'Metric ME - Current'!$D$16),324.57)</f>
        <v>324.57</v>
      </c>
      <c r="S217" s="1">
        <f t="shared" si="72"/>
        <v>105093.82999999967</v>
      </c>
      <c r="V217" s="92">
        <v>239</v>
      </c>
      <c r="W217" s="92">
        <f>IF('Metric ME - Current'!$E$16&lt;1.9677,859.07-155.85*(1.9677-'Metric ME - Current'!$E$16),859.07)</f>
        <v>859.07</v>
      </c>
      <c r="X217" s="1">
        <f t="shared" si="66"/>
        <v>201168.01000000018</v>
      </c>
      <c r="Y217" s="92">
        <f>IF('Metric ME - Current'!$E$16&lt;1.9605,324.57-67.0069*(1.9605-'Metric ME - Current'!$E$16),324.57)</f>
        <v>324.57</v>
      </c>
      <c r="Z217" s="1">
        <f t="shared" si="73"/>
        <v>105093.82999999967</v>
      </c>
      <c r="AC217" s="92">
        <v>239</v>
      </c>
      <c r="AD217" s="92">
        <f>IF('Metric ME - Current'!$F$16&lt;1.9677,859.07-155.85*(1.9677-'Metric ME - Current'!$F$16),859.07)</f>
        <v>859.07</v>
      </c>
      <c r="AE217" s="1">
        <f t="shared" si="67"/>
        <v>201168.01000000018</v>
      </c>
      <c r="AF217" s="92">
        <f>IF('Metric ME - Current'!$F$16&lt;1.9605,324.57-67.0069*(1.9605-'Metric ME - Current'!$F$16),324.57)</f>
        <v>324.57</v>
      </c>
      <c r="AG217" s="1">
        <f t="shared" si="74"/>
        <v>105093.82999999967</v>
      </c>
      <c r="AJ217" s="92">
        <v>239</v>
      </c>
      <c r="AK217" s="92">
        <f>IF('Metric ME - Current'!$G$16&lt;1.9677,859.07-155.85*(1.9677-'Metric ME - Current'!$G$16),859.07)</f>
        <v>859.07</v>
      </c>
      <c r="AL217" s="1">
        <f t="shared" si="68"/>
        <v>201168.01000000018</v>
      </c>
      <c r="AM217" s="92">
        <f>IF('Metric ME - Current'!$G$16&lt;1.9605,324.57-67.0069*(1.9605-'Metric ME - Current'!$G$16),324.57)</f>
        <v>324.57</v>
      </c>
      <c r="AN217" s="1">
        <f t="shared" si="75"/>
        <v>105093.82999999967</v>
      </c>
      <c r="AQ217" s="92">
        <v>239</v>
      </c>
      <c r="AR217" s="92">
        <f>IF('Metric ME - Current'!$H$16&lt;1.9677,859.07-155.85*(1.9677-'Metric ME - Current'!$H$16),859.07)</f>
        <v>859.07</v>
      </c>
      <c r="AS217" s="1">
        <f t="shared" si="69"/>
        <v>201168.01000000018</v>
      </c>
      <c r="AT217" s="92">
        <f>IF('Metric ME - Current'!$H$16&lt;1.9605,324.57-67.0069*(1.9605-'Metric ME - Current'!$H$16),324.57)</f>
        <v>324.57</v>
      </c>
      <c r="AU217" s="1">
        <f t="shared" si="76"/>
        <v>105093.82999999967</v>
      </c>
      <c r="AX217" s="92">
        <v>239</v>
      </c>
      <c r="AY217" s="92">
        <f>IF('Metric ME - Current'!$I$16&lt;1.9677,859.07-155.85*(1.9677-'Metric ME - Current'!$I$16),859.07)</f>
        <v>859.07</v>
      </c>
      <c r="AZ217" s="1">
        <f t="shared" si="70"/>
        <v>201168.01000000018</v>
      </c>
      <c r="BA217" s="92">
        <f>IF('Metric ME - Current'!$I$16&lt;1.9605,324.57-67.0069*(1.9605-'Metric ME - Current'!$I$16),324.57)</f>
        <v>324.57</v>
      </c>
      <c r="BB217" s="1">
        <f t="shared" si="77"/>
        <v>105093.82999999967</v>
      </c>
    </row>
    <row r="218" spans="1:54" x14ac:dyDescent="0.25">
      <c r="A218" s="92">
        <v>240</v>
      </c>
      <c r="B218" s="92">
        <f>IF('Metric ME - Current'!$B$16&lt;1.9677,859.07-155.85*(1.9677-'Metric ME - Current'!$B$16),859.07)</f>
        <v>859.07</v>
      </c>
      <c r="C218" s="1">
        <f t="shared" si="63"/>
        <v>202027.08000000019</v>
      </c>
      <c r="D218" s="92">
        <f>IF('Metric ME - Current'!$B$16&lt;1.9605,324.57-67.0069*(1.9605-'Metric ME - Current'!$B$16),324.57)</f>
        <v>324.57</v>
      </c>
      <c r="E218" s="1">
        <f t="shared" si="62"/>
        <v>105418.39999999967</v>
      </c>
      <c r="H218" s="92">
        <v>240</v>
      </c>
      <c r="I218" s="92">
        <f>IF('Metric ME - Current'!$C$16&lt;1.9677,859.07-155.85*(1.9677-'Metric ME - Current'!$C$16),859.07)</f>
        <v>859.07</v>
      </c>
      <c r="J218" s="1">
        <f t="shared" si="64"/>
        <v>202027.08000000019</v>
      </c>
      <c r="K218" s="92">
        <f>IF('Metric ME - Current'!$C$16&lt;1.9605,324.57-67.0069*(1.9605-'Metric ME - Current'!$C$16),324.57)</f>
        <v>324.57</v>
      </c>
      <c r="L218" s="1">
        <f t="shared" si="71"/>
        <v>105418.39999999967</v>
      </c>
      <c r="O218" s="92">
        <v>240</v>
      </c>
      <c r="P218" s="92">
        <f>IF('Metric ME - Current'!$D$16&lt;1.9677,859.07-155.85*(1.9677-'Metric ME - Current'!$D$16),859.07)</f>
        <v>859.07</v>
      </c>
      <c r="Q218" s="1">
        <f t="shared" si="65"/>
        <v>202027.08000000019</v>
      </c>
      <c r="R218" s="92">
        <f>IF('Metric ME - Current'!$D$16&lt;1.9605,324.57-67.0069*(1.9605-'Metric ME - Current'!$D$16),324.57)</f>
        <v>324.57</v>
      </c>
      <c r="S218" s="1">
        <f t="shared" si="72"/>
        <v>105418.39999999967</v>
      </c>
      <c r="V218" s="92">
        <v>240</v>
      </c>
      <c r="W218" s="92">
        <f>IF('Metric ME - Current'!$E$16&lt;1.9677,859.07-155.85*(1.9677-'Metric ME - Current'!$E$16),859.07)</f>
        <v>859.07</v>
      </c>
      <c r="X218" s="1">
        <f t="shared" si="66"/>
        <v>202027.08000000019</v>
      </c>
      <c r="Y218" s="92">
        <f>IF('Metric ME - Current'!$E$16&lt;1.9605,324.57-67.0069*(1.9605-'Metric ME - Current'!$E$16),324.57)</f>
        <v>324.57</v>
      </c>
      <c r="Z218" s="1">
        <f t="shared" si="73"/>
        <v>105418.39999999967</v>
      </c>
      <c r="AC218" s="92">
        <v>240</v>
      </c>
      <c r="AD218" s="92">
        <f>IF('Metric ME - Current'!$F$16&lt;1.9677,859.07-155.85*(1.9677-'Metric ME - Current'!$F$16),859.07)</f>
        <v>859.07</v>
      </c>
      <c r="AE218" s="1">
        <f t="shared" si="67"/>
        <v>202027.08000000019</v>
      </c>
      <c r="AF218" s="92">
        <f>IF('Metric ME - Current'!$F$16&lt;1.9605,324.57-67.0069*(1.9605-'Metric ME - Current'!$F$16),324.57)</f>
        <v>324.57</v>
      </c>
      <c r="AG218" s="1">
        <f t="shared" si="74"/>
        <v>105418.39999999967</v>
      </c>
      <c r="AJ218" s="92">
        <v>240</v>
      </c>
      <c r="AK218" s="92">
        <f>IF('Metric ME - Current'!$G$16&lt;1.9677,859.07-155.85*(1.9677-'Metric ME - Current'!$G$16),859.07)</f>
        <v>859.07</v>
      </c>
      <c r="AL218" s="1">
        <f t="shared" si="68"/>
        <v>202027.08000000019</v>
      </c>
      <c r="AM218" s="92">
        <f>IF('Metric ME - Current'!$G$16&lt;1.9605,324.57-67.0069*(1.9605-'Metric ME - Current'!$G$16),324.57)</f>
        <v>324.57</v>
      </c>
      <c r="AN218" s="1">
        <f t="shared" si="75"/>
        <v>105418.39999999967</v>
      </c>
      <c r="AQ218" s="92">
        <v>240</v>
      </c>
      <c r="AR218" s="92">
        <f>IF('Metric ME - Current'!$H$16&lt;1.9677,859.07-155.85*(1.9677-'Metric ME - Current'!$H$16),859.07)</f>
        <v>859.07</v>
      </c>
      <c r="AS218" s="1">
        <f t="shared" si="69"/>
        <v>202027.08000000019</v>
      </c>
      <c r="AT218" s="92">
        <f>IF('Metric ME - Current'!$H$16&lt;1.9605,324.57-67.0069*(1.9605-'Metric ME - Current'!$H$16),324.57)</f>
        <v>324.57</v>
      </c>
      <c r="AU218" s="1">
        <f t="shared" si="76"/>
        <v>105418.39999999967</v>
      </c>
      <c r="AX218" s="92">
        <v>240</v>
      </c>
      <c r="AY218" s="92">
        <f>IF('Metric ME - Current'!$I$16&lt;1.9677,859.07-155.85*(1.9677-'Metric ME - Current'!$I$16),859.07)</f>
        <v>859.07</v>
      </c>
      <c r="AZ218" s="1">
        <f t="shared" si="70"/>
        <v>202027.08000000019</v>
      </c>
      <c r="BA218" s="92">
        <f>IF('Metric ME - Current'!$I$16&lt;1.9605,324.57-67.0069*(1.9605-'Metric ME - Current'!$I$16),324.57)</f>
        <v>324.57</v>
      </c>
      <c r="BB218" s="1">
        <f t="shared" si="77"/>
        <v>105418.39999999967</v>
      </c>
    </row>
    <row r="219" spans="1:54" x14ac:dyDescent="0.25">
      <c r="A219" s="92">
        <v>241</v>
      </c>
      <c r="B219" s="92">
        <f>IF('Metric ME - Current'!$B$16&lt;1.9677,859.07-155.85*(1.9677-'Metric ME - Current'!$B$16),859.07)</f>
        <v>859.07</v>
      </c>
      <c r="C219" s="1">
        <f t="shared" si="63"/>
        <v>202886.1500000002</v>
      </c>
      <c r="D219" s="92">
        <f>IF('Metric ME - Current'!$B$16&lt;1.9605,324.57-67.0069*(1.9605-'Metric ME - Current'!$B$16),324.57)</f>
        <v>324.57</v>
      </c>
      <c r="E219" s="1">
        <f t="shared" si="62"/>
        <v>105742.96999999968</v>
      </c>
      <c r="H219" s="92">
        <v>241</v>
      </c>
      <c r="I219" s="92">
        <f>IF('Metric ME - Current'!$C$16&lt;1.9677,859.07-155.85*(1.9677-'Metric ME - Current'!$C$16),859.07)</f>
        <v>859.07</v>
      </c>
      <c r="J219" s="1">
        <f t="shared" si="64"/>
        <v>202886.1500000002</v>
      </c>
      <c r="K219" s="92">
        <f>IF('Metric ME - Current'!$C$16&lt;1.9605,324.57-67.0069*(1.9605-'Metric ME - Current'!$C$16),324.57)</f>
        <v>324.57</v>
      </c>
      <c r="L219" s="1">
        <f t="shared" si="71"/>
        <v>105742.96999999968</v>
      </c>
      <c r="O219" s="92">
        <v>241</v>
      </c>
      <c r="P219" s="92">
        <f>IF('Metric ME - Current'!$D$16&lt;1.9677,859.07-155.85*(1.9677-'Metric ME - Current'!$D$16),859.07)</f>
        <v>859.07</v>
      </c>
      <c r="Q219" s="1">
        <f t="shared" si="65"/>
        <v>202886.1500000002</v>
      </c>
      <c r="R219" s="92">
        <f>IF('Metric ME - Current'!$D$16&lt;1.9605,324.57-67.0069*(1.9605-'Metric ME - Current'!$D$16),324.57)</f>
        <v>324.57</v>
      </c>
      <c r="S219" s="1">
        <f t="shared" si="72"/>
        <v>105742.96999999968</v>
      </c>
      <c r="V219" s="92">
        <v>241</v>
      </c>
      <c r="W219" s="92">
        <f>IF('Metric ME - Current'!$E$16&lt;1.9677,859.07-155.85*(1.9677-'Metric ME - Current'!$E$16),859.07)</f>
        <v>859.07</v>
      </c>
      <c r="X219" s="1">
        <f t="shared" si="66"/>
        <v>202886.1500000002</v>
      </c>
      <c r="Y219" s="92">
        <f>IF('Metric ME - Current'!$E$16&lt;1.9605,324.57-67.0069*(1.9605-'Metric ME - Current'!$E$16),324.57)</f>
        <v>324.57</v>
      </c>
      <c r="Z219" s="1">
        <f t="shared" si="73"/>
        <v>105742.96999999968</v>
      </c>
      <c r="AC219" s="92">
        <v>241</v>
      </c>
      <c r="AD219" s="92">
        <f>IF('Metric ME - Current'!$F$16&lt;1.9677,859.07-155.85*(1.9677-'Metric ME - Current'!$F$16),859.07)</f>
        <v>859.07</v>
      </c>
      <c r="AE219" s="1">
        <f t="shared" si="67"/>
        <v>202886.1500000002</v>
      </c>
      <c r="AF219" s="92">
        <f>IF('Metric ME - Current'!$F$16&lt;1.9605,324.57-67.0069*(1.9605-'Metric ME - Current'!$F$16),324.57)</f>
        <v>324.57</v>
      </c>
      <c r="AG219" s="1">
        <f t="shared" si="74"/>
        <v>105742.96999999968</v>
      </c>
      <c r="AJ219" s="92">
        <v>241</v>
      </c>
      <c r="AK219" s="92">
        <f>IF('Metric ME - Current'!$G$16&lt;1.9677,859.07-155.85*(1.9677-'Metric ME - Current'!$G$16),859.07)</f>
        <v>859.07</v>
      </c>
      <c r="AL219" s="1">
        <f t="shared" si="68"/>
        <v>202886.1500000002</v>
      </c>
      <c r="AM219" s="92">
        <f>IF('Metric ME - Current'!$G$16&lt;1.9605,324.57-67.0069*(1.9605-'Metric ME - Current'!$G$16),324.57)</f>
        <v>324.57</v>
      </c>
      <c r="AN219" s="1">
        <f t="shared" si="75"/>
        <v>105742.96999999968</v>
      </c>
      <c r="AQ219" s="92">
        <v>241</v>
      </c>
      <c r="AR219" s="92">
        <f>IF('Metric ME - Current'!$H$16&lt;1.9677,859.07-155.85*(1.9677-'Metric ME - Current'!$H$16),859.07)</f>
        <v>859.07</v>
      </c>
      <c r="AS219" s="1">
        <f t="shared" si="69"/>
        <v>202886.1500000002</v>
      </c>
      <c r="AT219" s="92">
        <f>IF('Metric ME - Current'!$H$16&lt;1.9605,324.57-67.0069*(1.9605-'Metric ME - Current'!$H$16),324.57)</f>
        <v>324.57</v>
      </c>
      <c r="AU219" s="1">
        <f t="shared" si="76"/>
        <v>105742.96999999968</v>
      </c>
      <c r="AX219" s="92">
        <v>241</v>
      </c>
      <c r="AY219" s="92">
        <f>IF('Metric ME - Current'!$I$16&lt;1.9677,859.07-155.85*(1.9677-'Metric ME - Current'!$I$16),859.07)</f>
        <v>859.07</v>
      </c>
      <c r="AZ219" s="1">
        <f t="shared" si="70"/>
        <v>202886.1500000002</v>
      </c>
      <c r="BA219" s="92">
        <f>IF('Metric ME - Current'!$I$16&lt;1.9605,324.57-67.0069*(1.9605-'Metric ME - Current'!$I$16),324.57)</f>
        <v>324.57</v>
      </c>
      <c r="BB219" s="1">
        <f t="shared" si="77"/>
        <v>105742.96999999968</v>
      </c>
    </row>
    <row r="220" spans="1:54" x14ac:dyDescent="0.25">
      <c r="A220" s="92">
        <v>242</v>
      </c>
      <c r="B220" s="92">
        <f>IF('Metric ME - Current'!$B$16&lt;1.9677,859.07-155.85*(1.9677-'Metric ME - Current'!$B$16),859.07)</f>
        <v>859.07</v>
      </c>
      <c r="C220" s="1">
        <f t="shared" si="63"/>
        <v>203745.2200000002</v>
      </c>
      <c r="D220" s="92">
        <f>IF('Metric ME - Current'!$B$16&lt;1.9605,324.57-67.0069*(1.9605-'Metric ME - Current'!$B$16),324.57)</f>
        <v>324.57</v>
      </c>
      <c r="E220" s="1">
        <f t="shared" si="62"/>
        <v>106067.53999999969</v>
      </c>
      <c r="H220" s="92">
        <v>242</v>
      </c>
      <c r="I220" s="92">
        <f>IF('Metric ME - Current'!$C$16&lt;1.9677,859.07-155.85*(1.9677-'Metric ME - Current'!$C$16),859.07)</f>
        <v>859.07</v>
      </c>
      <c r="J220" s="1">
        <f t="shared" si="64"/>
        <v>203745.2200000002</v>
      </c>
      <c r="K220" s="92">
        <f>IF('Metric ME - Current'!$C$16&lt;1.9605,324.57-67.0069*(1.9605-'Metric ME - Current'!$C$16),324.57)</f>
        <v>324.57</v>
      </c>
      <c r="L220" s="1">
        <f t="shared" si="71"/>
        <v>106067.53999999969</v>
      </c>
      <c r="O220" s="92">
        <v>242</v>
      </c>
      <c r="P220" s="92">
        <f>IF('Metric ME - Current'!$D$16&lt;1.9677,859.07-155.85*(1.9677-'Metric ME - Current'!$D$16),859.07)</f>
        <v>859.07</v>
      </c>
      <c r="Q220" s="1">
        <f t="shared" si="65"/>
        <v>203745.2200000002</v>
      </c>
      <c r="R220" s="92">
        <f>IF('Metric ME - Current'!$D$16&lt;1.9605,324.57-67.0069*(1.9605-'Metric ME - Current'!$D$16),324.57)</f>
        <v>324.57</v>
      </c>
      <c r="S220" s="1">
        <f t="shared" si="72"/>
        <v>106067.53999999969</v>
      </c>
      <c r="V220" s="92">
        <v>242</v>
      </c>
      <c r="W220" s="92">
        <f>IF('Metric ME - Current'!$E$16&lt;1.9677,859.07-155.85*(1.9677-'Metric ME - Current'!$E$16),859.07)</f>
        <v>859.07</v>
      </c>
      <c r="X220" s="1">
        <f t="shared" si="66"/>
        <v>203745.2200000002</v>
      </c>
      <c r="Y220" s="92">
        <f>IF('Metric ME - Current'!$E$16&lt;1.9605,324.57-67.0069*(1.9605-'Metric ME - Current'!$E$16),324.57)</f>
        <v>324.57</v>
      </c>
      <c r="Z220" s="1">
        <f t="shared" si="73"/>
        <v>106067.53999999969</v>
      </c>
      <c r="AC220" s="92">
        <v>242</v>
      </c>
      <c r="AD220" s="92">
        <f>IF('Metric ME - Current'!$F$16&lt;1.9677,859.07-155.85*(1.9677-'Metric ME - Current'!$F$16),859.07)</f>
        <v>859.07</v>
      </c>
      <c r="AE220" s="1">
        <f t="shared" si="67"/>
        <v>203745.2200000002</v>
      </c>
      <c r="AF220" s="92">
        <f>IF('Metric ME - Current'!$F$16&lt;1.9605,324.57-67.0069*(1.9605-'Metric ME - Current'!$F$16),324.57)</f>
        <v>324.57</v>
      </c>
      <c r="AG220" s="1">
        <f t="shared" si="74"/>
        <v>106067.53999999969</v>
      </c>
      <c r="AJ220" s="92">
        <v>242</v>
      </c>
      <c r="AK220" s="92">
        <f>IF('Metric ME - Current'!$G$16&lt;1.9677,859.07-155.85*(1.9677-'Metric ME - Current'!$G$16),859.07)</f>
        <v>859.07</v>
      </c>
      <c r="AL220" s="1">
        <f t="shared" si="68"/>
        <v>203745.2200000002</v>
      </c>
      <c r="AM220" s="92">
        <f>IF('Metric ME - Current'!$G$16&lt;1.9605,324.57-67.0069*(1.9605-'Metric ME - Current'!$G$16),324.57)</f>
        <v>324.57</v>
      </c>
      <c r="AN220" s="1">
        <f t="shared" si="75"/>
        <v>106067.53999999969</v>
      </c>
      <c r="AQ220" s="92">
        <v>242</v>
      </c>
      <c r="AR220" s="92">
        <f>IF('Metric ME - Current'!$H$16&lt;1.9677,859.07-155.85*(1.9677-'Metric ME - Current'!$H$16),859.07)</f>
        <v>859.07</v>
      </c>
      <c r="AS220" s="1">
        <f t="shared" si="69"/>
        <v>203745.2200000002</v>
      </c>
      <c r="AT220" s="92">
        <f>IF('Metric ME - Current'!$H$16&lt;1.9605,324.57-67.0069*(1.9605-'Metric ME - Current'!$H$16),324.57)</f>
        <v>324.57</v>
      </c>
      <c r="AU220" s="1">
        <f t="shared" si="76"/>
        <v>106067.53999999969</v>
      </c>
      <c r="AX220" s="92">
        <v>242</v>
      </c>
      <c r="AY220" s="92">
        <f>IF('Metric ME - Current'!$I$16&lt;1.9677,859.07-155.85*(1.9677-'Metric ME - Current'!$I$16),859.07)</f>
        <v>859.07</v>
      </c>
      <c r="AZ220" s="1">
        <f t="shared" si="70"/>
        <v>203745.2200000002</v>
      </c>
      <c r="BA220" s="92">
        <f>IF('Metric ME - Current'!$I$16&lt;1.9605,324.57-67.0069*(1.9605-'Metric ME - Current'!$I$16),324.57)</f>
        <v>324.57</v>
      </c>
      <c r="BB220" s="1">
        <f t="shared" si="77"/>
        <v>106067.53999999969</v>
      </c>
    </row>
    <row r="221" spans="1:54" x14ac:dyDescent="0.25">
      <c r="A221" s="92">
        <v>243</v>
      </c>
      <c r="B221" s="92">
        <f>IF('Metric ME - Current'!$B$16&lt;1.9677,859.07-155.85*(1.9677-'Metric ME - Current'!$B$16),859.07)</f>
        <v>859.07</v>
      </c>
      <c r="C221" s="1">
        <f t="shared" si="63"/>
        <v>204604.29000000021</v>
      </c>
      <c r="D221" s="92">
        <f>IF('Metric ME - Current'!$B$16&lt;1.9605,324.57-67.0069*(1.9605-'Metric ME - Current'!$B$16),324.57)</f>
        <v>324.57</v>
      </c>
      <c r="E221" s="1">
        <f t="shared" si="62"/>
        <v>106392.10999999969</v>
      </c>
      <c r="H221" s="92">
        <v>243</v>
      </c>
      <c r="I221" s="92">
        <f>IF('Metric ME - Current'!$C$16&lt;1.9677,859.07-155.85*(1.9677-'Metric ME - Current'!$C$16),859.07)</f>
        <v>859.07</v>
      </c>
      <c r="J221" s="1">
        <f t="shared" si="64"/>
        <v>204604.29000000021</v>
      </c>
      <c r="K221" s="92">
        <f>IF('Metric ME - Current'!$C$16&lt;1.9605,324.57-67.0069*(1.9605-'Metric ME - Current'!$C$16),324.57)</f>
        <v>324.57</v>
      </c>
      <c r="L221" s="1">
        <f t="shared" si="71"/>
        <v>106392.10999999969</v>
      </c>
      <c r="O221" s="92">
        <v>243</v>
      </c>
      <c r="P221" s="92">
        <f>IF('Metric ME - Current'!$D$16&lt;1.9677,859.07-155.85*(1.9677-'Metric ME - Current'!$D$16),859.07)</f>
        <v>859.07</v>
      </c>
      <c r="Q221" s="1">
        <f t="shared" si="65"/>
        <v>204604.29000000021</v>
      </c>
      <c r="R221" s="92">
        <f>IF('Metric ME - Current'!$D$16&lt;1.9605,324.57-67.0069*(1.9605-'Metric ME - Current'!$D$16),324.57)</f>
        <v>324.57</v>
      </c>
      <c r="S221" s="1">
        <f t="shared" si="72"/>
        <v>106392.10999999969</v>
      </c>
      <c r="V221" s="92">
        <v>243</v>
      </c>
      <c r="W221" s="92">
        <f>IF('Metric ME - Current'!$E$16&lt;1.9677,859.07-155.85*(1.9677-'Metric ME - Current'!$E$16),859.07)</f>
        <v>859.07</v>
      </c>
      <c r="X221" s="1">
        <f t="shared" si="66"/>
        <v>204604.29000000021</v>
      </c>
      <c r="Y221" s="92">
        <f>IF('Metric ME - Current'!$E$16&lt;1.9605,324.57-67.0069*(1.9605-'Metric ME - Current'!$E$16),324.57)</f>
        <v>324.57</v>
      </c>
      <c r="Z221" s="1">
        <f t="shared" si="73"/>
        <v>106392.10999999969</v>
      </c>
      <c r="AC221" s="92">
        <v>243</v>
      </c>
      <c r="AD221" s="92">
        <f>IF('Metric ME - Current'!$F$16&lt;1.9677,859.07-155.85*(1.9677-'Metric ME - Current'!$F$16),859.07)</f>
        <v>859.07</v>
      </c>
      <c r="AE221" s="1">
        <f t="shared" si="67"/>
        <v>204604.29000000021</v>
      </c>
      <c r="AF221" s="92">
        <f>IF('Metric ME - Current'!$F$16&lt;1.9605,324.57-67.0069*(1.9605-'Metric ME - Current'!$F$16),324.57)</f>
        <v>324.57</v>
      </c>
      <c r="AG221" s="1">
        <f t="shared" si="74"/>
        <v>106392.10999999969</v>
      </c>
      <c r="AJ221" s="92">
        <v>243</v>
      </c>
      <c r="AK221" s="92">
        <f>IF('Metric ME - Current'!$G$16&lt;1.9677,859.07-155.85*(1.9677-'Metric ME - Current'!$G$16),859.07)</f>
        <v>859.07</v>
      </c>
      <c r="AL221" s="1">
        <f t="shared" si="68"/>
        <v>204604.29000000021</v>
      </c>
      <c r="AM221" s="92">
        <f>IF('Metric ME - Current'!$G$16&lt;1.9605,324.57-67.0069*(1.9605-'Metric ME - Current'!$G$16),324.57)</f>
        <v>324.57</v>
      </c>
      <c r="AN221" s="1">
        <f t="shared" si="75"/>
        <v>106392.10999999969</v>
      </c>
      <c r="AQ221" s="92">
        <v>243</v>
      </c>
      <c r="AR221" s="92">
        <f>IF('Metric ME - Current'!$H$16&lt;1.9677,859.07-155.85*(1.9677-'Metric ME - Current'!$H$16),859.07)</f>
        <v>859.07</v>
      </c>
      <c r="AS221" s="1">
        <f t="shared" si="69"/>
        <v>204604.29000000021</v>
      </c>
      <c r="AT221" s="92">
        <f>IF('Metric ME - Current'!$H$16&lt;1.9605,324.57-67.0069*(1.9605-'Metric ME - Current'!$H$16),324.57)</f>
        <v>324.57</v>
      </c>
      <c r="AU221" s="1">
        <f t="shared" si="76"/>
        <v>106392.10999999969</v>
      </c>
      <c r="AX221" s="92">
        <v>243</v>
      </c>
      <c r="AY221" s="92">
        <f>IF('Metric ME - Current'!$I$16&lt;1.9677,859.07-155.85*(1.9677-'Metric ME - Current'!$I$16),859.07)</f>
        <v>859.07</v>
      </c>
      <c r="AZ221" s="1">
        <f t="shared" si="70"/>
        <v>204604.29000000021</v>
      </c>
      <c r="BA221" s="92">
        <f>IF('Metric ME - Current'!$I$16&lt;1.9605,324.57-67.0069*(1.9605-'Metric ME - Current'!$I$16),324.57)</f>
        <v>324.57</v>
      </c>
      <c r="BB221" s="1">
        <f t="shared" si="77"/>
        <v>106392.10999999969</v>
      </c>
    </row>
    <row r="222" spans="1:54" x14ac:dyDescent="0.25">
      <c r="A222" s="92">
        <v>244</v>
      </c>
      <c r="B222" s="92">
        <f>IF('Metric ME - Current'!$B$16&lt;1.9677,859.07-155.85*(1.9677-'Metric ME - Current'!$B$16),859.07)</f>
        <v>859.07</v>
      </c>
      <c r="C222" s="1">
        <f t="shared" si="63"/>
        <v>205463.36000000022</v>
      </c>
      <c r="D222" s="92">
        <f>IF('Metric ME - Current'!$B$16&lt;1.9605,324.57-67.0069*(1.9605-'Metric ME - Current'!$B$16),324.57)</f>
        <v>324.57</v>
      </c>
      <c r="E222" s="1">
        <f t="shared" si="62"/>
        <v>106716.6799999997</v>
      </c>
      <c r="H222" s="92">
        <v>244</v>
      </c>
      <c r="I222" s="92">
        <f>IF('Metric ME - Current'!$C$16&lt;1.9677,859.07-155.85*(1.9677-'Metric ME - Current'!$C$16),859.07)</f>
        <v>859.07</v>
      </c>
      <c r="J222" s="1">
        <f t="shared" si="64"/>
        <v>205463.36000000022</v>
      </c>
      <c r="K222" s="92">
        <f>IF('Metric ME - Current'!$C$16&lt;1.9605,324.57-67.0069*(1.9605-'Metric ME - Current'!$C$16),324.57)</f>
        <v>324.57</v>
      </c>
      <c r="L222" s="1">
        <f t="shared" si="71"/>
        <v>106716.6799999997</v>
      </c>
      <c r="O222" s="92">
        <v>244</v>
      </c>
      <c r="P222" s="92">
        <f>IF('Metric ME - Current'!$D$16&lt;1.9677,859.07-155.85*(1.9677-'Metric ME - Current'!$D$16),859.07)</f>
        <v>859.07</v>
      </c>
      <c r="Q222" s="1">
        <f t="shared" si="65"/>
        <v>205463.36000000022</v>
      </c>
      <c r="R222" s="92">
        <f>IF('Metric ME - Current'!$D$16&lt;1.9605,324.57-67.0069*(1.9605-'Metric ME - Current'!$D$16),324.57)</f>
        <v>324.57</v>
      </c>
      <c r="S222" s="1">
        <f t="shared" si="72"/>
        <v>106716.6799999997</v>
      </c>
      <c r="V222" s="92">
        <v>244</v>
      </c>
      <c r="W222" s="92">
        <f>IF('Metric ME - Current'!$E$16&lt;1.9677,859.07-155.85*(1.9677-'Metric ME - Current'!$E$16),859.07)</f>
        <v>859.07</v>
      </c>
      <c r="X222" s="1">
        <f t="shared" si="66"/>
        <v>205463.36000000022</v>
      </c>
      <c r="Y222" s="92">
        <f>IF('Metric ME - Current'!$E$16&lt;1.9605,324.57-67.0069*(1.9605-'Metric ME - Current'!$E$16),324.57)</f>
        <v>324.57</v>
      </c>
      <c r="Z222" s="1">
        <f t="shared" si="73"/>
        <v>106716.6799999997</v>
      </c>
      <c r="AC222" s="92">
        <v>244</v>
      </c>
      <c r="AD222" s="92">
        <f>IF('Metric ME - Current'!$F$16&lt;1.9677,859.07-155.85*(1.9677-'Metric ME - Current'!$F$16),859.07)</f>
        <v>859.07</v>
      </c>
      <c r="AE222" s="1">
        <f t="shared" si="67"/>
        <v>205463.36000000022</v>
      </c>
      <c r="AF222" s="92">
        <f>IF('Metric ME - Current'!$F$16&lt;1.9605,324.57-67.0069*(1.9605-'Metric ME - Current'!$F$16),324.57)</f>
        <v>324.57</v>
      </c>
      <c r="AG222" s="1">
        <f t="shared" si="74"/>
        <v>106716.6799999997</v>
      </c>
      <c r="AJ222" s="92">
        <v>244</v>
      </c>
      <c r="AK222" s="92">
        <f>IF('Metric ME - Current'!$G$16&lt;1.9677,859.07-155.85*(1.9677-'Metric ME - Current'!$G$16),859.07)</f>
        <v>859.07</v>
      </c>
      <c r="AL222" s="1">
        <f t="shared" si="68"/>
        <v>205463.36000000022</v>
      </c>
      <c r="AM222" s="92">
        <f>IF('Metric ME - Current'!$G$16&lt;1.9605,324.57-67.0069*(1.9605-'Metric ME - Current'!$G$16),324.57)</f>
        <v>324.57</v>
      </c>
      <c r="AN222" s="1">
        <f t="shared" si="75"/>
        <v>106716.6799999997</v>
      </c>
      <c r="AQ222" s="92">
        <v>244</v>
      </c>
      <c r="AR222" s="92">
        <f>IF('Metric ME - Current'!$H$16&lt;1.9677,859.07-155.85*(1.9677-'Metric ME - Current'!$H$16),859.07)</f>
        <v>859.07</v>
      </c>
      <c r="AS222" s="1">
        <f t="shared" si="69"/>
        <v>205463.36000000022</v>
      </c>
      <c r="AT222" s="92">
        <f>IF('Metric ME - Current'!$H$16&lt;1.9605,324.57-67.0069*(1.9605-'Metric ME - Current'!$H$16),324.57)</f>
        <v>324.57</v>
      </c>
      <c r="AU222" s="1">
        <f t="shared" si="76"/>
        <v>106716.6799999997</v>
      </c>
      <c r="AX222" s="92">
        <v>244</v>
      </c>
      <c r="AY222" s="92">
        <f>IF('Metric ME - Current'!$I$16&lt;1.9677,859.07-155.85*(1.9677-'Metric ME - Current'!$I$16),859.07)</f>
        <v>859.07</v>
      </c>
      <c r="AZ222" s="1">
        <f t="shared" si="70"/>
        <v>205463.36000000022</v>
      </c>
      <c r="BA222" s="92">
        <f>IF('Metric ME - Current'!$I$16&lt;1.9605,324.57-67.0069*(1.9605-'Metric ME - Current'!$I$16),324.57)</f>
        <v>324.57</v>
      </c>
      <c r="BB222" s="1">
        <f t="shared" si="77"/>
        <v>106716.6799999997</v>
      </c>
    </row>
    <row r="223" spans="1:54" x14ac:dyDescent="0.25">
      <c r="A223" s="92">
        <v>245</v>
      </c>
      <c r="B223" s="92">
        <f>IF('Metric ME - Current'!$B$16&lt;1.9677,859.07-155.85*(1.9677-'Metric ME - Current'!$B$16),859.07)</f>
        <v>859.07</v>
      </c>
      <c r="C223" s="1">
        <f t="shared" si="63"/>
        <v>206322.43000000023</v>
      </c>
      <c r="D223" s="92">
        <f>IF('Metric ME - Current'!$B$16&lt;1.9605,324.57-67.0069*(1.9605-'Metric ME - Current'!$B$16),324.57)</f>
        <v>324.57</v>
      </c>
      <c r="E223" s="1">
        <f t="shared" si="62"/>
        <v>107041.24999999971</v>
      </c>
      <c r="H223" s="92">
        <v>245</v>
      </c>
      <c r="I223" s="92">
        <f>IF('Metric ME - Current'!$C$16&lt;1.9677,859.07-155.85*(1.9677-'Metric ME - Current'!$C$16),859.07)</f>
        <v>859.07</v>
      </c>
      <c r="J223" s="1">
        <f t="shared" si="64"/>
        <v>206322.43000000023</v>
      </c>
      <c r="K223" s="92">
        <f>IF('Metric ME - Current'!$C$16&lt;1.9605,324.57-67.0069*(1.9605-'Metric ME - Current'!$C$16),324.57)</f>
        <v>324.57</v>
      </c>
      <c r="L223" s="1">
        <f t="shared" si="71"/>
        <v>107041.24999999971</v>
      </c>
      <c r="O223" s="92">
        <v>245</v>
      </c>
      <c r="P223" s="92">
        <f>IF('Metric ME - Current'!$D$16&lt;1.9677,859.07-155.85*(1.9677-'Metric ME - Current'!$D$16),859.07)</f>
        <v>859.07</v>
      </c>
      <c r="Q223" s="1">
        <f t="shared" si="65"/>
        <v>206322.43000000023</v>
      </c>
      <c r="R223" s="92">
        <f>IF('Metric ME - Current'!$D$16&lt;1.9605,324.57-67.0069*(1.9605-'Metric ME - Current'!$D$16),324.57)</f>
        <v>324.57</v>
      </c>
      <c r="S223" s="1">
        <f t="shared" si="72"/>
        <v>107041.24999999971</v>
      </c>
      <c r="V223" s="92">
        <v>245</v>
      </c>
      <c r="W223" s="92">
        <f>IF('Metric ME - Current'!$E$16&lt;1.9677,859.07-155.85*(1.9677-'Metric ME - Current'!$E$16),859.07)</f>
        <v>859.07</v>
      </c>
      <c r="X223" s="1">
        <f t="shared" si="66"/>
        <v>206322.43000000023</v>
      </c>
      <c r="Y223" s="92">
        <f>IF('Metric ME - Current'!$E$16&lt;1.9605,324.57-67.0069*(1.9605-'Metric ME - Current'!$E$16),324.57)</f>
        <v>324.57</v>
      </c>
      <c r="Z223" s="1">
        <f t="shared" si="73"/>
        <v>107041.24999999971</v>
      </c>
      <c r="AC223" s="92">
        <v>245</v>
      </c>
      <c r="AD223" s="92">
        <f>IF('Metric ME - Current'!$F$16&lt;1.9677,859.07-155.85*(1.9677-'Metric ME - Current'!$F$16),859.07)</f>
        <v>859.07</v>
      </c>
      <c r="AE223" s="1">
        <f t="shared" si="67"/>
        <v>206322.43000000023</v>
      </c>
      <c r="AF223" s="92">
        <f>IF('Metric ME - Current'!$F$16&lt;1.9605,324.57-67.0069*(1.9605-'Metric ME - Current'!$F$16),324.57)</f>
        <v>324.57</v>
      </c>
      <c r="AG223" s="1">
        <f t="shared" si="74"/>
        <v>107041.24999999971</v>
      </c>
      <c r="AJ223" s="92">
        <v>245</v>
      </c>
      <c r="AK223" s="92">
        <f>IF('Metric ME - Current'!$G$16&lt;1.9677,859.07-155.85*(1.9677-'Metric ME - Current'!$G$16),859.07)</f>
        <v>859.07</v>
      </c>
      <c r="AL223" s="1">
        <f t="shared" si="68"/>
        <v>206322.43000000023</v>
      </c>
      <c r="AM223" s="92">
        <f>IF('Metric ME - Current'!$G$16&lt;1.9605,324.57-67.0069*(1.9605-'Metric ME - Current'!$G$16),324.57)</f>
        <v>324.57</v>
      </c>
      <c r="AN223" s="1">
        <f t="shared" si="75"/>
        <v>107041.24999999971</v>
      </c>
      <c r="AQ223" s="92">
        <v>245</v>
      </c>
      <c r="AR223" s="92">
        <f>IF('Metric ME - Current'!$H$16&lt;1.9677,859.07-155.85*(1.9677-'Metric ME - Current'!$H$16),859.07)</f>
        <v>859.07</v>
      </c>
      <c r="AS223" s="1">
        <f t="shared" si="69"/>
        <v>206322.43000000023</v>
      </c>
      <c r="AT223" s="92">
        <f>IF('Metric ME - Current'!$H$16&lt;1.9605,324.57-67.0069*(1.9605-'Metric ME - Current'!$H$16),324.57)</f>
        <v>324.57</v>
      </c>
      <c r="AU223" s="1">
        <f t="shared" si="76"/>
        <v>107041.24999999971</v>
      </c>
      <c r="AX223" s="92">
        <v>245</v>
      </c>
      <c r="AY223" s="92">
        <f>IF('Metric ME - Current'!$I$16&lt;1.9677,859.07-155.85*(1.9677-'Metric ME - Current'!$I$16),859.07)</f>
        <v>859.07</v>
      </c>
      <c r="AZ223" s="1">
        <f t="shared" si="70"/>
        <v>206322.43000000023</v>
      </c>
      <c r="BA223" s="92">
        <f>IF('Metric ME - Current'!$I$16&lt;1.9605,324.57-67.0069*(1.9605-'Metric ME - Current'!$I$16),324.57)</f>
        <v>324.57</v>
      </c>
      <c r="BB223" s="1">
        <f t="shared" si="77"/>
        <v>107041.24999999971</v>
      </c>
    </row>
    <row r="224" spans="1:54" x14ac:dyDescent="0.25">
      <c r="A224" s="92">
        <v>246</v>
      </c>
      <c r="B224" s="92">
        <f>IF('Metric ME - Current'!$B$16&lt;1.9677,859.07-155.85*(1.9677-'Metric ME - Current'!$B$16),859.07)</f>
        <v>859.07</v>
      </c>
      <c r="C224" s="1">
        <f t="shared" si="63"/>
        <v>207181.50000000023</v>
      </c>
      <c r="D224" s="92">
        <f>IF('Metric ME - Current'!$B$16&lt;1.9605,324.57-67.0069*(1.9605-'Metric ME - Current'!$B$16),324.57)</f>
        <v>324.57</v>
      </c>
      <c r="E224" s="1">
        <f t="shared" si="62"/>
        <v>107365.81999999972</v>
      </c>
      <c r="H224" s="92">
        <v>246</v>
      </c>
      <c r="I224" s="92">
        <f>IF('Metric ME - Current'!$C$16&lt;1.9677,859.07-155.85*(1.9677-'Metric ME - Current'!$C$16),859.07)</f>
        <v>859.07</v>
      </c>
      <c r="J224" s="1">
        <f t="shared" si="64"/>
        <v>207181.50000000023</v>
      </c>
      <c r="K224" s="92">
        <f>IF('Metric ME - Current'!$C$16&lt;1.9605,324.57-67.0069*(1.9605-'Metric ME - Current'!$C$16),324.57)</f>
        <v>324.57</v>
      </c>
      <c r="L224" s="1">
        <f t="shared" si="71"/>
        <v>107365.81999999972</v>
      </c>
      <c r="O224" s="92">
        <v>246</v>
      </c>
      <c r="P224" s="92">
        <f>IF('Metric ME - Current'!$D$16&lt;1.9677,859.07-155.85*(1.9677-'Metric ME - Current'!$D$16),859.07)</f>
        <v>859.07</v>
      </c>
      <c r="Q224" s="1">
        <f t="shared" si="65"/>
        <v>207181.50000000023</v>
      </c>
      <c r="R224" s="92">
        <f>IF('Metric ME - Current'!$D$16&lt;1.9605,324.57-67.0069*(1.9605-'Metric ME - Current'!$D$16),324.57)</f>
        <v>324.57</v>
      </c>
      <c r="S224" s="1">
        <f t="shared" si="72"/>
        <v>107365.81999999972</v>
      </c>
      <c r="V224" s="92">
        <v>246</v>
      </c>
      <c r="W224" s="92">
        <f>IF('Metric ME - Current'!$E$16&lt;1.9677,859.07-155.85*(1.9677-'Metric ME - Current'!$E$16),859.07)</f>
        <v>859.07</v>
      </c>
      <c r="X224" s="1">
        <f t="shared" si="66"/>
        <v>207181.50000000023</v>
      </c>
      <c r="Y224" s="92">
        <f>IF('Metric ME - Current'!$E$16&lt;1.9605,324.57-67.0069*(1.9605-'Metric ME - Current'!$E$16),324.57)</f>
        <v>324.57</v>
      </c>
      <c r="Z224" s="1">
        <f t="shared" si="73"/>
        <v>107365.81999999972</v>
      </c>
      <c r="AC224" s="92">
        <v>246</v>
      </c>
      <c r="AD224" s="92">
        <f>IF('Metric ME - Current'!$F$16&lt;1.9677,859.07-155.85*(1.9677-'Metric ME - Current'!$F$16),859.07)</f>
        <v>859.07</v>
      </c>
      <c r="AE224" s="1">
        <f t="shared" si="67"/>
        <v>207181.50000000023</v>
      </c>
      <c r="AF224" s="92">
        <f>IF('Metric ME - Current'!$F$16&lt;1.9605,324.57-67.0069*(1.9605-'Metric ME - Current'!$F$16),324.57)</f>
        <v>324.57</v>
      </c>
      <c r="AG224" s="1">
        <f t="shared" si="74"/>
        <v>107365.81999999972</v>
      </c>
      <c r="AJ224" s="92">
        <v>246</v>
      </c>
      <c r="AK224" s="92">
        <f>IF('Metric ME - Current'!$G$16&lt;1.9677,859.07-155.85*(1.9677-'Metric ME - Current'!$G$16),859.07)</f>
        <v>859.07</v>
      </c>
      <c r="AL224" s="1">
        <f t="shared" si="68"/>
        <v>207181.50000000023</v>
      </c>
      <c r="AM224" s="92">
        <f>IF('Metric ME - Current'!$G$16&lt;1.9605,324.57-67.0069*(1.9605-'Metric ME - Current'!$G$16),324.57)</f>
        <v>324.57</v>
      </c>
      <c r="AN224" s="1">
        <f t="shared" si="75"/>
        <v>107365.81999999972</v>
      </c>
      <c r="AQ224" s="92">
        <v>246</v>
      </c>
      <c r="AR224" s="92">
        <f>IF('Metric ME - Current'!$H$16&lt;1.9677,859.07-155.85*(1.9677-'Metric ME - Current'!$H$16),859.07)</f>
        <v>859.07</v>
      </c>
      <c r="AS224" s="1">
        <f t="shared" si="69"/>
        <v>207181.50000000023</v>
      </c>
      <c r="AT224" s="92">
        <f>IF('Metric ME - Current'!$H$16&lt;1.9605,324.57-67.0069*(1.9605-'Metric ME - Current'!$H$16),324.57)</f>
        <v>324.57</v>
      </c>
      <c r="AU224" s="1">
        <f t="shared" si="76"/>
        <v>107365.81999999972</v>
      </c>
      <c r="AX224" s="92">
        <v>246</v>
      </c>
      <c r="AY224" s="92">
        <f>IF('Metric ME - Current'!$I$16&lt;1.9677,859.07-155.85*(1.9677-'Metric ME - Current'!$I$16),859.07)</f>
        <v>859.07</v>
      </c>
      <c r="AZ224" s="1">
        <f t="shared" si="70"/>
        <v>207181.50000000023</v>
      </c>
      <c r="BA224" s="92">
        <f>IF('Metric ME - Current'!$I$16&lt;1.9605,324.57-67.0069*(1.9605-'Metric ME - Current'!$I$16),324.57)</f>
        <v>324.57</v>
      </c>
      <c r="BB224" s="1">
        <f t="shared" si="77"/>
        <v>107365.81999999972</v>
      </c>
    </row>
    <row r="225" spans="1:54" x14ac:dyDescent="0.25">
      <c r="A225" s="92">
        <v>247</v>
      </c>
      <c r="B225" s="92">
        <f>IF('Metric ME - Current'!$B$16&lt;1.9677,859.07-155.85*(1.9677-'Metric ME - Current'!$B$16),859.07)</f>
        <v>859.07</v>
      </c>
      <c r="C225" s="1">
        <f t="shared" si="63"/>
        <v>208040.57000000024</v>
      </c>
      <c r="D225" s="92">
        <f>IF('Metric ME - Current'!$B$16&lt;1.9605,324.57-67.0069*(1.9605-'Metric ME - Current'!$B$16),324.57)</f>
        <v>324.57</v>
      </c>
      <c r="E225" s="1">
        <f t="shared" si="62"/>
        <v>107690.38999999972</v>
      </c>
      <c r="H225" s="92">
        <v>247</v>
      </c>
      <c r="I225" s="92">
        <f>IF('Metric ME - Current'!$C$16&lt;1.9677,859.07-155.85*(1.9677-'Metric ME - Current'!$C$16),859.07)</f>
        <v>859.07</v>
      </c>
      <c r="J225" s="1">
        <f t="shared" si="64"/>
        <v>208040.57000000024</v>
      </c>
      <c r="K225" s="92">
        <f>IF('Metric ME - Current'!$C$16&lt;1.9605,324.57-67.0069*(1.9605-'Metric ME - Current'!$C$16),324.57)</f>
        <v>324.57</v>
      </c>
      <c r="L225" s="1">
        <f t="shared" si="71"/>
        <v>107690.38999999972</v>
      </c>
      <c r="O225" s="92">
        <v>247</v>
      </c>
      <c r="P225" s="92">
        <f>IF('Metric ME - Current'!$D$16&lt;1.9677,859.07-155.85*(1.9677-'Metric ME - Current'!$D$16),859.07)</f>
        <v>859.07</v>
      </c>
      <c r="Q225" s="1">
        <f t="shared" si="65"/>
        <v>208040.57000000024</v>
      </c>
      <c r="R225" s="92">
        <f>IF('Metric ME - Current'!$D$16&lt;1.9605,324.57-67.0069*(1.9605-'Metric ME - Current'!$D$16),324.57)</f>
        <v>324.57</v>
      </c>
      <c r="S225" s="1">
        <f t="shared" si="72"/>
        <v>107690.38999999972</v>
      </c>
      <c r="V225" s="92">
        <v>247</v>
      </c>
      <c r="W225" s="92">
        <f>IF('Metric ME - Current'!$E$16&lt;1.9677,859.07-155.85*(1.9677-'Metric ME - Current'!$E$16),859.07)</f>
        <v>859.07</v>
      </c>
      <c r="X225" s="1">
        <f t="shared" si="66"/>
        <v>208040.57000000024</v>
      </c>
      <c r="Y225" s="92">
        <f>IF('Metric ME - Current'!$E$16&lt;1.9605,324.57-67.0069*(1.9605-'Metric ME - Current'!$E$16),324.57)</f>
        <v>324.57</v>
      </c>
      <c r="Z225" s="1">
        <f t="shared" si="73"/>
        <v>107690.38999999972</v>
      </c>
      <c r="AC225" s="92">
        <v>247</v>
      </c>
      <c r="AD225" s="92">
        <f>IF('Metric ME - Current'!$F$16&lt;1.9677,859.07-155.85*(1.9677-'Metric ME - Current'!$F$16),859.07)</f>
        <v>859.07</v>
      </c>
      <c r="AE225" s="1">
        <f t="shared" si="67"/>
        <v>208040.57000000024</v>
      </c>
      <c r="AF225" s="92">
        <f>IF('Metric ME - Current'!$F$16&lt;1.9605,324.57-67.0069*(1.9605-'Metric ME - Current'!$F$16),324.57)</f>
        <v>324.57</v>
      </c>
      <c r="AG225" s="1">
        <f t="shared" si="74"/>
        <v>107690.38999999972</v>
      </c>
      <c r="AJ225" s="92">
        <v>247</v>
      </c>
      <c r="AK225" s="92">
        <f>IF('Metric ME - Current'!$G$16&lt;1.9677,859.07-155.85*(1.9677-'Metric ME - Current'!$G$16),859.07)</f>
        <v>859.07</v>
      </c>
      <c r="AL225" s="1">
        <f t="shared" si="68"/>
        <v>208040.57000000024</v>
      </c>
      <c r="AM225" s="92">
        <f>IF('Metric ME - Current'!$G$16&lt;1.9605,324.57-67.0069*(1.9605-'Metric ME - Current'!$G$16),324.57)</f>
        <v>324.57</v>
      </c>
      <c r="AN225" s="1">
        <f t="shared" si="75"/>
        <v>107690.38999999972</v>
      </c>
      <c r="AQ225" s="92">
        <v>247</v>
      </c>
      <c r="AR225" s="92">
        <f>IF('Metric ME - Current'!$H$16&lt;1.9677,859.07-155.85*(1.9677-'Metric ME - Current'!$H$16),859.07)</f>
        <v>859.07</v>
      </c>
      <c r="AS225" s="1">
        <f t="shared" si="69"/>
        <v>208040.57000000024</v>
      </c>
      <c r="AT225" s="92">
        <f>IF('Metric ME - Current'!$H$16&lt;1.9605,324.57-67.0069*(1.9605-'Metric ME - Current'!$H$16),324.57)</f>
        <v>324.57</v>
      </c>
      <c r="AU225" s="1">
        <f t="shared" si="76"/>
        <v>107690.38999999972</v>
      </c>
      <c r="AX225" s="92">
        <v>247</v>
      </c>
      <c r="AY225" s="92">
        <f>IF('Metric ME - Current'!$I$16&lt;1.9677,859.07-155.85*(1.9677-'Metric ME - Current'!$I$16),859.07)</f>
        <v>859.07</v>
      </c>
      <c r="AZ225" s="1">
        <f t="shared" si="70"/>
        <v>208040.57000000024</v>
      </c>
      <c r="BA225" s="92">
        <f>IF('Metric ME - Current'!$I$16&lt;1.9605,324.57-67.0069*(1.9605-'Metric ME - Current'!$I$16),324.57)</f>
        <v>324.57</v>
      </c>
      <c r="BB225" s="1">
        <f t="shared" si="77"/>
        <v>107690.38999999972</v>
      </c>
    </row>
    <row r="226" spans="1:54" x14ac:dyDescent="0.25">
      <c r="A226" s="92">
        <v>248</v>
      </c>
      <c r="B226" s="92">
        <f>IF('Metric ME - Current'!$B$16&lt;1.9677,859.07-155.85*(1.9677-'Metric ME - Current'!$B$16),859.07)</f>
        <v>859.07</v>
      </c>
      <c r="C226" s="1">
        <f t="shared" si="63"/>
        <v>208899.64000000025</v>
      </c>
      <c r="D226" s="92">
        <f>IF('Metric ME - Current'!$B$16&lt;1.9605,324.57-67.0069*(1.9605-'Metric ME - Current'!$B$16),324.57)</f>
        <v>324.57</v>
      </c>
      <c r="E226" s="1">
        <f t="shared" si="62"/>
        <v>108014.95999999973</v>
      </c>
      <c r="H226" s="92">
        <v>248</v>
      </c>
      <c r="I226" s="92">
        <f>IF('Metric ME - Current'!$C$16&lt;1.9677,859.07-155.85*(1.9677-'Metric ME - Current'!$C$16),859.07)</f>
        <v>859.07</v>
      </c>
      <c r="J226" s="1">
        <f t="shared" si="64"/>
        <v>208899.64000000025</v>
      </c>
      <c r="K226" s="92">
        <f>IF('Metric ME - Current'!$C$16&lt;1.9605,324.57-67.0069*(1.9605-'Metric ME - Current'!$C$16),324.57)</f>
        <v>324.57</v>
      </c>
      <c r="L226" s="1">
        <f t="shared" si="71"/>
        <v>108014.95999999973</v>
      </c>
      <c r="O226" s="92">
        <v>248</v>
      </c>
      <c r="P226" s="92">
        <f>IF('Metric ME - Current'!$D$16&lt;1.9677,859.07-155.85*(1.9677-'Metric ME - Current'!$D$16),859.07)</f>
        <v>859.07</v>
      </c>
      <c r="Q226" s="1">
        <f t="shared" si="65"/>
        <v>208899.64000000025</v>
      </c>
      <c r="R226" s="92">
        <f>IF('Metric ME - Current'!$D$16&lt;1.9605,324.57-67.0069*(1.9605-'Metric ME - Current'!$D$16),324.57)</f>
        <v>324.57</v>
      </c>
      <c r="S226" s="1">
        <f t="shared" si="72"/>
        <v>108014.95999999973</v>
      </c>
      <c r="V226" s="92">
        <v>248</v>
      </c>
      <c r="W226" s="92">
        <f>IF('Metric ME - Current'!$E$16&lt;1.9677,859.07-155.85*(1.9677-'Metric ME - Current'!$E$16),859.07)</f>
        <v>859.07</v>
      </c>
      <c r="X226" s="1">
        <f t="shared" si="66"/>
        <v>208899.64000000025</v>
      </c>
      <c r="Y226" s="92">
        <f>IF('Metric ME - Current'!$E$16&lt;1.9605,324.57-67.0069*(1.9605-'Metric ME - Current'!$E$16),324.57)</f>
        <v>324.57</v>
      </c>
      <c r="Z226" s="1">
        <f t="shared" si="73"/>
        <v>108014.95999999973</v>
      </c>
      <c r="AC226" s="92">
        <v>248</v>
      </c>
      <c r="AD226" s="92">
        <f>IF('Metric ME - Current'!$F$16&lt;1.9677,859.07-155.85*(1.9677-'Metric ME - Current'!$F$16),859.07)</f>
        <v>859.07</v>
      </c>
      <c r="AE226" s="1">
        <f t="shared" si="67"/>
        <v>208899.64000000025</v>
      </c>
      <c r="AF226" s="92">
        <f>IF('Metric ME - Current'!$F$16&lt;1.9605,324.57-67.0069*(1.9605-'Metric ME - Current'!$F$16),324.57)</f>
        <v>324.57</v>
      </c>
      <c r="AG226" s="1">
        <f t="shared" si="74"/>
        <v>108014.95999999973</v>
      </c>
      <c r="AJ226" s="92">
        <v>248</v>
      </c>
      <c r="AK226" s="92">
        <f>IF('Metric ME - Current'!$G$16&lt;1.9677,859.07-155.85*(1.9677-'Metric ME - Current'!$G$16),859.07)</f>
        <v>859.07</v>
      </c>
      <c r="AL226" s="1">
        <f t="shared" si="68"/>
        <v>208899.64000000025</v>
      </c>
      <c r="AM226" s="92">
        <f>IF('Metric ME - Current'!$G$16&lt;1.9605,324.57-67.0069*(1.9605-'Metric ME - Current'!$G$16),324.57)</f>
        <v>324.57</v>
      </c>
      <c r="AN226" s="1">
        <f t="shared" si="75"/>
        <v>108014.95999999973</v>
      </c>
      <c r="AQ226" s="92">
        <v>248</v>
      </c>
      <c r="AR226" s="92">
        <f>IF('Metric ME - Current'!$H$16&lt;1.9677,859.07-155.85*(1.9677-'Metric ME - Current'!$H$16),859.07)</f>
        <v>859.07</v>
      </c>
      <c r="AS226" s="1">
        <f t="shared" si="69"/>
        <v>208899.64000000025</v>
      </c>
      <c r="AT226" s="92">
        <f>IF('Metric ME - Current'!$H$16&lt;1.9605,324.57-67.0069*(1.9605-'Metric ME - Current'!$H$16),324.57)</f>
        <v>324.57</v>
      </c>
      <c r="AU226" s="1">
        <f t="shared" si="76"/>
        <v>108014.95999999973</v>
      </c>
      <c r="AX226" s="92">
        <v>248</v>
      </c>
      <c r="AY226" s="92">
        <f>IF('Metric ME - Current'!$I$16&lt;1.9677,859.07-155.85*(1.9677-'Metric ME - Current'!$I$16),859.07)</f>
        <v>859.07</v>
      </c>
      <c r="AZ226" s="1">
        <f t="shared" si="70"/>
        <v>208899.64000000025</v>
      </c>
      <c r="BA226" s="92">
        <f>IF('Metric ME - Current'!$I$16&lt;1.9605,324.57-67.0069*(1.9605-'Metric ME - Current'!$I$16),324.57)</f>
        <v>324.57</v>
      </c>
      <c r="BB226" s="1">
        <f t="shared" si="77"/>
        <v>108014.95999999973</v>
      </c>
    </row>
    <row r="227" spans="1:54" x14ac:dyDescent="0.25">
      <c r="A227" s="92">
        <v>249</v>
      </c>
      <c r="B227" s="92">
        <f>IF('Metric ME - Current'!$B$16&lt;1.9677,859.07-155.85*(1.9677-'Metric ME - Current'!$B$16),859.07)</f>
        <v>859.07</v>
      </c>
      <c r="C227" s="1">
        <f t="shared" si="63"/>
        <v>209758.71000000025</v>
      </c>
      <c r="D227" s="92">
        <f>IF('Metric ME - Current'!$B$16&lt;1.9605,324.57-67.0069*(1.9605-'Metric ME - Current'!$B$16),324.57)</f>
        <v>324.57</v>
      </c>
      <c r="E227" s="1">
        <f t="shared" si="62"/>
        <v>108339.52999999974</v>
      </c>
      <c r="H227" s="92">
        <v>249</v>
      </c>
      <c r="I227" s="92">
        <f>IF('Metric ME - Current'!$C$16&lt;1.9677,859.07-155.85*(1.9677-'Metric ME - Current'!$C$16),859.07)</f>
        <v>859.07</v>
      </c>
      <c r="J227" s="1">
        <f t="shared" si="64"/>
        <v>209758.71000000025</v>
      </c>
      <c r="K227" s="92">
        <f>IF('Metric ME - Current'!$C$16&lt;1.9605,324.57-67.0069*(1.9605-'Metric ME - Current'!$C$16),324.57)</f>
        <v>324.57</v>
      </c>
      <c r="L227" s="1">
        <f t="shared" si="71"/>
        <v>108339.52999999974</v>
      </c>
      <c r="O227" s="92">
        <v>249</v>
      </c>
      <c r="P227" s="92">
        <f>IF('Metric ME - Current'!$D$16&lt;1.9677,859.07-155.85*(1.9677-'Metric ME - Current'!$D$16),859.07)</f>
        <v>859.07</v>
      </c>
      <c r="Q227" s="1">
        <f t="shared" si="65"/>
        <v>209758.71000000025</v>
      </c>
      <c r="R227" s="92">
        <f>IF('Metric ME - Current'!$D$16&lt;1.9605,324.57-67.0069*(1.9605-'Metric ME - Current'!$D$16),324.57)</f>
        <v>324.57</v>
      </c>
      <c r="S227" s="1">
        <f t="shared" si="72"/>
        <v>108339.52999999974</v>
      </c>
      <c r="V227" s="92">
        <v>249</v>
      </c>
      <c r="W227" s="92">
        <f>IF('Metric ME - Current'!$E$16&lt;1.9677,859.07-155.85*(1.9677-'Metric ME - Current'!$E$16),859.07)</f>
        <v>859.07</v>
      </c>
      <c r="X227" s="1">
        <f t="shared" si="66"/>
        <v>209758.71000000025</v>
      </c>
      <c r="Y227" s="92">
        <f>IF('Metric ME - Current'!$E$16&lt;1.9605,324.57-67.0069*(1.9605-'Metric ME - Current'!$E$16),324.57)</f>
        <v>324.57</v>
      </c>
      <c r="Z227" s="1">
        <f t="shared" si="73"/>
        <v>108339.52999999974</v>
      </c>
      <c r="AC227" s="92">
        <v>249</v>
      </c>
      <c r="AD227" s="92">
        <f>IF('Metric ME - Current'!$F$16&lt;1.9677,859.07-155.85*(1.9677-'Metric ME - Current'!$F$16),859.07)</f>
        <v>859.07</v>
      </c>
      <c r="AE227" s="1">
        <f t="shared" si="67"/>
        <v>209758.71000000025</v>
      </c>
      <c r="AF227" s="92">
        <f>IF('Metric ME - Current'!$F$16&lt;1.9605,324.57-67.0069*(1.9605-'Metric ME - Current'!$F$16),324.57)</f>
        <v>324.57</v>
      </c>
      <c r="AG227" s="1">
        <f t="shared" si="74"/>
        <v>108339.52999999974</v>
      </c>
      <c r="AJ227" s="92">
        <v>249</v>
      </c>
      <c r="AK227" s="92">
        <f>IF('Metric ME - Current'!$G$16&lt;1.9677,859.07-155.85*(1.9677-'Metric ME - Current'!$G$16),859.07)</f>
        <v>859.07</v>
      </c>
      <c r="AL227" s="1">
        <f t="shared" si="68"/>
        <v>209758.71000000025</v>
      </c>
      <c r="AM227" s="92">
        <f>IF('Metric ME - Current'!$G$16&lt;1.9605,324.57-67.0069*(1.9605-'Metric ME - Current'!$G$16),324.57)</f>
        <v>324.57</v>
      </c>
      <c r="AN227" s="1">
        <f t="shared" si="75"/>
        <v>108339.52999999974</v>
      </c>
      <c r="AQ227" s="92">
        <v>249</v>
      </c>
      <c r="AR227" s="92">
        <f>IF('Metric ME - Current'!$H$16&lt;1.9677,859.07-155.85*(1.9677-'Metric ME - Current'!$H$16),859.07)</f>
        <v>859.07</v>
      </c>
      <c r="AS227" s="1">
        <f t="shared" si="69"/>
        <v>209758.71000000025</v>
      </c>
      <c r="AT227" s="92">
        <f>IF('Metric ME - Current'!$H$16&lt;1.9605,324.57-67.0069*(1.9605-'Metric ME - Current'!$H$16),324.57)</f>
        <v>324.57</v>
      </c>
      <c r="AU227" s="1">
        <f t="shared" si="76"/>
        <v>108339.52999999974</v>
      </c>
      <c r="AX227" s="92">
        <v>249</v>
      </c>
      <c r="AY227" s="92">
        <f>IF('Metric ME - Current'!$I$16&lt;1.9677,859.07-155.85*(1.9677-'Metric ME - Current'!$I$16),859.07)</f>
        <v>859.07</v>
      </c>
      <c r="AZ227" s="1">
        <f t="shared" si="70"/>
        <v>209758.71000000025</v>
      </c>
      <c r="BA227" s="92">
        <f>IF('Metric ME - Current'!$I$16&lt;1.9605,324.57-67.0069*(1.9605-'Metric ME - Current'!$I$16),324.57)</f>
        <v>324.57</v>
      </c>
      <c r="BB227" s="1">
        <f t="shared" si="77"/>
        <v>108339.52999999974</v>
      </c>
    </row>
    <row r="228" spans="1:54" x14ac:dyDescent="0.25">
      <c r="A228" s="92">
        <v>250</v>
      </c>
      <c r="B228" s="92">
        <f>IF('Metric ME - Current'!$B$16&lt;1.9677,859.07-155.85*(1.9677-'Metric ME - Current'!$B$16),859.07)</f>
        <v>859.07</v>
      </c>
      <c r="C228" s="1">
        <f t="shared" si="63"/>
        <v>210617.78000000026</v>
      </c>
      <c r="D228" s="92">
        <f>IF('Metric ME - Current'!$B$16&lt;1.9605,324.57-67.0069*(1.9605-'Metric ME - Current'!$B$16),324.57)</f>
        <v>324.57</v>
      </c>
      <c r="E228" s="1">
        <f t="shared" si="62"/>
        <v>108664.09999999974</v>
      </c>
      <c r="H228" s="92">
        <v>250</v>
      </c>
      <c r="I228" s="92">
        <f>IF('Metric ME - Current'!$C$16&lt;1.9677,859.07-155.85*(1.9677-'Metric ME - Current'!$C$16),859.07)</f>
        <v>859.07</v>
      </c>
      <c r="J228" s="1">
        <f t="shared" si="64"/>
        <v>210617.78000000026</v>
      </c>
      <c r="K228" s="92">
        <f>IF('Metric ME - Current'!$C$16&lt;1.9605,324.57-67.0069*(1.9605-'Metric ME - Current'!$C$16),324.57)</f>
        <v>324.57</v>
      </c>
      <c r="L228" s="1">
        <f t="shared" si="71"/>
        <v>108664.09999999974</v>
      </c>
      <c r="O228" s="92">
        <v>250</v>
      </c>
      <c r="P228" s="92">
        <f>IF('Metric ME - Current'!$D$16&lt;1.9677,859.07-155.85*(1.9677-'Metric ME - Current'!$D$16),859.07)</f>
        <v>859.07</v>
      </c>
      <c r="Q228" s="1">
        <f t="shared" si="65"/>
        <v>210617.78000000026</v>
      </c>
      <c r="R228" s="92">
        <f>IF('Metric ME - Current'!$D$16&lt;1.9605,324.57-67.0069*(1.9605-'Metric ME - Current'!$D$16),324.57)</f>
        <v>324.57</v>
      </c>
      <c r="S228" s="1">
        <f t="shared" si="72"/>
        <v>108664.09999999974</v>
      </c>
      <c r="V228" s="92">
        <v>250</v>
      </c>
      <c r="W228" s="92">
        <f>IF('Metric ME - Current'!$E$16&lt;1.9677,859.07-155.85*(1.9677-'Metric ME - Current'!$E$16),859.07)</f>
        <v>859.07</v>
      </c>
      <c r="X228" s="1">
        <f t="shared" si="66"/>
        <v>210617.78000000026</v>
      </c>
      <c r="Y228" s="92">
        <f>IF('Metric ME - Current'!$E$16&lt;1.9605,324.57-67.0069*(1.9605-'Metric ME - Current'!$E$16),324.57)</f>
        <v>324.57</v>
      </c>
      <c r="Z228" s="1">
        <f t="shared" si="73"/>
        <v>108664.09999999974</v>
      </c>
      <c r="AC228" s="92">
        <v>250</v>
      </c>
      <c r="AD228" s="92">
        <f>IF('Metric ME - Current'!$F$16&lt;1.9677,859.07-155.85*(1.9677-'Metric ME - Current'!$F$16),859.07)</f>
        <v>859.07</v>
      </c>
      <c r="AE228" s="1">
        <f t="shared" si="67"/>
        <v>210617.78000000026</v>
      </c>
      <c r="AF228" s="92">
        <f>IF('Metric ME - Current'!$F$16&lt;1.9605,324.57-67.0069*(1.9605-'Metric ME - Current'!$F$16),324.57)</f>
        <v>324.57</v>
      </c>
      <c r="AG228" s="1">
        <f t="shared" si="74"/>
        <v>108664.09999999974</v>
      </c>
      <c r="AJ228" s="92">
        <v>250</v>
      </c>
      <c r="AK228" s="92">
        <f>IF('Metric ME - Current'!$G$16&lt;1.9677,859.07-155.85*(1.9677-'Metric ME - Current'!$G$16),859.07)</f>
        <v>859.07</v>
      </c>
      <c r="AL228" s="1">
        <f t="shared" si="68"/>
        <v>210617.78000000026</v>
      </c>
      <c r="AM228" s="92">
        <f>IF('Metric ME - Current'!$G$16&lt;1.9605,324.57-67.0069*(1.9605-'Metric ME - Current'!$G$16),324.57)</f>
        <v>324.57</v>
      </c>
      <c r="AN228" s="1">
        <f t="shared" si="75"/>
        <v>108664.09999999974</v>
      </c>
      <c r="AQ228" s="92">
        <v>250</v>
      </c>
      <c r="AR228" s="92">
        <f>IF('Metric ME - Current'!$H$16&lt;1.9677,859.07-155.85*(1.9677-'Metric ME - Current'!$H$16),859.07)</f>
        <v>859.07</v>
      </c>
      <c r="AS228" s="1">
        <f t="shared" si="69"/>
        <v>210617.78000000026</v>
      </c>
      <c r="AT228" s="92">
        <f>IF('Metric ME - Current'!$H$16&lt;1.9605,324.57-67.0069*(1.9605-'Metric ME - Current'!$H$16),324.57)</f>
        <v>324.57</v>
      </c>
      <c r="AU228" s="1">
        <f t="shared" si="76"/>
        <v>108664.09999999974</v>
      </c>
      <c r="AX228" s="92">
        <v>250</v>
      </c>
      <c r="AY228" s="92">
        <f>IF('Metric ME - Current'!$I$16&lt;1.9677,859.07-155.85*(1.9677-'Metric ME - Current'!$I$16),859.07)</f>
        <v>859.07</v>
      </c>
      <c r="AZ228" s="1">
        <f t="shared" si="70"/>
        <v>210617.78000000026</v>
      </c>
      <c r="BA228" s="92">
        <f>IF('Metric ME - Current'!$I$16&lt;1.9605,324.57-67.0069*(1.9605-'Metric ME - Current'!$I$16),324.57)</f>
        <v>324.57</v>
      </c>
      <c r="BB228" s="1">
        <f t="shared" si="77"/>
        <v>108664.09999999974</v>
      </c>
    </row>
    <row r="229" spans="1:54" x14ac:dyDescent="0.25">
      <c r="A229" s="92">
        <v>251</v>
      </c>
      <c r="B229" s="92">
        <f>IF('Metric ME - Current'!$B$16&lt;1.9677,859.07-155.85*(1.9677-'Metric ME - Current'!$B$16),859.07)</f>
        <v>859.07</v>
      </c>
      <c r="C229" s="1">
        <f t="shared" si="63"/>
        <v>211476.85000000027</v>
      </c>
      <c r="D229" s="92">
        <f>IF('Metric ME - Current'!$B$16&lt;1.9605,324.57-67.0069*(1.9605-'Metric ME - Current'!$B$16),324.57)</f>
        <v>324.57</v>
      </c>
      <c r="E229" s="1">
        <f t="shared" si="62"/>
        <v>108988.66999999975</v>
      </c>
      <c r="H229" s="92">
        <v>251</v>
      </c>
      <c r="I229" s="92">
        <f>IF('Metric ME - Current'!$C$16&lt;1.9677,859.07-155.85*(1.9677-'Metric ME - Current'!$C$16),859.07)</f>
        <v>859.07</v>
      </c>
      <c r="J229" s="1">
        <f t="shared" si="64"/>
        <v>211476.85000000027</v>
      </c>
      <c r="K229" s="92">
        <f>IF('Metric ME - Current'!$C$16&lt;1.9605,324.57-67.0069*(1.9605-'Metric ME - Current'!$C$16),324.57)</f>
        <v>324.57</v>
      </c>
      <c r="L229" s="1">
        <f t="shared" si="71"/>
        <v>108988.66999999975</v>
      </c>
      <c r="O229" s="92">
        <v>251</v>
      </c>
      <c r="P229" s="92">
        <f>IF('Metric ME - Current'!$D$16&lt;1.9677,859.07-155.85*(1.9677-'Metric ME - Current'!$D$16),859.07)</f>
        <v>859.07</v>
      </c>
      <c r="Q229" s="1">
        <f t="shared" si="65"/>
        <v>211476.85000000027</v>
      </c>
      <c r="R229" s="92">
        <f>IF('Metric ME - Current'!$D$16&lt;1.9605,324.57-67.0069*(1.9605-'Metric ME - Current'!$D$16),324.57)</f>
        <v>324.57</v>
      </c>
      <c r="S229" s="1">
        <f t="shared" si="72"/>
        <v>108988.66999999975</v>
      </c>
      <c r="V229" s="92">
        <v>251</v>
      </c>
      <c r="W229" s="92">
        <f>IF('Metric ME - Current'!$E$16&lt;1.9677,859.07-155.85*(1.9677-'Metric ME - Current'!$E$16),859.07)</f>
        <v>859.07</v>
      </c>
      <c r="X229" s="1">
        <f t="shared" si="66"/>
        <v>211476.85000000027</v>
      </c>
      <c r="Y229" s="92">
        <f>IF('Metric ME - Current'!$E$16&lt;1.9605,324.57-67.0069*(1.9605-'Metric ME - Current'!$E$16),324.57)</f>
        <v>324.57</v>
      </c>
      <c r="Z229" s="1">
        <f t="shared" si="73"/>
        <v>108988.66999999975</v>
      </c>
      <c r="AC229" s="92">
        <v>251</v>
      </c>
      <c r="AD229" s="92">
        <f>IF('Metric ME - Current'!$F$16&lt;1.9677,859.07-155.85*(1.9677-'Metric ME - Current'!$F$16),859.07)</f>
        <v>859.07</v>
      </c>
      <c r="AE229" s="1">
        <f t="shared" si="67"/>
        <v>211476.85000000027</v>
      </c>
      <c r="AF229" s="92">
        <f>IF('Metric ME - Current'!$F$16&lt;1.9605,324.57-67.0069*(1.9605-'Metric ME - Current'!$F$16),324.57)</f>
        <v>324.57</v>
      </c>
      <c r="AG229" s="1">
        <f t="shared" si="74"/>
        <v>108988.66999999975</v>
      </c>
      <c r="AJ229" s="92">
        <v>251</v>
      </c>
      <c r="AK229" s="92">
        <f>IF('Metric ME - Current'!$G$16&lt;1.9677,859.07-155.85*(1.9677-'Metric ME - Current'!$G$16),859.07)</f>
        <v>859.07</v>
      </c>
      <c r="AL229" s="1">
        <f t="shared" si="68"/>
        <v>211476.85000000027</v>
      </c>
      <c r="AM229" s="92">
        <f>IF('Metric ME - Current'!$G$16&lt;1.9605,324.57-67.0069*(1.9605-'Metric ME - Current'!$G$16),324.57)</f>
        <v>324.57</v>
      </c>
      <c r="AN229" s="1">
        <f t="shared" si="75"/>
        <v>108988.66999999975</v>
      </c>
      <c r="AQ229" s="92">
        <v>251</v>
      </c>
      <c r="AR229" s="92">
        <f>IF('Metric ME - Current'!$H$16&lt;1.9677,859.07-155.85*(1.9677-'Metric ME - Current'!$H$16),859.07)</f>
        <v>859.07</v>
      </c>
      <c r="AS229" s="1">
        <f t="shared" si="69"/>
        <v>211476.85000000027</v>
      </c>
      <c r="AT229" s="92">
        <f>IF('Metric ME - Current'!$H$16&lt;1.9605,324.57-67.0069*(1.9605-'Metric ME - Current'!$H$16),324.57)</f>
        <v>324.57</v>
      </c>
      <c r="AU229" s="1">
        <f t="shared" si="76"/>
        <v>108988.66999999975</v>
      </c>
      <c r="AX229" s="92">
        <v>251</v>
      </c>
      <c r="AY229" s="92">
        <f>IF('Metric ME - Current'!$I$16&lt;1.9677,859.07-155.85*(1.9677-'Metric ME - Current'!$I$16),859.07)</f>
        <v>859.07</v>
      </c>
      <c r="AZ229" s="1">
        <f t="shared" si="70"/>
        <v>211476.85000000027</v>
      </c>
      <c r="BA229" s="92">
        <f>IF('Metric ME - Current'!$I$16&lt;1.9605,324.57-67.0069*(1.9605-'Metric ME - Current'!$I$16),324.57)</f>
        <v>324.57</v>
      </c>
      <c r="BB229" s="1">
        <f t="shared" si="77"/>
        <v>108988.66999999975</v>
      </c>
    </row>
    <row r="230" spans="1:54" x14ac:dyDescent="0.25">
      <c r="A230" s="92">
        <v>252</v>
      </c>
      <c r="B230" s="92">
        <f>IF('Metric ME - Current'!$B$16&lt;1.9677,859.07-155.85*(1.9677-'Metric ME - Current'!$B$16),859.07)</f>
        <v>859.07</v>
      </c>
      <c r="C230" s="1">
        <f t="shared" si="63"/>
        <v>212335.92000000027</v>
      </c>
      <c r="D230" s="92">
        <f>IF('Metric ME - Current'!$B$16&lt;1.9605,324.57-67.0069*(1.9605-'Metric ME - Current'!$B$16),324.57)</f>
        <v>324.57</v>
      </c>
      <c r="E230" s="1">
        <f t="shared" si="62"/>
        <v>109313.23999999976</v>
      </c>
      <c r="H230" s="92">
        <v>252</v>
      </c>
      <c r="I230" s="92">
        <f>IF('Metric ME - Current'!$C$16&lt;1.9677,859.07-155.85*(1.9677-'Metric ME - Current'!$C$16),859.07)</f>
        <v>859.07</v>
      </c>
      <c r="J230" s="1">
        <f t="shared" si="64"/>
        <v>212335.92000000027</v>
      </c>
      <c r="K230" s="92">
        <f>IF('Metric ME - Current'!$C$16&lt;1.9605,324.57-67.0069*(1.9605-'Metric ME - Current'!$C$16),324.57)</f>
        <v>324.57</v>
      </c>
      <c r="L230" s="1">
        <f t="shared" si="71"/>
        <v>109313.23999999976</v>
      </c>
      <c r="O230" s="92">
        <v>252</v>
      </c>
      <c r="P230" s="92">
        <f>IF('Metric ME - Current'!$D$16&lt;1.9677,859.07-155.85*(1.9677-'Metric ME - Current'!$D$16),859.07)</f>
        <v>859.07</v>
      </c>
      <c r="Q230" s="1">
        <f t="shared" si="65"/>
        <v>212335.92000000027</v>
      </c>
      <c r="R230" s="92">
        <f>IF('Metric ME - Current'!$D$16&lt;1.9605,324.57-67.0069*(1.9605-'Metric ME - Current'!$D$16),324.57)</f>
        <v>324.57</v>
      </c>
      <c r="S230" s="1">
        <f t="shared" si="72"/>
        <v>109313.23999999976</v>
      </c>
      <c r="V230" s="92">
        <v>252</v>
      </c>
      <c r="W230" s="92">
        <f>IF('Metric ME - Current'!$E$16&lt;1.9677,859.07-155.85*(1.9677-'Metric ME - Current'!$E$16),859.07)</f>
        <v>859.07</v>
      </c>
      <c r="X230" s="1">
        <f t="shared" si="66"/>
        <v>212335.92000000027</v>
      </c>
      <c r="Y230" s="92">
        <f>IF('Metric ME - Current'!$E$16&lt;1.9605,324.57-67.0069*(1.9605-'Metric ME - Current'!$E$16),324.57)</f>
        <v>324.57</v>
      </c>
      <c r="Z230" s="1">
        <f t="shared" si="73"/>
        <v>109313.23999999976</v>
      </c>
      <c r="AC230" s="92">
        <v>252</v>
      </c>
      <c r="AD230" s="92">
        <f>IF('Metric ME - Current'!$F$16&lt;1.9677,859.07-155.85*(1.9677-'Metric ME - Current'!$F$16),859.07)</f>
        <v>859.07</v>
      </c>
      <c r="AE230" s="1">
        <f t="shared" si="67"/>
        <v>212335.92000000027</v>
      </c>
      <c r="AF230" s="92">
        <f>IF('Metric ME - Current'!$F$16&lt;1.9605,324.57-67.0069*(1.9605-'Metric ME - Current'!$F$16),324.57)</f>
        <v>324.57</v>
      </c>
      <c r="AG230" s="1">
        <f t="shared" si="74"/>
        <v>109313.23999999976</v>
      </c>
      <c r="AJ230" s="92">
        <v>252</v>
      </c>
      <c r="AK230" s="92">
        <f>IF('Metric ME - Current'!$G$16&lt;1.9677,859.07-155.85*(1.9677-'Metric ME - Current'!$G$16),859.07)</f>
        <v>859.07</v>
      </c>
      <c r="AL230" s="1">
        <f t="shared" si="68"/>
        <v>212335.92000000027</v>
      </c>
      <c r="AM230" s="92">
        <f>IF('Metric ME - Current'!$G$16&lt;1.9605,324.57-67.0069*(1.9605-'Metric ME - Current'!$G$16),324.57)</f>
        <v>324.57</v>
      </c>
      <c r="AN230" s="1">
        <f t="shared" si="75"/>
        <v>109313.23999999976</v>
      </c>
      <c r="AQ230" s="92">
        <v>252</v>
      </c>
      <c r="AR230" s="92">
        <f>IF('Metric ME - Current'!$H$16&lt;1.9677,859.07-155.85*(1.9677-'Metric ME - Current'!$H$16),859.07)</f>
        <v>859.07</v>
      </c>
      <c r="AS230" s="1">
        <f t="shared" si="69"/>
        <v>212335.92000000027</v>
      </c>
      <c r="AT230" s="92">
        <f>IF('Metric ME - Current'!$H$16&lt;1.9605,324.57-67.0069*(1.9605-'Metric ME - Current'!$H$16),324.57)</f>
        <v>324.57</v>
      </c>
      <c r="AU230" s="1">
        <f t="shared" si="76"/>
        <v>109313.23999999976</v>
      </c>
      <c r="AX230" s="92">
        <v>252</v>
      </c>
      <c r="AY230" s="92">
        <f>IF('Metric ME - Current'!$I$16&lt;1.9677,859.07-155.85*(1.9677-'Metric ME - Current'!$I$16),859.07)</f>
        <v>859.07</v>
      </c>
      <c r="AZ230" s="1">
        <f t="shared" si="70"/>
        <v>212335.92000000027</v>
      </c>
      <c r="BA230" s="92">
        <f>IF('Metric ME - Current'!$I$16&lt;1.9605,324.57-67.0069*(1.9605-'Metric ME - Current'!$I$16),324.57)</f>
        <v>324.57</v>
      </c>
      <c r="BB230" s="1">
        <f t="shared" si="77"/>
        <v>109313.23999999976</v>
      </c>
    </row>
    <row r="231" spans="1:54" x14ac:dyDescent="0.25">
      <c r="A231" s="92">
        <v>253</v>
      </c>
      <c r="B231" s="92">
        <f>IF('Metric ME - Current'!$B$16&lt;1.9677,859.07-155.85*(1.9677-'Metric ME - Current'!$B$16),859.07)</f>
        <v>859.07</v>
      </c>
      <c r="C231" s="1">
        <f t="shared" si="63"/>
        <v>213194.99000000028</v>
      </c>
      <c r="D231" s="92">
        <f>IF('Metric ME - Current'!$B$16&lt;1.9605,324.57-67.0069*(1.9605-'Metric ME - Current'!$B$16),324.57)</f>
        <v>324.57</v>
      </c>
      <c r="E231" s="1">
        <f t="shared" si="62"/>
        <v>109637.80999999976</v>
      </c>
      <c r="H231" s="92">
        <v>253</v>
      </c>
      <c r="I231" s="92">
        <f>IF('Metric ME - Current'!$C$16&lt;1.9677,859.07-155.85*(1.9677-'Metric ME - Current'!$C$16),859.07)</f>
        <v>859.07</v>
      </c>
      <c r="J231" s="1">
        <f t="shared" si="64"/>
        <v>213194.99000000028</v>
      </c>
      <c r="K231" s="92">
        <f>IF('Metric ME - Current'!$C$16&lt;1.9605,324.57-67.0069*(1.9605-'Metric ME - Current'!$C$16),324.57)</f>
        <v>324.57</v>
      </c>
      <c r="L231" s="1">
        <f t="shared" si="71"/>
        <v>109637.80999999976</v>
      </c>
      <c r="O231" s="92">
        <v>253</v>
      </c>
      <c r="P231" s="92">
        <f>IF('Metric ME - Current'!$D$16&lt;1.9677,859.07-155.85*(1.9677-'Metric ME - Current'!$D$16),859.07)</f>
        <v>859.07</v>
      </c>
      <c r="Q231" s="1">
        <f t="shared" si="65"/>
        <v>213194.99000000028</v>
      </c>
      <c r="R231" s="92">
        <f>IF('Metric ME - Current'!$D$16&lt;1.9605,324.57-67.0069*(1.9605-'Metric ME - Current'!$D$16),324.57)</f>
        <v>324.57</v>
      </c>
      <c r="S231" s="1">
        <f t="shared" si="72"/>
        <v>109637.80999999976</v>
      </c>
      <c r="V231" s="92">
        <v>253</v>
      </c>
      <c r="W231" s="92">
        <f>IF('Metric ME - Current'!$E$16&lt;1.9677,859.07-155.85*(1.9677-'Metric ME - Current'!$E$16),859.07)</f>
        <v>859.07</v>
      </c>
      <c r="X231" s="1">
        <f t="shared" si="66"/>
        <v>213194.99000000028</v>
      </c>
      <c r="Y231" s="92">
        <f>IF('Metric ME - Current'!$E$16&lt;1.9605,324.57-67.0069*(1.9605-'Metric ME - Current'!$E$16),324.57)</f>
        <v>324.57</v>
      </c>
      <c r="Z231" s="1">
        <f t="shared" si="73"/>
        <v>109637.80999999976</v>
      </c>
      <c r="AC231" s="92">
        <v>253</v>
      </c>
      <c r="AD231" s="92">
        <f>IF('Metric ME - Current'!$F$16&lt;1.9677,859.07-155.85*(1.9677-'Metric ME - Current'!$F$16),859.07)</f>
        <v>859.07</v>
      </c>
      <c r="AE231" s="1">
        <f t="shared" si="67"/>
        <v>213194.99000000028</v>
      </c>
      <c r="AF231" s="92">
        <f>IF('Metric ME - Current'!$F$16&lt;1.9605,324.57-67.0069*(1.9605-'Metric ME - Current'!$F$16),324.57)</f>
        <v>324.57</v>
      </c>
      <c r="AG231" s="1">
        <f t="shared" si="74"/>
        <v>109637.80999999976</v>
      </c>
      <c r="AJ231" s="92">
        <v>253</v>
      </c>
      <c r="AK231" s="92">
        <f>IF('Metric ME - Current'!$G$16&lt;1.9677,859.07-155.85*(1.9677-'Metric ME - Current'!$G$16),859.07)</f>
        <v>859.07</v>
      </c>
      <c r="AL231" s="1">
        <f t="shared" si="68"/>
        <v>213194.99000000028</v>
      </c>
      <c r="AM231" s="92">
        <f>IF('Metric ME - Current'!$G$16&lt;1.9605,324.57-67.0069*(1.9605-'Metric ME - Current'!$G$16),324.57)</f>
        <v>324.57</v>
      </c>
      <c r="AN231" s="1">
        <f t="shared" si="75"/>
        <v>109637.80999999976</v>
      </c>
      <c r="AQ231" s="92">
        <v>253</v>
      </c>
      <c r="AR231" s="92">
        <f>IF('Metric ME - Current'!$H$16&lt;1.9677,859.07-155.85*(1.9677-'Metric ME - Current'!$H$16),859.07)</f>
        <v>859.07</v>
      </c>
      <c r="AS231" s="1">
        <f t="shared" si="69"/>
        <v>213194.99000000028</v>
      </c>
      <c r="AT231" s="92">
        <f>IF('Metric ME - Current'!$H$16&lt;1.9605,324.57-67.0069*(1.9605-'Metric ME - Current'!$H$16),324.57)</f>
        <v>324.57</v>
      </c>
      <c r="AU231" s="1">
        <f t="shared" si="76"/>
        <v>109637.80999999976</v>
      </c>
      <c r="AX231" s="92">
        <v>253</v>
      </c>
      <c r="AY231" s="92">
        <f>IF('Metric ME - Current'!$I$16&lt;1.9677,859.07-155.85*(1.9677-'Metric ME - Current'!$I$16),859.07)</f>
        <v>859.07</v>
      </c>
      <c r="AZ231" s="1">
        <f t="shared" si="70"/>
        <v>213194.99000000028</v>
      </c>
      <c r="BA231" s="92">
        <f>IF('Metric ME - Current'!$I$16&lt;1.9605,324.57-67.0069*(1.9605-'Metric ME - Current'!$I$16),324.57)</f>
        <v>324.57</v>
      </c>
      <c r="BB231" s="1">
        <f t="shared" si="77"/>
        <v>109637.80999999976</v>
      </c>
    </row>
    <row r="232" spans="1:54" x14ac:dyDescent="0.25">
      <c r="A232" s="92">
        <v>254</v>
      </c>
      <c r="B232" s="92">
        <f>IF('Metric ME - Current'!$B$16&lt;1.9677,859.07-155.85*(1.9677-'Metric ME - Current'!$B$16),859.07)</f>
        <v>859.07</v>
      </c>
      <c r="C232" s="1">
        <f t="shared" si="63"/>
        <v>214054.06000000029</v>
      </c>
      <c r="D232" s="92">
        <f>IF('Metric ME - Current'!$B$16&lt;1.9605,324.57-67.0069*(1.9605-'Metric ME - Current'!$B$16),324.57)</f>
        <v>324.57</v>
      </c>
      <c r="E232" s="1">
        <f t="shared" si="62"/>
        <v>109962.37999999977</v>
      </c>
      <c r="H232" s="92">
        <v>254</v>
      </c>
      <c r="I232" s="92">
        <f>IF('Metric ME - Current'!$C$16&lt;1.9677,859.07-155.85*(1.9677-'Metric ME - Current'!$C$16),859.07)</f>
        <v>859.07</v>
      </c>
      <c r="J232" s="1">
        <f t="shared" si="64"/>
        <v>214054.06000000029</v>
      </c>
      <c r="K232" s="92">
        <f>IF('Metric ME - Current'!$C$16&lt;1.9605,324.57-67.0069*(1.9605-'Metric ME - Current'!$C$16),324.57)</f>
        <v>324.57</v>
      </c>
      <c r="L232" s="1">
        <f t="shared" si="71"/>
        <v>109962.37999999977</v>
      </c>
      <c r="O232" s="92">
        <v>254</v>
      </c>
      <c r="P232" s="92">
        <f>IF('Metric ME - Current'!$D$16&lt;1.9677,859.07-155.85*(1.9677-'Metric ME - Current'!$D$16),859.07)</f>
        <v>859.07</v>
      </c>
      <c r="Q232" s="1">
        <f t="shared" si="65"/>
        <v>214054.06000000029</v>
      </c>
      <c r="R232" s="92">
        <f>IF('Metric ME - Current'!$D$16&lt;1.9605,324.57-67.0069*(1.9605-'Metric ME - Current'!$D$16),324.57)</f>
        <v>324.57</v>
      </c>
      <c r="S232" s="1">
        <f t="shared" si="72"/>
        <v>109962.37999999977</v>
      </c>
      <c r="V232" s="92">
        <v>254</v>
      </c>
      <c r="W232" s="92">
        <f>IF('Metric ME - Current'!$E$16&lt;1.9677,859.07-155.85*(1.9677-'Metric ME - Current'!$E$16),859.07)</f>
        <v>859.07</v>
      </c>
      <c r="X232" s="1">
        <f t="shared" si="66"/>
        <v>214054.06000000029</v>
      </c>
      <c r="Y232" s="92">
        <f>IF('Metric ME - Current'!$E$16&lt;1.9605,324.57-67.0069*(1.9605-'Metric ME - Current'!$E$16),324.57)</f>
        <v>324.57</v>
      </c>
      <c r="Z232" s="1">
        <f t="shared" si="73"/>
        <v>109962.37999999977</v>
      </c>
      <c r="AC232" s="92">
        <v>254</v>
      </c>
      <c r="AD232" s="92">
        <f>IF('Metric ME - Current'!$F$16&lt;1.9677,859.07-155.85*(1.9677-'Metric ME - Current'!$F$16),859.07)</f>
        <v>859.07</v>
      </c>
      <c r="AE232" s="1">
        <f t="shared" si="67"/>
        <v>214054.06000000029</v>
      </c>
      <c r="AF232" s="92">
        <f>IF('Metric ME - Current'!$F$16&lt;1.9605,324.57-67.0069*(1.9605-'Metric ME - Current'!$F$16),324.57)</f>
        <v>324.57</v>
      </c>
      <c r="AG232" s="1">
        <f t="shared" si="74"/>
        <v>109962.37999999977</v>
      </c>
      <c r="AJ232" s="92">
        <v>254</v>
      </c>
      <c r="AK232" s="92">
        <f>IF('Metric ME - Current'!$G$16&lt;1.9677,859.07-155.85*(1.9677-'Metric ME - Current'!$G$16),859.07)</f>
        <v>859.07</v>
      </c>
      <c r="AL232" s="1">
        <f t="shared" si="68"/>
        <v>214054.06000000029</v>
      </c>
      <c r="AM232" s="92">
        <f>IF('Metric ME - Current'!$G$16&lt;1.9605,324.57-67.0069*(1.9605-'Metric ME - Current'!$G$16),324.57)</f>
        <v>324.57</v>
      </c>
      <c r="AN232" s="1">
        <f t="shared" si="75"/>
        <v>109962.37999999977</v>
      </c>
      <c r="AQ232" s="92">
        <v>254</v>
      </c>
      <c r="AR232" s="92">
        <f>IF('Metric ME - Current'!$H$16&lt;1.9677,859.07-155.85*(1.9677-'Metric ME - Current'!$H$16),859.07)</f>
        <v>859.07</v>
      </c>
      <c r="AS232" s="1">
        <f t="shared" si="69"/>
        <v>214054.06000000029</v>
      </c>
      <c r="AT232" s="92">
        <f>IF('Metric ME - Current'!$H$16&lt;1.9605,324.57-67.0069*(1.9605-'Metric ME - Current'!$H$16),324.57)</f>
        <v>324.57</v>
      </c>
      <c r="AU232" s="1">
        <f t="shared" si="76"/>
        <v>109962.37999999977</v>
      </c>
      <c r="AX232" s="92">
        <v>254</v>
      </c>
      <c r="AY232" s="92">
        <f>IF('Metric ME - Current'!$I$16&lt;1.9677,859.07-155.85*(1.9677-'Metric ME - Current'!$I$16),859.07)</f>
        <v>859.07</v>
      </c>
      <c r="AZ232" s="1">
        <f t="shared" si="70"/>
        <v>214054.06000000029</v>
      </c>
      <c r="BA232" s="92">
        <f>IF('Metric ME - Current'!$I$16&lt;1.9605,324.57-67.0069*(1.9605-'Metric ME - Current'!$I$16),324.57)</f>
        <v>324.57</v>
      </c>
      <c r="BB232" s="1">
        <f t="shared" si="77"/>
        <v>109962.37999999977</v>
      </c>
    </row>
    <row r="233" spans="1:54" x14ac:dyDescent="0.25">
      <c r="A233" s="92">
        <v>255</v>
      </c>
      <c r="B233" s="92">
        <f>IF('Metric ME - Current'!$B$16&lt;1.9677,859.07-155.85*(1.9677-'Metric ME - Current'!$B$16),859.07)</f>
        <v>859.07</v>
      </c>
      <c r="C233" s="1">
        <f t="shared" si="63"/>
        <v>214913.1300000003</v>
      </c>
      <c r="D233" s="92">
        <f>IF('Metric ME - Current'!$B$16&lt;1.9605,324.57-67.0069*(1.9605-'Metric ME - Current'!$B$16),324.57)</f>
        <v>324.57</v>
      </c>
      <c r="E233" s="1">
        <f t="shared" si="62"/>
        <v>110286.94999999978</v>
      </c>
      <c r="H233" s="92">
        <v>255</v>
      </c>
      <c r="I233" s="92">
        <f>IF('Metric ME - Current'!$C$16&lt;1.9677,859.07-155.85*(1.9677-'Metric ME - Current'!$C$16),859.07)</f>
        <v>859.07</v>
      </c>
      <c r="J233" s="1">
        <f t="shared" si="64"/>
        <v>214913.1300000003</v>
      </c>
      <c r="K233" s="92">
        <f>IF('Metric ME - Current'!$C$16&lt;1.9605,324.57-67.0069*(1.9605-'Metric ME - Current'!$C$16),324.57)</f>
        <v>324.57</v>
      </c>
      <c r="L233" s="1">
        <f t="shared" si="71"/>
        <v>110286.94999999978</v>
      </c>
      <c r="O233" s="92">
        <v>255</v>
      </c>
      <c r="P233" s="92">
        <f>IF('Metric ME - Current'!$D$16&lt;1.9677,859.07-155.85*(1.9677-'Metric ME - Current'!$D$16),859.07)</f>
        <v>859.07</v>
      </c>
      <c r="Q233" s="1">
        <f t="shared" si="65"/>
        <v>214913.1300000003</v>
      </c>
      <c r="R233" s="92">
        <f>IF('Metric ME - Current'!$D$16&lt;1.9605,324.57-67.0069*(1.9605-'Metric ME - Current'!$D$16),324.57)</f>
        <v>324.57</v>
      </c>
      <c r="S233" s="1">
        <f t="shared" si="72"/>
        <v>110286.94999999978</v>
      </c>
      <c r="V233" s="92">
        <v>255</v>
      </c>
      <c r="W233" s="92">
        <f>IF('Metric ME - Current'!$E$16&lt;1.9677,859.07-155.85*(1.9677-'Metric ME - Current'!$E$16),859.07)</f>
        <v>859.07</v>
      </c>
      <c r="X233" s="1">
        <f t="shared" si="66"/>
        <v>214913.1300000003</v>
      </c>
      <c r="Y233" s="92">
        <f>IF('Metric ME - Current'!$E$16&lt;1.9605,324.57-67.0069*(1.9605-'Metric ME - Current'!$E$16),324.57)</f>
        <v>324.57</v>
      </c>
      <c r="Z233" s="1">
        <f t="shared" si="73"/>
        <v>110286.94999999978</v>
      </c>
      <c r="AC233" s="92">
        <v>255</v>
      </c>
      <c r="AD233" s="92">
        <f>IF('Metric ME - Current'!$F$16&lt;1.9677,859.07-155.85*(1.9677-'Metric ME - Current'!$F$16),859.07)</f>
        <v>859.07</v>
      </c>
      <c r="AE233" s="1">
        <f t="shared" si="67"/>
        <v>214913.1300000003</v>
      </c>
      <c r="AF233" s="92">
        <f>IF('Metric ME - Current'!$F$16&lt;1.9605,324.57-67.0069*(1.9605-'Metric ME - Current'!$F$16),324.57)</f>
        <v>324.57</v>
      </c>
      <c r="AG233" s="1">
        <f t="shared" si="74"/>
        <v>110286.94999999978</v>
      </c>
      <c r="AJ233" s="92">
        <v>255</v>
      </c>
      <c r="AK233" s="92">
        <f>IF('Metric ME - Current'!$G$16&lt;1.9677,859.07-155.85*(1.9677-'Metric ME - Current'!$G$16),859.07)</f>
        <v>859.07</v>
      </c>
      <c r="AL233" s="1">
        <f t="shared" si="68"/>
        <v>214913.1300000003</v>
      </c>
      <c r="AM233" s="92">
        <f>IF('Metric ME - Current'!$G$16&lt;1.9605,324.57-67.0069*(1.9605-'Metric ME - Current'!$G$16),324.57)</f>
        <v>324.57</v>
      </c>
      <c r="AN233" s="1">
        <f t="shared" si="75"/>
        <v>110286.94999999978</v>
      </c>
      <c r="AQ233" s="92">
        <v>255</v>
      </c>
      <c r="AR233" s="92">
        <f>IF('Metric ME - Current'!$H$16&lt;1.9677,859.07-155.85*(1.9677-'Metric ME - Current'!$H$16),859.07)</f>
        <v>859.07</v>
      </c>
      <c r="AS233" s="1">
        <f t="shared" si="69"/>
        <v>214913.1300000003</v>
      </c>
      <c r="AT233" s="92">
        <f>IF('Metric ME - Current'!$H$16&lt;1.9605,324.57-67.0069*(1.9605-'Metric ME - Current'!$H$16),324.57)</f>
        <v>324.57</v>
      </c>
      <c r="AU233" s="1">
        <f t="shared" si="76"/>
        <v>110286.94999999978</v>
      </c>
      <c r="AX233" s="92">
        <v>255</v>
      </c>
      <c r="AY233" s="92">
        <f>IF('Metric ME - Current'!$I$16&lt;1.9677,859.07-155.85*(1.9677-'Metric ME - Current'!$I$16),859.07)</f>
        <v>859.07</v>
      </c>
      <c r="AZ233" s="1">
        <f t="shared" si="70"/>
        <v>214913.1300000003</v>
      </c>
      <c r="BA233" s="92">
        <f>IF('Metric ME - Current'!$I$16&lt;1.9605,324.57-67.0069*(1.9605-'Metric ME - Current'!$I$16),324.57)</f>
        <v>324.57</v>
      </c>
      <c r="BB233" s="1">
        <f t="shared" si="77"/>
        <v>110286.94999999978</v>
      </c>
    </row>
    <row r="234" spans="1:54" x14ac:dyDescent="0.25">
      <c r="A234" s="92">
        <v>256</v>
      </c>
      <c r="B234" s="92">
        <f>IF('Metric ME - Current'!$B$16&lt;1.9677,859.07-155.85*(1.9677-'Metric ME - Current'!$B$16),859.07)</f>
        <v>859.07</v>
      </c>
      <c r="C234" s="1">
        <f t="shared" si="63"/>
        <v>215772.2000000003</v>
      </c>
      <c r="D234" s="92">
        <f>IF('Metric ME - Current'!$B$16&lt;1.9605,324.57-67.0069*(1.9605-'Metric ME - Current'!$B$16),324.57)</f>
        <v>324.57</v>
      </c>
      <c r="E234" s="1">
        <f t="shared" si="62"/>
        <v>110611.51999999979</v>
      </c>
      <c r="H234" s="92">
        <v>256</v>
      </c>
      <c r="I234" s="92">
        <f>IF('Metric ME - Current'!$C$16&lt;1.9677,859.07-155.85*(1.9677-'Metric ME - Current'!$C$16),859.07)</f>
        <v>859.07</v>
      </c>
      <c r="J234" s="1">
        <f t="shared" si="64"/>
        <v>215772.2000000003</v>
      </c>
      <c r="K234" s="92">
        <f>IF('Metric ME - Current'!$C$16&lt;1.9605,324.57-67.0069*(1.9605-'Metric ME - Current'!$C$16),324.57)</f>
        <v>324.57</v>
      </c>
      <c r="L234" s="1">
        <f t="shared" si="71"/>
        <v>110611.51999999979</v>
      </c>
      <c r="O234" s="92">
        <v>256</v>
      </c>
      <c r="P234" s="92">
        <f>IF('Metric ME - Current'!$D$16&lt;1.9677,859.07-155.85*(1.9677-'Metric ME - Current'!$D$16),859.07)</f>
        <v>859.07</v>
      </c>
      <c r="Q234" s="1">
        <f t="shared" si="65"/>
        <v>215772.2000000003</v>
      </c>
      <c r="R234" s="92">
        <f>IF('Metric ME - Current'!$D$16&lt;1.9605,324.57-67.0069*(1.9605-'Metric ME - Current'!$D$16),324.57)</f>
        <v>324.57</v>
      </c>
      <c r="S234" s="1">
        <f t="shared" si="72"/>
        <v>110611.51999999979</v>
      </c>
      <c r="V234" s="92">
        <v>256</v>
      </c>
      <c r="W234" s="92">
        <f>IF('Metric ME - Current'!$E$16&lt;1.9677,859.07-155.85*(1.9677-'Metric ME - Current'!$E$16),859.07)</f>
        <v>859.07</v>
      </c>
      <c r="X234" s="1">
        <f t="shared" si="66"/>
        <v>215772.2000000003</v>
      </c>
      <c r="Y234" s="92">
        <f>IF('Metric ME - Current'!$E$16&lt;1.9605,324.57-67.0069*(1.9605-'Metric ME - Current'!$E$16),324.57)</f>
        <v>324.57</v>
      </c>
      <c r="Z234" s="1">
        <f t="shared" si="73"/>
        <v>110611.51999999979</v>
      </c>
      <c r="AC234" s="92">
        <v>256</v>
      </c>
      <c r="AD234" s="92">
        <f>IF('Metric ME - Current'!$F$16&lt;1.9677,859.07-155.85*(1.9677-'Metric ME - Current'!$F$16),859.07)</f>
        <v>859.07</v>
      </c>
      <c r="AE234" s="1">
        <f t="shared" si="67"/>
        <v>215772.2000000003</v>
      </c>
      <c r="AF234" s="92">
        <f>IF('Metric ME - Current'!$F$16&lt;1.9605,324.57-67.0069*(1.9605-'Metric ME - Current'!$F$16),324.57)</f>
        <v>324.57</v>
      </c>
      <c r="AG234" s="1">
        <f t="shared" si="74"/>
        <v>110611.51999999979</v>
      </c>
      <c r="AJ234" s="92">
        <v>256</v>
      </c>
      <c r="AK234" s="92">
        <f>IF('Metric ME - Current'!$G$16&lt;1.9677,859.07-155.85*(1.9677-'Metric ME - Current'!$G$16),859.07)</f>
        <v>859.07</v>
      </c>
      <c r="AL234" s="1">
        <f t="shared" si="68"/>
        <v>215772.2000000003</v>
      </c>
      <c r="AM234" s="92">
        <f>IF('Metric ME - Current'!$G$16&lt;1.9605,324.57-67.0069*(1.9605-'Metric ME - Current'!$G$16),324.57)</f>
        <v>324.57</v>
      </c>
      <c r="AN234" s="1">
        <f t="shared" si="75"/>
        <v>110611.51999999979</v>
      </c>
      <c r="AQ234" s="92">
        <v>256</v>
      </c>
      <c r="AR234" s="92">
        <f>IF('Metric ME - Current'!$H$16&lt;1.9677,859.07-155.85*(1.9677-'Metric ME - Current'!$H$16),859.07)</f>
        <v>859.07</v>
      </c>
      <c r="AS234" s="1">
        <f t="shared" si="69"/>
        <v>215772.2000000003</v>
      </c>
      <c r="AT234" s="92">
        <f>IF('Metric ME - Current'!$H$16&lt;1.9605,324.57-67.0069*(1.9605-'Metric ME - Current'!$H$16),324.57)</f>
        <v>324.57</v>
      </c>
      <c r="AU234" s="1">
        <f t="shared" si="76"/>
        <v>110611.51999999979</v>
      </c>
      <c r="AX234" s="92">
        <v>256</v>
      </c>
      <c r="AY234" s="92">
        <f>IF('Metric ME - Current'!$I$16&lt;1.9677,859.07-155.85*(1.9677-'Metric ME - Current'!$I$16),859.07)</f>
        <v>859.07</v>
      </c>
      <c r="AZ234" s="1">
        <f t="shared" si="70"/>
        <v>215772.2000000003</v>
      </c>
      <c r="BA234" s="92">
        <f>IF('Metric ME - Current'!$I$16&lt;1.9605,324.57-67.0069*(1.9605-'Metric ME - Current'!$I$16),324.57)</f>
        <v>324.57</v>
      </c>
      <c r="BB234" s="1">
        <f t="shared" si="77"/>
        <v>110611.51999999979</v>
      </c>
    </row>
    <row r="235" spans="1:54" x14ac:dyDescent="0.25">
      <c r="A235" s="92">
        <v>257</v>
      </c>
      <c r="B235" s="92">
        <f>IF('Metric ME - Current'!$B$16&lt;1.9677,859.07-155.85*(1.9677-'Metric ME - Current'!$B$16),859.07)</f>
        <v>859.07</v>
      </c>
      <c r="C235" s="1">
        <f t="shared" si="63"/>
        <v>216631.27000000031</v>
      </c>
      <c r="D235" s="92">
        <f>IF('Metric ME - Current'!$B$16&lt;1.9605,324.57-67.0069*(1.9605-'Metric ME - Current'!$B$16),324.57)</f>
        <v>324.57</v>
      </c>
      <c r="E235" s="1">
        <f t="shared" si="62"/>
        <v>110936.08999999979</v>
      </c>
      <c r="H235" s="92">
        <v>257</v>
      </c>
      <c r="I235" s="92">
        <f>IF('Metric ME - Current'!$C$16&lt;1.9677,859.07-155.85*(1.9677-'Metric ME - Current'!$C$16),859.07)</f>
        <v>859.07</v>
      </c>
      <c r="J235" s="1">
        <f t="shared" si="64"/>
        <v>216631.27000000031</v>
      </c>
      <c r="K235" s="92">
        <f>IF('Metric ME - Current'!$C$16&lt;1.9605,324.57-67.0069*(1.9605-'Metric ME - Current'!$C$16),324.57)</f>
        <v>324.57</v>
      </c>
      <c r="L235" s="1">
        <f t="shared" si="71"/>
        <v>110936.08999999979</v>
      </c>
      <c r="O235" s="92">
        <v>257</v>
      </c>
      <c r="P235" s="92">
        <f>IF('Metric ME - Current'!$D$16&lt;1.9677,859.07-155.85*(1.9677-'Metric ME - Current'!$D$16),859.07)</f>
        <v>859.07</v>
      </c>
      <c r="Q235" s="1">
        <f t="shared" si="65"/>
        <v>216631.27000000031</v>
      </c>
      <c r="R235" s="92">
        <f>IF('Metric ME - Current'!$D$16&lt;1.9605,324.57-67.0069*(1.9605-'Metric ME - Current'!$D$16),324.57)</f>
        <v>324.57</v>
      </c>
      <c r="S235" s="1">
        <f t="shared" si="72"/>
        <v>110936.08999999979</v>
      </c>
      <c r="V235" s="92">
        <v>257</v>
      </c>
      <c r="W235" s="92">
        <f>IF('Metric ME - Current'!$E$16&lt;1.9677,859.07-155.85*(1.9677-'Metric ME - Current'!$E$16),859.07)</f>
        <v>859.07</v>
      </c>
      <c r="X235" s="1">
        <f t="shared" si="66"/>
        <v>216631.27000000031</v>
      </c>
      <c r="Y235" s="92">
        <f>IF('Metric ME - Current'!$E$16&lt;1.9605,324.57-67.0069*(1.9605-'Metric ME - Current'!$E$16),324.57)</f>
        <v>324.57</v>
      </c>
      <c r="Z235" s="1">
        <f t="shared" si="73"/>
        <v>110936.08999999979</v>
      </c>
      <c r="AC235" s="92">
        <v>257</v>
      </c>
      <c r="AD235" s="92">
        <f>IF('Metric ME - Current'!$F$16&lt;1.9677,859.07-155.85*(1.9677-'Metric ME - Current'!$F$16),859.07)</f>
        <v>859.07</v>
      </c>
      <c r="AE235" s="1">
        <f t="shared" si="67"/>
        <v>216631.27000000031</v>
      </c>
      <c r="AF235" s="92">
        <f>IF('Metric ME - Current'!$F$16&lt;1.9605,324.57-67.0069*(1.9605-'Metric ME - Current'!$F$16),324.57)</f>
        <v>324.57</v>
      </c>
      <c r="AG235" s="1">
        <f t="shared" si="74"/>
        <v>110936.08999999979</v>
      </c>
      <c r="AJ235" s="92">
        <v>257</v>
      </c>
      <c r="AK235" s="92">
        <f>IF('Metric ME - Current'!$G$16&lt;1.9677,859.07-155.85*(1.9677-'Metric ME - Current'!$G$16),859.07)</f>
        <v>859.07</v>
      </c>
      <c r="AL235" s="1">
        <f t="shared" si="68"/>
        <v>216631.27000000031</v>
      </c>
      <c r="AM235" s="92">
        <f>IF('Metric ME - Current'!$G$16&lt;1.9605,324.57-67.0069*(1.9605-'Metric ME - Current'!$G$16),324.57)</f>
        <v>324.57</v>
      </c>
      <c r="AN235" s="1">
        <f t="shared" si="75"/>
        <v>110936.08999999979</v>
      </c>
      <c r="AQ235" s="92">
        <v>257</v>
      </c>
      <c r="AR235" s="92">
        <f>IF('Metric ME - Current'!$H$16&lt;1.9677,859.07-155.85*(1.9677-'Metric ME - Current'!$H$16),859.07)</f>
        <v>859.07</v>
      </c>
      <c r="AS235" s="1">
        <f t="shared" si="69"/>
        <v>216631.27000000031</v>
      </c>
      <c r="AT235" s="92">
        <f>IF('Metric ME - Current'!$H$16&lt;1.9605,324.57-67.0069*(1.9605-'Metric ME - Current'!$H$16),324.57)</f>
        <v>324.57</v>
      </c>
      <c r="AU235" s="1">
        <f t="shared" si="76"/>
        <v>110936.08999999979</v>
      </c>
      <c r="AX235" s="92">
        <v>257</v>
      </c>
      <c r="AY235" s="92">
        <f>IF('Metric ME - Current'!$I$16&lt;1.9677,859.07-155.85*(1.9677-'Metric ME - Current'!$I$16),859.07)</f>
        <v>859.07</v>
      </c>
      <c r="AZ235" s="1">
        <f t="shared" si="70"/>
        <v>216631.27000000031</v>
      </c>
      <c r="BA235" s="92">
        <f>IF('Metric ME - Current'!$I$16&lt;1.9605,324.57-67.0069*(1.9605-'Metric ME - Current'!$I$16),324.57)</f>
        <v>324.57</v>
      </c>
      <c r="BB235" s="1">
        <f t="shared" si="77"/>
        <v>110936.08999999979</v>
      </c>
    </row>
    <row r="236" spans="1:54" x14ac:dyDescent="0.25">
      <c r="A236" s="92">
        <v>258</v>
      </c>
      <c r="B236" s="92">
        <f>IF('Metric ME - Current'!$B$16&lt;1.9677,859.07-155.85*(1.9677-'Metric ME - Current'!$B$16),859.07)</f>
        <v>859.07</v>
      </c>
      <c r="C236" s="1">
        <f t="shared" si="63"/>
        <v>217490.34000000032</v>
      </c>
      <c r="D236" s="92">
        <f>IF('Metric ME - Current'!$B$16&lt;1.9605,324.57-67.0069*(1.9605-'Metric ME - Current'!$B$16),324.57)</f>
        <v>324.57</v>
      </c>
      <c r="E236" s="1">
        <f t="shared" si="62"/>
        <v>111260.6599999998</v>
      </c>
      <c r="H236" s="92">
        <v>258</v>
      </c>
      <c r="I236" s="92">
        <f>IF('Metric ME - Current'!$C$16&lt;1.9677,859.07-155.85*(1.9677-'Metric ME - Current'!$C$16),859.07)</f>
        <v>859.07</v>
      </c>
      <c r="J236" s="1">
        <f t="shared" si="64"/>
        <v>217490.34000000032</v>
      </c>
      <c r="K236" s="92">
        <f>IF('Metric ME - Current'!$C$16&lt;1.9605,324.57-67.0069*(1.9605-'Metric ME - Current'!$C$16),324.57)</f>
        <v>324.57</v>
      </c>
      <c r="L236" s="1">
        <f t="shared" si="71"/>
        <v>111260.6599999998</v>
      </c>
      <c r="O236" s="92">
        <v>258</v>
      </c>
      <c r="P236" s="92">
        <f>IF('Metric ME - Current'!$D$16&lt;1.9677,859.07-155.85*(1.9677-'Metric ME - Current'!$D$16),859.07)</f>
        <v>859.07</v>
      </c>
      <c r="Q236" s="1">
        <f t="shared" si="65"/>
        <v>217490.34000000032</v>
      </c>
      <c r="R236" s="92">
        <f>IF('Metric ME - Current'!$D$16&lt;1.9605,324.57-67.0069*(1.9605-'Metric ME - Current'!$D$16),324.57)</f>
        <v>324.57</v>
      </c>
      <c r="S236" s="1">
        <f t="shared" si="72"/>
        <v>111260.6599999998</v>
      </c>
      <c r="V236" s="92">
        <v>258</v>
      </c>
      <c r="W236" s="92">
        <f>IF('Metric ME - Current'!$E$16&lt;1.9677,859.07-155.85*(1.9677-'Metric ME - Current'!$E$16),859.07)</f>
        <v>859.07</v>
      </c>
      <c r="X236" s="1">
        <f t="shared" si="66"/>
        <v>217490.34000000032</v>
      </c>
      <c r="Y236" s="92">
        <f>IF('Metric ME - Current'!$E$16&lt;1.9605,324.57-67.0069*(1.9605-'Metric ME - Current'!$E$16),324.57)</f>
        <v>324.57</v>
      </c>
      <c r="Z236" s="1">
        <f t="shared" si="73"/>
        <v>111260.6599999998</v>
      </c>
      <c r="AC236" s="92">
        <v>258</v>
      </c>
      <c r="AD236" s="92">
        <f>IF('Metric ME - Current'!$F$16&lt;1.9677,859.07-155.85*(1.9677-'Metric ME - Current'!$F$16),859.07)</f>
        <v>859.07</v>
      </c>
      <c r="AE236" s="1">
        <f t="shared" si="67"/>
        <v>217490.34000000032</v>
      </c>
      <c r="AF236" s="92">
        <f>IF('Metric ME - Current'!$F$16&lt;1.9605,324.57-67.0069*(1.9605-'Metric ME - Current'!$F$16),324.57)</f>
        <v>324.57</v>
      </c>
      <c r="AG236" s="1">
        <f t="shared" si="74"/>
        <v>111260.6599999998</v>
      </c>
      <c r="AJ236" s="92">
        <v>258</v>
      </c>
      <c r="AK236" s="92">
        <f>IF('Metric ME - Current'!$G$16&lt;1.9677,859.07-155.85*(1.9677-'Metric ME - Current'!$G$16),859.07)</f>
        <v>859.07</v>
      </c>
      <c r="AL236" s="1">
        <f t="shared" si="68"/>
        <v>217490.34000000032</v>
      </c>
      <c r="AM236" s="92">
        <f>IF('Metric ME - Current'!$G$16&lt;1.9605,324.57-67.0069*(1.9605-'Metric ME - Current'!$G$16),324.57)</f>
        <v>324.57</v>
      </c>
      <c r="AN236" s="1">
        <f t="shared" si="75"/>
        <v>111260.6599999998</v>
      </c>
      <c r="AQ236" s="92">
        <v>258</v>
      </c>
      <c r="AR236" s="92">
        <f>IF('Metric ME - Current'!$H$16&lt;1.9677,859.07-155.85*(1.9677-'Metric ME - Current'!$H$16),859.07)</f>
        <v>859.07</v>
      </c>
      <c r="AS236" s="1">
        <f t="shared" si="69"/>
        <v>217490.34000000032</v>
      </c>
      <c r="AT236" s="92">
        <f>IF('Metric ME - Current'!$H$16&lt;1.9605,324.57-67.0069*(1.9605-'Metric ME - Current'!$H$16),324.57)</f>
        <v>324.57</v>
      </c>
      <c r="AU236" s="1">
        <f t="shared" si="76"/>
        <v>111260.6599999998</v>
      </c>
      <c r="AX236" s="92">
        <v>258</v>
      </c>
      <c r="AY236" s="92">
        <f>IF('Metric ME - Current'!$I$16&lt;1.9677,859.07-155.85*(1.9677-'Metric ME - Current'!$I$16),859.07)</f>
        <v>859.07</v>
      </c>
      <c r="AZ236" s="1">
        <f t="shared" si="70"/>
        <v>217490.34000000032</v>
      </c>
      <c r="BA236" s="92">
        <f>IF('Metric ME - Current'!$I$16&lt;1.9605,324.57-67.0069*(1.9605-'Metric ME - Current'!$I$16),324.57)</f>
        <v>324.57</v>
      </c>
      <c r="BB236" s="1">
        <f t="shared" si="77"/>
        <v>111260.6599999998</v>
      </c>
    </row>
    <row r="237" spans="1:54" x14ac:dyDescent="0.25">
      <c r="A237" s="92">
        <v>259</v>
      </c>
      <c r="B237" s="92">
        <f>IF('Metric ME - Current'!$B$16&lt;1.9677,859.07-155.85*(1.9677-'Metric ME - Current'!$B$16),859.07)</f>
        <v>859.07</v>
      </c>
      <c r="C237" s="1">
        <f t="shared" si="63"/>
        <v>218349.41000000032</v>
      </c>
      <c r="D237" s="92">
        <f>IF('Metric ME - Current'!$B$16&lt;1.9605,324.57-67.0069*(1.9605-'Metric ME - Current'!$B$16),324.57)</f>
        <v>324.57</v>
      </c>
      <c r="E237" s="1">
        <f t="shared" si="62"/>
        <v>111585.22999999981</v>
      </c>
      <c r="H237" s="92">
        <v>259</v>
      </c>
      <c r="I237" s="92">
        <f>IF('Metric ME - Current'!$C$16&lt;1.9677,859.07-155.85*(1.9677-'Metric ME - Current'!$C$16),859.07)</f>
        <v>859.07</v>
      </c>
      <c r="J237" s="1">
        <f t="shared" si="64"/>
        <v>218349.41000000032</v>
      </c>
      <c r="K237" s="92">
        <f>IF('Metric ME - Current'!$C$16&lt;1.9605,324.57-67.0069*(1.9605-'Metric ME - Current'!$C$16),324.57)</f>
        <v>324.57</v>
      </c>
      <c r="L237" s="1">
        <f t="shared" si="71"/>
        <v>111585.22999999981</v>
      </c>
      <c r="O237" s="92">
        <v>259</v>
      </c>
      <c r="P237" s="92">
        <f>IF('Metric ME - Current'!$D$16&lt;1.9677,859.07-155.85*(1.9677-'Metric ME - Current'!$D$16),859.07)</f>
        <v>859.07</v>
      </c>
      <c r="Q237" s="1">
        <f t="shared" si="65"/>
        <v>218349.41000000032</v>
      </c>
      <c r="R237" s="92">
        <f>IF('Metric ME - Current'!$D$16&lt;1.9605,324.57-67.0069*(1.9605-'Metric ME - Current'!$D$16),324.57)</f>
        <v>324.57</v>
      </c>
      <c r="S237" s="1">
        <f t="shared" si="72"/>
        <v>111585.22999999981</v>
      </c>
      <c r="V237" s="92">
        <v>259</v>
      </c>
      <c r="W237" s="92">
        <f>IF('Metric ME - Current'!$E$16&lt;1.9677,859.07-155.85*(1.9677-'Metric ME - Current'!$E$16),859.07)</f>
        <v>859.07</v>
      </c>
      <c r="X237" s="1">
        <f t="shared" si="66"/>
        <v>218349.41000000032</v>
      </c>
      <c r="Y237" s="92">
        <f>IF('Metric ME - Current'!$E$16&lt;1.9605,324.57-67.0069*(1.9605-'Metric ME - Current'!$E$16),324.57)</f>
        <v>324.57</v>
      </c>
      <c r="Z237" s="1">
        <f t="shared" si="73"/>
        <v>111585.22999999981</v>
      </c>
      <c r="AC237" s="92">
        <v>259</v>
      </c>
      <c r="AD237" s="92">
        <f>IF('Metric ME - Current'!$F$16&lt;1.9677,859.07-155.85*(1.9677-'Metric ME - Current'!$F$16),859.07)</f>
        <v>859.07</v>
      </c>
      <c r="AE237" s="1">
        <f t="shared" si="67"/>
        <v>218349.41000000032</v>
      </c>
      <c r="AF237" s="92">
        <f>IF('Metric ME - Current'!$F$16&lt;1.9605,324.57-67.0069*(1.9605-'Metric ME - Current'!$F$16),324.57)</f>
        <v>324.57</v>
      </c>
      <c r="AG237" s="1">
        <f t="shared" si="74"/>
        <v>111585.22999999981</v>
      </c>
      <c r="AJ237" s="92">
        <v>259</v>
      </c>
      <c r="AK237" s="92">
        <f>IF('Metric ME - Current'!$G$16&lt;1.9677,859.07-155.85*(1.9677-'Metric ME - Current'!$G$16),859.07)</f>
        <v>859.07</v>
      </c>
      <c r="AL237" s="1">
        <f t="shared" si="68"/>
        <v>218349.41000000032</v>
      </c>
      <c r="AM237" s="92">
        <f>IF('Metric ME - Current'!$G$16&lt;1.9605,324.57-67.0069*(1.9605-'Metric ME - Current'!$G$16),324.57)</f>
        <v>324.57</v>
      </c>
      <c r="AN237" s="1">
        <f t="shared" si="75"/>
        <v>111585.22999999981</v>
      </c>
      <c r="AQ237" s="92">
        <v>259</v>
      </c>
      <c r="AR237" s="92">
        <f>IF('Metric ME - Current'!$H$16&lt;1.9677,859.07-155.85*(1.9677-'Metric ME - Current'!$H$16),859.07)</f>
        <v>859.07</v>
      </c>
      <c r="AS237" s="1">
        <f t="shared" si="69"/>
        <v>218349.41000000032</v>
      </c>
      <c r="AT237" s="92">
        <f>IF('Metric ME - Current'!$H$16&lt;1.9605,324.57-67.0069*(1.9605-'Metric ME - Current'!$H$16),324.57)</f>
        <v>324.57</v>
      </c>
      <c r="AU237" s="1">
        <f t="shared" si="76"/>
        <v>111585.22999999981</v>
      </c>
      <c r="AX237" s="92">
        <v>259</v>
      </c>
      <c r="AY237" s="92">
        <f>IF('Metric ME - Current'!$I$16&lt;1.9677,859.07-155.85*(1.9677-'Metric ME - Current'!$I$16),859.07)</f>
        <v>859.07</v>
      </c>
      <c r="AZ237" s="1">
        <f t="shared" si="70"/>
        <v>218349.41000000032</v>
      </c>
      <c r="BA237" s="92">
        <f>IF('Metric ME - Current'!$I$16&lt;1.9605,324.57-67.0069*(1.9605-'Metric ME - Current'!$I$16),324.57)</f>
        <v>324.57</v>
      </c>
      <c r="BB237" s="1">
        <f t="shared" si="77"/>
        <v>111585.22999999981</v>
      </c>
    </row>
    <row r="238" spans="1:54" x14ac:dyDescent="0.25">
      <c r="A238" s="92">
        <v>260</v>
      </c>
      <c r="B238" s="92">
        <f>IF('Metric ME - Current'!$B$16&lt;1.9677,859.07-155.85*(1.9677-'Metric ME - Current'!$B$16),859.07)</f>
        <v>859.07</v>
      </c>
      <c r="C238" s="1">
        <f t="shared" si="63"/>
        <v>219208.48000000033</v>
      </c>
      <c r="D238" s="92">
        <f>IF('Metric ME - Current'!$B$16&lt;1.9605,324.57-67.0069*(1.9605-'Metric ME - Current'!$B$16),324.57)</f>
        <v>324.57</v>
      </c>
      <c r="E238" s="1">
        <f t="shared" si="62"/>
        <v>111909.79999999981</v>
      </c>
      <c r="H238" s="92">
        <v>260</v>
      </c>
      <c r="I238" s="92">
        <f>IF('Metric ME - Current'!$C$16&lt;1.9677,859.07-155.85*(1.9677-'Metric ME - Current'!$C$16),859.07)</f>
        <v>859.07</v>
      </c>
      <c r="J238" s="1">
        <f t="shared" si="64"/>
        <v>219208.48000000033</v>
      </c>
      <c r="K238" s="92">
        <f>IF('Metric ME - Current'!$C$16&lt;1.9605,324.57-67.0069*(1.9605-'Metric ME - Current'!$C$16),324.57)</f>
        <v>324.57</v>
      </c>
      <c r="L238" s="1">
        <f t="shared" si="71"/>
        <v>111909.79999999981</v>
      </c>
      <c r="O238" s="92">
        <v>260</v>
      </c>
      <c r="P238" s="92">
        <f>IF('Metric ME - Current'!$D$16&lt;1.9677,859.07-155.85*(1.9677-'Metric ME - Current'!$D$16),859.07)</f>
        <v>859.07</v>
      </c>
      <c r="Q238" s="1">
        <f t="shared" si="65"/>
        <v>219208.48000000033</v>
      </c>
      <c r="R238" s="92">
        <f>IF('Metric ME - Current'!$D$16&lt;1.9605,324.57-67.0069*(1.9605-'Metric ME - Current'!$D$16),324.57)</f>
        <v>324.57</v>
      </c>
      <c r="S238" s="1">
        <f t="shared" si="72"/>
        <v>111909.79999999981</v>
      </c>
      <c r="V238" s="92">
        <v>260</v>
      </c>
      <c r="W238" s="92">
        <f>IF('Metric ME - Current'!$E$16&lt;1.9677,859.07-155.85*(1.9677-'Metric ME - Current'!$E$16),859.07)</f>
        <v>859.07</v>
      </c>
      <c r="X238" s="1">
        <f t="shared" si="66"/>
        <v>219208.48000000033</v>
      </c>
      <c r="Y238" s="92">
        <f>IF('Metric ME - Current'!$E$16&lt;1.9605,324.57-67.0069*(1.9605-'Metric ME - Current'!$E$16),324.57)</f>
        <v>324.57</v>
      </c>
      <c r="Z238" s="1">
        <f t="shared" si="73"/>
        <v>111909.79999999981</v>
      </c>
      <c r="AC238" s="92">
        <v>260</v>
      </c>
      <c r="AD238" s="92">
        <f>IF('Metric ME - Current'!$F$16&lt;1.9677,859.07-155.85*(1.9677-'Metric ME - Current'!$F$16),859.07)</f>
        <v>859.07</v>
      </c>
      <c r="AE238" s="1">
        <f t="shared" si="67"/>
        <v>219208.48000000033</v>
      </c>
      <c r="AF238" s="92">
        <f>IF('Metric ME - Current'!$F$16&lt;1.9605,324.57-67.0069*(1.9605-'Metric ME - Current'!$F$16),324.57)</f>
        <v>324.57</v>
      </c>
      <c r="AG238" s="1">
        <f t="shared" si="74"/>
        <v>111909.79999999981</v>
      </c>
      <c r="AJ238" s="92">
        <v>260</v>
      </c>
      <c r="AK238" s="92">
        <f>IF('Metric ME - Current'!$G$16&lt;1.9677,859.07-155.85*(1.9677-'Metric ME - Current'!$G$16),859.07)</f>
        <v>859.07</v>
      </c>
      <c r="AL238" s="1">
        <f t="shared" si="68"/>
        <v>219208.48000000033</v>
      </c>
      <c r="AM238" s="92">
        <f>IF('Metric ME - Current'!$G$16&lt;1.9605,324.57-67.0069*(1.9605-'Metric ME - Current'!$G$16),324.57)</f>
        <v>324.57</v>
      </c>
      <c r="AN238" s="1">
        <f t="shared" si="75"/>
        <v>111909.79999999981</v>
      </c>
      <c r="AQ238" s="92">
        <v>260</v>
      </c>
      <c r="AR238" s="92">
        <f>IF('Metric ME - Current'!$H$16&lt;1.9677,859.07-155.85*(1.9677-'Metric ME - Current'!$H$16),859.07)</f>
        <v>859.07</v>
      </c>
      <c r="AS238" s="1">
        <f t="shared" si="69"/>
        <v>219208.48000000033</v>
      </c>
      <c r="AT238" s="92">
        <f>IF('Metric ME - Current'!$H$16&lt;1.9605,324.57-67.0069*(1.9605-'Metric ME - Current'!$H$16),324.57)</f>
        <v>324.57</v>
      </c>
      <c r="AU238" s="1">
        <f t="shared" si="76"/>
        <v>111909.79999999981</v>
      </c>
      <c r="AX238" s="92">
        <v>260</v>
      </c>
      <c r="AY238" s="92">
        <f>IF('Metric ME - Current'!$I$16&lt;1.9677,859.07-155.85*(1.9677-'Metric ME - Current'!$I$16),859.07)</f>
        <v>859.07</v>
      </c>
      <c r="AZ238" s="1">
        <f t="shared" si="70"/>
        <v>219208.48000000033</v>
      </c>
      <c r="BA238" s="92">
        <f>IF('Metric ME - Current'!$I$16&lt;1.9605,324.57-67.0069*(1.9605-'Metric ME - Current'!$I$16),324.57)</f>
        <v>324.57</v>
      </c>
      <c r="BB238" s="1">
        <f t="shared" si="77"/>
        <v>111909.79999999981</v>
      </c>
    </row>
    <row r="239" spans="1:54" x14ac:dyDescent="0.25">
      <c r="A239" s="92">
        <v>261</v>
      </c>
      <c r="B239" s="92">
        <f>IF('Metric ME - Current'!$B$16&lt;1.9677,859.07-155.85*(1.9677-'Metric ME - Current'!$B$16),859.07)</f>
        <v>859.07</v>
      </c>
      <c r="C239" s="1">
        <f t="shared" si="63"/>
        <v>220067.55000000034</v>
      </c>
      <c r="D239" s="92">
        <f>IF('Metric ME - Current'!$B$16&lt;1.9605,324.57-67.0069*(1.9605-'Metric ME - Current'!$B$16),324.57)</f>
        <v>324.57</v>
      </c>
      <c r="E239" s="1">
        <f t="shared" si="62"/>
        <v>112234.36999999982</v>
      </c>
      <c r="H239" s="92">
        <v>261</v>
      </c>
      <c r="I239" s="92">
        <f>IF('Metric ME - Current'!$C$16&lt;1.9677,859.07-155.85*(1.9677-'Metric ME - Current'!$C$16),859.07)</f>
        <v>859.07</v>
      </c>
      <c r="J239" s="1">
        <f t="shared" si="64"/>
        <v>220067.55000000034</v>
      </c>
      <c r="K239" s="92">
        <f>IF('Metric ME - Current'!$C$16&lt;1.9605,324.57-67.0069*(1.9605-'Metric ME - Current'!$C$16),324.57)</f>
        <v>324.57</v>
      </c>
      <c r="L239" s="1">
        <f t="shared" si="71"/>
        <v>112234.36999999982</v>
      </c>
      <c r="O239" s="92">
        <v>261</v>
      </c>
      <c r="P239" s="92">
        <f>IF('Metric ME - Current'!$D$16&lt;1.9677,859.07-155.85*(1.9677-'Metric ME - Current'!$D$16),859.07)</f>
        <v>859.07</v>
      </c>
      <c r="Q239" s="1">
        <f t="shared" si="65"/>
        <v>220067.55000000034</v>
      </c>
      <c r="R239" s="92">
        <f>IF('Metric ME - Current'!$D$16&lt;1.9605,324.57-67.0069*(1.9605-'Metric ME - Current'!$D$16),324.57)</f>
        <v>324.57</v>
      </c>
      <c r="S239" s="1">
        <f t="shared" si="72"/>
        <v>112234.36999999982</v>
      </c>
      <c r="V239" s="92">
        <v>261</v>
      </c>
      <c r="W239" s="92">
        <f>IF('Metric ME - Current'!$E$16&lt;1.9677,859.07-155.85*(1.9677-'Metric ME - Current'!$E$16),859.07)</f>
        <v>859.07</v>
      </c>
      <c r="X239" s="1">
        <f t="shared" si="66"/>
        <v>220067.55000000034</v>
      </c>
      <c r="Y239" s="92">
        <f>IF('Metric ME - Current'!$E$16&lt;1.9605,324.57-67.0069*(1.9605-'Metric ME - Current'!$E$16),324.57)</f>
        <v>324.57</v>
      </c>
      <c r="Z239" s="1">
        <f t="shared" si="73"/>
        <v>112234.36999999982</v>
      </c>
      <c r="AC239" s="92">
        <v>261</v>
      </c>
      <c r="AD239" s="92">
        <f>IF('Metric ME - Current'!$F$16&lt;1.9677,859.07-155.85*(1.9677-'Metric ME - Current'!$F$16),859.07)</f>
        <v>859.07</v>
      </c>
      <c r="AE239" s="1">
        <f t="shared" si="67"/>
        <v>220067.55000000034</v>
      </c>
      <c r="AF239" s="92">
        <f>IF('Metric ME - Current'!$F$16&lt;1.9605,324.57-67.0069*(1.9605-'Metric ME - Current'!$F$16),324.57)</f>
        <v>324.57</v>
      </c>
      <c r="AG239" s="1">
        <f t="shared" si="74"/>
        <v>112234.36999999982</v>
      </c>
      <c r="AJ239" s="92">
        <v>261</v>
      </c>
      <c r="AK239" s="92">
        <f>IF('Metric ME - Current'!$G$16&lt;1.9677,859.07-155.85*(1.9677-'Metric ME - Current'!$G$16),859.07)</f>
        <v>859.07</v>
      </c>
      <c r="AL239" s="1">
        <f t="shared" si="68"/>
        <v>220067.55000000034</v>
      </c>
      <c r="AM239" s="92">
        <f>IF('Metric ME - Current'!$G$16&lt;1.9605,324.57-67.0069*(1.9605-'Metric ME - Current'!$G$16),324.57)</f>
        <v>324.57</v>
      </c>
      <c r="AN239" s="1">
        <f t="shared" si="75"/>
        <v>112234.36999999982</v>
      </c>
      <c r="AQ239" s="92">
        <v>261</v>
      </c>
      <c r="AR239" s="92">
        <f>IF('Metric ME - Current'!$H$16&lt;1.9677,859.07-155.85*(1.9677-'Metric ME - Current'!$H$16),859.07)</f>
        <v>859.07</v>
      </c>
      <c r="AS239" s="1">
        <f t="shared" si="69"/>
        <v>220067.55000000034</v>
      </c>
      <c r="AT239" s="92">
        <f>IF('Metric ME - Current'!$H$16&lt;1.9605,324.57-67.0069*(1.9605-'Metric ME - Current'!$H$16),324.57)</f>
        <v>324.57</v>
      </c>
      <c r="AU239" s="1">
        <f t="shared" si="76"/>
        <v>112234.36999999982</v>
      </c>
      <c r="AX239" s="92">
        <v>261</v>
      </c>
      <c r="AY239" s="92">
        <f>IF('Metric ME - Current'!$I$16&lt;1.9677,859.07-155.85*(1.9677-'Metric ME - Current'!$I$16),859.07)</f>
        <v>859.07</v>
      </c>
      <c r="AZ239" s="1">
        <f t="shared" si="70"/>
        <v>220067.55000000034</v>
      </c>
      <c r="BA239" s="92">
        <f>IF('Metric ME - Current'!$I$16&lt;1.9605,324.57-67.0069*(1.9605-'Metric ME - Current'!$I$16),324.57)</f>
        <v>324.57</v>
      </c>
      <c r="BB239" s="1">
        <f t="shared" si="77"/>
        <v>112234.36999999982</v>
      </c>
    </row>
    <row r="240" spans="1:54" x14ac:dyDescent="0.25">
      <c r="A240" s="92">
        <v>262</v>
      </c>
      <c r="B240" s="92">
        <f>IF('Metric ME - Current'!$B$16&lt;1.9677,859.07-155.85*(1.9677-'Metric ME - Current'!$B$16),859.07)</f>
        <v>859.07</v>
      </c>
      <c r="C240" s="1">
        <f t="shared" si="63"/>
        <v>220926.62000000034</v>
      </c>
      <c r="D240" s="92">
        <f>IF('Metric ME - Current'!$B$16&lt;1.9605,324.57-67.0069*(1.9605-'Metric ME - Current'!$B$16),324.57)</f>
        <v>324.57</v>
      </c>
      <c r="E240" s="1">
        <f t="shared" si="62"/>
        <v>112558.93999999983</v>
      </c>
      <c r="H240" s="92">
        <v>262</v>
      </c>
      <c r="I240" s="92">
        <f>IF('Metric ME - Current'!$C$16&lt;1.9677,859.07-155.85*(1.9677-'Metric ME - Current'!$C$16),859.07)</f>
        <v>859.07</v>
      </c>
      <c r="J240" s="1">
        <f t="shared" si="64"/>
        <v>220926.62000000034</v>
      </c>
      <c r="K240" s="92">
        <f>IF('Metric ME - Current'!$C$16&lt;1.9605,324.57-67.0069*(1.9605-'Metric ME - Current'!$C$16),324.57)</f>
        <v>324.57</v>
      </c>
      <c r="L240" s="1">
        <f t="shared" si="71"/>
        <v>112558.93999999983</v>
      </c>
      <c r="O240" s="92">
        <v>262</v>
      </c>
      <c r="P240" s="92">
        <f>IF('Metric ME - Current'!$D$16&lt;1.9677,859.07-155.85*(1.9677-'Metric ME - Current'!$D$16),859.07)</f>
        <v>859.07</v>
      </c>
      <c r="Q240" s="1">
        <f t="shared" si="65"/>
        <v>220926.62000000034</v>
      </c>
      <c r="R240" s="92">
        <f>IF('Metric ME - Current'!$D$16&lt;1.9605,324.57-67.0069*(1.9605-'Metric ME - Current'!$D$16),324.57)</f>
        <v>324.57</v>
      </c>
      <c r="S240" s="1">
        <f t="shared" si="72"/>
        <v>112558.93999999983</v>
      </c>
      <c r="V240" s="92">
        <v>262</v>
      </c>
      <c r="W240" s="92">
        <f>IF('Metric ME - Current'!$E$16&lt;1.9677,859.07-155.85*(1.9677-'Metric ME - Current'!$E$16),859.07)</f>
        <v>859.07</v>
      </c>
      <c r="X240" s="1">
        <f t="shared" si="66"/>
        <v>220926.62000000034</v>
      </c>
      <c r="Y240" s="92">
        <f>IF('Metric ME - Current'!$E$16&lt;1.9605,324.57-67.0069*(1.9605-'Metric ME - Current'!$E$16),324.57)</f>
        <v>324.57</v>
      </c>
      <c r="Z240" s="1">
        <f t="shared" si="73"/>
        <v>112558.93999999983</v>
      </c>
      <c r="AC240" s="92">
        <v>262</v>
      </c>
      <c r="AD240" s="92">
        <f>IF('Metric ME - Current'!$F$16&lt;1.9677,859.07-155.85*(1.9677-'Metric ME - Current'!$F$16),859.07)</f>
        <v>859.07</v>
      </c>
      <c r="AE240" s="1">
        <f t="shared" si="67"/>
        <v>220926.62000000034</v>
      </c>
      <c r="AF240" s="92">
        <f>IF('Metric ME - Current'!$F$16&lt;1.9605,324.57-67.0069*(1.9605-'Metric ME - Current'!$F$16),324.57)</f>
        <v>324.57</v>
      </c>
      <c r="AG240" s="1">
        <f t="shared" si="74"/>
        <v>112558.93999999983</v>
      </c>
      <c r="AJ240" s="92">
        <v>262</v>
      </c>
      <c r="AK240" s="92">
        <f>IF('Metric ME - Current'!$G$16&lt;1.9677,859.07-155.85*(1.9677-'Metric ME - Current'!$G$16),859.07)</f>
        <v>859.07</v>
      </c>
      <c r="AL240" s="1">
        <f t="shared" si="68"/>
        <v>220926.62000000034</v>
      </c>
      <c r="AM240" s="92">
        <f>IF('Metric ME - Current'!$G$16&lt;1.9605,324.57-67.0069*(1.9605-'Metric ME - Current'!$G$16),324.57)</f>
        <v>324.57</v>
      </c>
      <c r="AN240" s="1">
        <f t="shared" si="75"/>
        <v>112558.93999999983</v>
      </c>
      <c r="AQ240" s="92">
        <v>262</v>
      </c>
      <c r="AR240" s="92">
        <f>IF('Metric ME - Current'!$H$16&lt;1.9677,859.07-155.85*(1.9677-'Metric ME - Current'!$H$16),859.07)</f>
        <v>859.07</v>
      </c>
      <c r="AS240" s="1">
        <f t="shared" si="69"/>
        <v>220926.62000000034</v>
      </c>
      <c r="AT240" s="92">
        <f>IF('Metric ME - Current'!$H$16&lt;1.9605,324.57-67.0069*(1.9605-'Metric ME - Current'!$H$16),324.57)</f>
        <v>324.57</v>
      </c>
      <c r="AU240" s="1">
        <f t="shared" si="76"/>
        <v>112558.93999999983</v>
      </c>
      <c r="AX240" s="92">
        <v>262</v>
      </c>
      <c r="AY240" s="92">
        <f>IF('Metric ME - Current'!$I$16&lt;1.9677,859.07-155.85*(1.9677-'Metric ME - Current'!$I$16),859.07)</f>
        <v>859.07</v>
      </c>
      <c r="AZ240" s="1">
        <f t="shared" si="70"/>
        <v>220926.62000000034</v>
      </c>
      <c r="BA240" s="92">
        <f>IF('Metric ME - Current'!$I$16&lt;1.9605,324.57-67.0069*(1.9605-'Metric ME - Current'!$I$16),324.57)</f>
        <v>324.57</v>
      </c>
      <c r="BB240" s="1">
        <f t="shared" si="77"/>
        <v>112558.93999999983</v>
      </c>
    </row>
    <row r="241" spans="1:54" x14ac:dyDescent="0.25">
      <c r="A241" s="92">
        <v>263</v>
      </c>
      <c r="B241" s="92">
        <f>IF('Metric ME - Current'!$B$16&lt;1.9677,859.07-155.85*(1.9677-'Metric ME - Current'!$B$16),859.07)</f>
        <v>859.07</v>
      </c>
      <c r="C241" s="1">
        <f t="shared" si="63"/>
        <v>221785.69000000035</v>
      </c>
      <c r="D241" s="92">
        <f>IF('Metric ME - Current'!$B$16&lt;1.9605,324.57-67.0069*(1.9605-'Metric ME - Current'!$B$16),324.57)</f>
        <v>324.57</v>
      </c>
      <c r="E241" s="1">
        <f t="shared" si="62"/>
        <v>112883.50999999983</v>
      </c>
      <c r="H241" s="92">
        <v>263</v>
      </c>
      <c r="I241" s="92">
        <f>IF('Metric ME - Current'!$C$16&lt;1.9677,859.07-155.85*(1.9677-'Metric ME - Current'!$C$16),859.07)</f>
        <v>859.07</v>
      </c>
      <c r="J241" s="1">
        <f t="shared" si="64"/>
        <v>221785.69000000035</v>
      </c>
      <c r="K241" s="92">
        <f>IF('Metric ME - Current'!$C$16&lt;1.9605,324.57-67.0069*(1.9605-'Metric ME - Current'!$C$16),324.57)</f>
        <v>324.57</v>
      </c>
      <c r="L241" s="1">
        <f t="shared" si="71"/>
        <v>112883.50999999983</v>
      </c>
      <c r="O241" s="92">
        <v>263</v>
      </c>
      <c r="P241" s="92">
        <f>IF('Metric ME - Current'!$D$16&lt;1.9677,859.07-155.85*(1.9677-'Metric ME - Current'!$D$16),859.07)</f>
        <v>859.07</v>
      </c>
      <c r="Q241" s="1">
        <f t="shared" si="65"/>
        <v>221785.69000000035</v>
      </c>
      <c r="R241" s="92">
        <f>IF('Metric ME - Current'!$D$16&lt;1.9605,324.57-67.0069*(1.9605-'Metric ME - Current'!$D$16),324.57)</f>
        <v>324.57</v>
      </c>
      <c r="S241" s="1">
        <f t="shared" si="72"/>
        <v>112883.50999999983</v>
      </c>
      <c r="V241" s="92">
        <v>263</v>
      </c>
      <c r="W241" s="92">
        <f>IF('Metric ME - Current'!$E$16&lt;1.9677,859.07-155.85*(1.9677-'Metric ME - Current'!$E$16),859.07)</f>
        <v>859.07</v>
      </c>
      <c r="X241" s="1">
        <f t="shared" si="66"/>
        <v>221785.69000000035</v>
      </c>
      <c r="Y241" s="92">
        <f>IF('Metric ME - Current'!$E$16&lt;1.9605,324.57-67.0069*(1.9605-'Metric ME - Current'!$E$16),324.57)</f>
        <v>324.57</v>
      </c>
      <c r="Z241" s="1">
        <f t="shared" si="73"/>
        <v>112883.50999999983</v>
      </c>
      <c r="AC241" s="92">
        <v>263</v>
      </c>
      <c r="AD241" s="92">
        <f>IF('Metric ME - Current'!$F$16&lt;1.9677,859.07-155.85*(1.9677-'Metric ME - Current'!$F$16),859.07)</f>
        <v>859.07</v>
      </c>
      <c r="AE241" s="1">
        <f t="shared" si="67"/>
        <v>221785.69000000035</v>
      </c>
      <c r="AF241" s="92">
        <f>IF('Metric ME - Current'!$F$16&lt;1.9605,324.57-67.0069*(1.9605-'Metric ME - Current'!$F$16),324.57)</f>
        <v>324.57</v>
      </c>
      <c r="AG241" s="1">
        <f t="shared" si="74"/>
        <v>112883.50999999983</v>
      </c>
      <c r="AJ241" s="92">
        <v>263</v>
      </c>
      <c r="AK241" s="92">
        <f>IF('Metric ME - Current'!$G$16&lt;1.9677,859.07-155.85*(1.9677-'Metric ME - Current'!$G$16),859.07)</f>
        <v>859.07</v>
      </c>
      <c r="AL241" s="1">
        <f t="shared" si="68"/>
        <v>221785.69000000035</v>
      </c>
      <c r="AM241" s="92">
        <f>IF('Metric ME - Current'!$G$16&lt;1.9605,324.57-67.0069*(1.9605-'Metric ME - Current'!$G$16),324.57)</f>
        <v>324.57</v>
      </c>
      <c r="AN241" s="1">
        <f t="shared" si="75"/>
        <v>112883.50999999983</v>
      </c>
      <c r="AQ241" s="92">
        <v>263</v>
      </c>
      <c r="AR241" s="92">
        <f>IF('Metric ME - Current'!$H$16&lt;1.9677,859.07-155.85*(1.9677-'Metric ME - Current'!$H$16),859.07)</f>
        <v>859.07</v>
      </c>
      <c r="AS241" s="1">
        <f t="shared" si="69"/>
        <v>221785.69000000035</v>
      </c>
      <c r="AT241" s="92">
        <f>IF('Metric ME - Current'!$H$16&lt;1.9605,324.57-67.0069*(1.9605-'Metric ME - Current'!$H$16),324.57)</f>
        <v>324.57</v>
      </c>
      <c r="AU241" s="1">
        <f t="shared" si="76"/>
        <v>112883.50999999983</v>
      </c>
      <c r="AX241" s="92">
        <v>263</v>
      </c>
      <c r="AY241" s="92">
        <f>IF('Metric ME - Current'!$I$16&lt;1.9677,859.07-155.85*(1.9677-'Metric ME - Current'!$I$16),859.07)</f>
        <v>859.07</v>
      </c>
      <c r="AZ241" s="1">
        <f t="shared" si="70"/>
        <v>221785.69000000035</v>
      </c>
      <c r="BA241" s="92">
        <f>IF('Metric ME - Current'!$I$16&lt;1.9605,324.57-67.0069*(1.9605-'Metric ME - Current'!$I$16),324.57)</f>
        <v>324.57</v>
      </c>
      <c r="BB241" s="1">
        <f t="shared" si="77"/>
        <v>112883.50999999983</v>
      </c>
    </row>
    <row r="242" spans="1:54" x14ac:dyDescent="0.25">
      <c r="A242" s="92">
        <v>264</v>
      </c>
      <c r="B242" s="92">
        <f>IF('Metric ME - Current'!$B$16&lt;1.9677,859.07-155.85*(1.9677-'Metric ME - Current'!$B$16),859.07)</f>
        <v>859.07</v>
      </c>
      <c r="C242" s="1">
        <f t="shared" si="63"/>
        <v>222644.76000000036</v>
      </c>
      <c r="D242" s="92">
        <f>IF('Metric ME - Current'!$B$16&lt;1.9605,324.57-67.0069*(1.9605-'Metric ME - Current'!$B$16),324.57)</f>
        <v>324.57</v>
      </c>
      <c r="E242" s="1">
        <f t="shared" si="62"/>
        <v>113208.07999999984</v>
      </c>
      <c r="H242" s="92">
        <v>264</v>
      </c>
      <c r="I242" s="92">
        <f>IF('Metric ME - Current'!$C$16&lt;1.9677,859.07-155.85*(1.9677-'Metric ME - Current'!$C$16),859.07)</f>
        <v>859.07</v>
      </c>
      <c r="J242" s="1">
        <f t="shared" si="64"/>
        <v>222644.76000000036</v>
      </c>
      <c r="K242" s="92">
        <f>IF('Metric ME - Current'!$C$16&lt;1.9605,324.57-67.0069*(1.9605-'Metric ME - Current'!$C$16),324.57)</f>
        <v>324.57</v>
      </c>
      <c r="L242" s="1">
        <f t="shared" si="71"/>
        <v>113208.07999999984</v>
      </c>
      <c r="O242" s="92">
        <v>264</v>
      </c>
      <c r="P242" s="92">
        <f>IF('Metric ME - Current'!$D$16&lt;1.9677,859.07-155.85*(1.9677-'Metric ME - Current'!$D$16),859.07)</f>
        <v>859.07</v>
      </c>
      <c r="Q242" s="1">
        <f t="shared" si="65"/>
        <v>222644.76000000036</v>
      </c>
      <c r="R242" s="92">
        <f>IF('Metric ME - Current'!$D$16&lt;1.9605,324.57-67.0069*(1.9605-'Metric ME - Current'!$D$16),324.57)</f>
        <v>324.57</v>
      </c>
      <c r="S242" s="1">
        <f t="shared" si="72"/>
        <v>113208.07999999984</v>
      </c>
      <c r="V242" s="92">
        <v>264</v>
      </c>
      <c r="W242" s="92">
        <f>IF('Metric ME - Current'!$E$16&lt;1.9677,859.07-155.85*(1.9677-'Metric ME - Current'!$E$16),859.07)</f>
        <v>859.07</v>
      </c>
      <c r="X242" s="1">
        <f t="shared" si="66"/>
        <v>222644.76000000036</v>
      </c>
      <c r="Y242" s="92">
        <f>IF('Metric ME - Current'!$E$16&lt;1.9605,324.57-67.0069*(1.9605-'Metric ME - Current'!$E$16),324.57)</f>
        <v>324.57</v>
      </c>
      <c r="Z242" s="1">
        <f t="shared" si="73"/>
        <v>113208.07999999984</v>
      </c>
      <c r="AC242" s="92">
        <v>264</v>
      </c>
      <c r="AD242" s="92">
        <f>IF('Metric ME - Current'!$F$16&lt;1.9677,859.07-155.85*(1.9677-'Metric ME - Current'!$F$16),859.07)</f>
        <v>859.07</v>
      </c>
      <c r="AE242" s="1">
        <f t="shared" si="67"/>
        <v>222644.76000000036</v>
      </c>
      <c r="AF242" s="92">
        <f>IF('Metric ME - Current'!$F$16&lt;1.9605,324.57-67.0069*(1.9605-'Metric ME - Current'!$F$16),324.57)</f>
        <v>324.57</v>
      </c>
      <c r="AG242" s="1">
        <f t="shared" si="74"/>
        <v>113208.07999999984</v>
      </c>
      <c r="AJ242" s="92">
        <v>264</v>
      </c>
      <c r="AK242" s="92">
        <f>IF('Metric ME - Current'!$G$16&lt;1.9677,859.07-155.85*(1.9677-'Metric ME - Current'!$G$16),859.07)</f>
        <v>859.07</v>
      </c>
      <c r="AL242" s="1">
        <f t="shared" si="68"/>
        <v>222644.76000000036</v>
      </c>
      <c r="AM242" s="92">
        <f>IF('Metric ME - Current'!$G$16&lt;1.9605,324.57-67.0069*(1.9605-'Metric ME - Current'!$G$16),324.57)</f>
        <v>324.57</v>
      </c>
      <c r="AN242" s="1">
        <f t="shared" si="75"/>
        <v>113208.07999999984</v>
      </c>
      <c r="AQ242" s="92">
        <v>264</v>
      </c>
      <c r="AR242" s="92">
        <f>IF('Metric ME - Current'!$H$16&lt;1.9677,859.07-155.85*(1.9677-'Metric ME - Current'!$H$16),859.07)</f>
        <v>859.07</v>
      </c>
      <c r="AS242" s="1">
        <f t="shared" si="69"/>
        <v>222644.76000000036</v>
      </c>
      <c r="AT242" s="92">
        <f>IF('Metric ME - Current'!$H$16&lt;1.9605,324.57-67.0069*(1.9605-'Metric ME - Current'!$H$16),324.57)</f>
        <v>324.57</v>
      </c>
      <c r="AU242" s="1">
        <f t="shared" si="76"/>
        <v>113208.07999999984</v>
      </c>
      <c r="AX242" s="92">
        <v>264</v>
      </c>
      <c r="AY242" s="92">
        <f>IF('Metric ME - Current'!$I$16&lt;1.9677,859.07-155.85*(1.9677-'Metric ME - Current'!$I$16),859.07)</f>
        <v>859.07</v>
      </c>
      <c r="AZ242" s="1">
        <f t="shared" si="70"/>
        <v>222644.76000000036</v>
      </c>
      <c r="BA242" s="92">
        <f>IF('Metric ME - Current'!$I$16&lt;1.9605,324.57-67.0069*(1.9605-'Metric ME - Current'!$I$16),324.57)</f>
        <v>324.57</v>
      </c>
      <c r="BB242" s="1">
        <f t="shared" si="77"/>
        <v>113208.07999999984</v>
      </c>
    </row>
    <row r="243" spans="1:54" x14ac:dyDescent="0.25">
      <c r="A243" s="92">
        <v>265</v>
      </c>
      <c r="B243" s="92">
        <f>IF('Metric ME - Current'!$B$16&lt;1.9677,859.07-155.85*(1.9677-'Metric ME - Current'!$B$16),859.07)</f>
        <v>859.07</v>
      </c>
      <c r="C243" s="1">
        <f t="shared" si="63"/>
        <v>223503.83000000037</v>
      </c>
      <c r="D243" s="92">
        <f>IF('Metric ME - Current'!$B$16&lt;1.9605,324.57-67.0069*(1.9605-'Metric ME - Current'!$B$16),324.57)</f>
        <v>324.57</v>
      </c>
      <c r="E243" s="1">
        <f t="shared" si="62"/>
        <v>113532.64999999985</v>
      </c>
      <c r="H243" s="92">
        <v>265</v>
      </c>
      <c r="I243" s="92">
        <f>IF('Metric ME - Current'!$C$16&lt;1.9677,859.07-155.85*(1.9677-'Metric ME - Current'!$C$16),859.07)</f>
        <v>859.07</v>
      </c>
      <c r="J243" s="1">
        <f t="shared" si="64"/>
        <v>223503.83000000037</v>
      </c>
      <c r="K243" s="92">
        <f>IF('Metric ME - Current'!$C$16&lt;1.9605,324.57-67.0069*(1.9605-'Metric ME - Current'!$C$16),324.57)</f>
        <v>324.57</v>
      </c>
      <c r="L243" s="1">
        <f t="shared" si="71"/>
        <v>113532.64999999985</v>
      </c>
      <c r="O243" s="92">
        <v>265</v>
      </c>
      <c r="P243" s="92">
        <f>IF('Metric ME - Current'!$D$16&lt;1.9677,859.07-155.85*(1.9677-'Metric ME - Current'!$D$16),859.07)</f>
        <v>859.07</v>
      </c>
      <c r="Q243" s="1">
        <f t="shared" si="65"/>
        <v>223503.83000000037</v>
      </c>
      <c r="R243" s="92">
        <f>IF('Metric ME - Current'!$D$16&lt;1.9605,324.57-67.0069*(1.9605-'Metric ME - Current'!$D$16),324.57)</f>
        <v>324.57</v>
      </c>
      <c r="S243" s="1">
        <f t="shared" si="72"/>
        <v>113532.64999999985</v>
      </c>
      <c r="V243" s="92">
        <v>265</v>
      </c>
      <c r="W243" s="92">
        <f>IF('Metric ME - Current'!$E$16&lt;1.9677,859.07-155.85*(1.9677-'Metric ME - Current'!$E$16),859.07)</f>
        <v>859.07</v>
      </c>
      <c r="X243" s="1">
        <f t="shared" si="66"/>
        <v>223503.83000000037</v>
      </c>
      <c r="Y243" s="92">
        <f>IF('Metric ME - Current'!$E$16&lt;1.9605,324.57-67.0069*(1.9605-'Metric ME - Current'!$E$16),324.57)</f>
        <v>324.57</v>
      </c>
      <c r="Z243" s="1">
        <f t="shared" si="73"/>
        <v>113532.64999999985</v>
      </c>
      <c r="AC243" s="92">
        <v>265</v>
      </c>
      <c r="AD243" s="92">
        <f>IF('Metric ME - Current'!$F$16&lt;1.9677,859.07-155.85*(1.9677-'Metric ME - Current'!$F$16),859.07)</f>
        <v>859.07</v>
      </c>
      <c r="AE243" s="1">
        <f t="shared" si="67"/>
        <v>223503.83000000037</v>
      </c>
      <c r="AF243" s="92">
        <f>IF('Metric ME - Current'!$F$16&lt;1.9605,324.57-67.0069*(1.9605-'Metric ME - Current'!$F$16),324.57)</f>
        <v>324.57</v>
      </c>
      <c r="AG243" s="1">
        <f t="shared" si="74"/>
        <v>113532.64999999985</v>
      </c>
      <c r="AJ243" s="92">
        <v>265</v>
      </c>
      <c r="AK243" s="92">
        <f>IF('Metric ME - Current'!$G$16&lt;1.9677,859.07-155.85*(1.9677-'Metric ME - Current'!$G$16),859.07)</f>
        <v>859.07</v>
      </c>
      <c r="AL243" s="1">
        <f t="shared" si="68"/>
        <v>223503.83000000037</v>
      </c>
      <c r="AM243" s="92">
        <f>IF('Metric ME - Current'!$G$16&lt;1.9605,324.57-67.0069*(1.9605-'Metric ME - Current'!$G$16),324.57)</f>
        <v>324.57</v>
      </c>
      <c r="AN243" s="1">
        <f t="shared" si="75"/>
        <v>113532.64999999985</v>
      </c>
      <c r="AQ243" s="92">
        <v>265</v>
      </c>
      <c r="AR243" s="92">
        <f>IF('Metric ME - Current'!$H$16&lt;1.9677,859.07-155.85*(1.9677-'Metric ME - Current'!$H$16),859.07)</f>
        <v>859.07</v>
      </c>
      <c r="AS243" s="1">
        <f t="shared" si="69"/>
        <v>223503.83000000037</v>
      </c>
      <c r="AT243" s="92">
        <f>IF('Metric ME - Current'!$H$16&lt;1.9605,324.57-67.0069*(1.9605-'Metric ME - Current'!$H$16),324.57)</f>
        <v>324.57</v>
      </c>
      <c r="AU243" s="1">
        <f t="shared" si="76"/>
        <v>113532.64999999985</v>
      </c>
      <c r="AX243" s="92">
        <v>265</v>
      </c>
      <c r="AY243" s="92">
        <f>IF('Metric ME - Current'!$I$16&lt;1.9677,859.07-155.85*(1.9677-'Metric ME - Current'!$I$16),859.07)</f>
        <v>859.07</v>
      </c>
      <c r="AZ243" s="1">
        <f t="shared" si="70"/>
        <v>223503.83000000037</v>
      </c>
      <c r="BA243" s="92">
        <f>IF('Metric ME - Current'!$I$16&lt;1.9605,324.57-67.0069*(1.9605-'Metric ME - Current'!$I$16),324.57)</f>
        <v>324.57</v>
      </c>
      <c r="BB243" s="1">
        <f t="shared" si="77"/>
        <v>113532.64999999985</v>
      </c>
    </row>
    <row r="244" spans="1:54" x14ac:dyDescent="0.25">
      <c r="A244" s="92">
        <v>266</v>
      </c>
      <c r="B244" s="92">
        <f>IF('Metric ME - Current'!$B$16&lt;1.9677,859.07-155.85*(1.9677-'Metric ME - Current'!$B$16),859.07)</f>
        <v>859.07</v>
      </c>
      <c r="C244" s="1">
        <f t="shared" si="63"/>
        <v>224362.90000000037</v>
      </c>
      <c r="D244" s="92">
        <f>IF('Metric ME - Current'!$B$16&lt;1.9605,324.57-67.0069*(1.9605-'Metric ME - Current'!$B$16),324.57)</f>
        <v>324.57</v>
      </c>
      <c r="E244" s="1">
        <f t="shared" si="62"/>
        <v>113857.21999999986</v>
      </c>
      <c r="H244" s="92">
        <v>266</v>
      </c>
      <c r="I244" s="92">
        <f>IF('Metric ME - Current'!$C$16&lt;1.9677,859.07-155.85*(1.9677-'Metric ME - Current'!$C$16),859.07)</f>
        <v>859.07</v>
      </c>
      <c r="J244" s="1">
        <f t="shared" si="64"/>
        <v>224362.90000000037</v>
      </c>
      <c r="K244" s="92">
        <f>IF('Metric ME - Current'!$C$16&lt;1.9605,324.57-67.0069*(1.9605-'Metric ME - Current'!$C$16),324.57)</f>
        <v>324.57</v>
      </c>
      <c r="L244" s="1">
        <f t="shared" si="71"/>
        <v>113857.21999999986</v>
      </c>
      <c r="O244" s="92">
        <v>266</v>
      </c>
      <c r="P244" s="92">
        <f>IF('Metric ME - Current'!$D$16&lt;1.9677,859.07-155.85*(1.9677-'Metric ME - Current'!$D$16),859.07)</f>
        <v>859.07</v>
      </c>
      <c r="Q244" s="1">
        <f t="shared" si="65"/>
        <v>224362.90000000037</v>
      </c>
      <c r="R244" s="92">
        <f>IF('Metric ME - Current'!$D$16&lt;1.9605,324.57-67.0069*(1.9605-'Metric ME - Current'!$D$16),324.57)</f>
        <v>324.57</v>
      </c>
      <c r="S244" s="1">
        <f t="shared" si="72"/>
        <v>113857.21999999986</v>
      </c>
      <c r="V244" s="92">
        <v>266</v>
      </c>
      <c r="W244" s="92">
        <f>IF('Metric ME - Current'!$E$16&lt;1.9677,859.07-155.85*(1.9677-'Metric ME - Current'!$E$16),859.07)</f>
        <v>859.07</v>
      </c>
      <c r="X244" s="1">
        <f t="shared" si="66"/>
        <v>224362.90000000037</v>
      </c>
      <c r="Y244" s="92">
        <f>IF('Metric ME - Current'!$E$16&lt;1.9605,324.57-67.0069*(1.9605-'Metric ME - Current'!$E$16),324.57)</f>
        <v>324.57</v>
      </c>
      <c r="Z244" s="1">
        <f t="shared" si="73"/>
        <v>113857.21999999986</v>
      </c>
      <c r="AC244" s="92">
        <v>266</v>
      </c>
      <c r="AD244" s="92">
        <f>IF('Metric ME - Current'!$F$16&lt;1.9677,859.07-155.85*(1.9677-'Metric ME - Current'!$F$16),859.07)</f>
        <v>859.07</v>
      </c>
      <c r="AE244" s="1">
        <f t="shared" si="67"/>
        <v>224362.90000000037</v>
      </c>
      <c r="AF244" s="92">
        <f>IF('Metric ME - Current'!$F$16&lt;1.9605,324.57-67.0069*(1.9605-'Metric ME - Current'!$F$16),324.57)</f>
        <v>324.57</v>
      </c>
      <c r="AG244" s="1">
        <f t="shared" si="74"/>
        <v>113857.21999999986</v>
      </c>
      <c r="AJ244" s="92">
        <v>266</v>
      </c>
      <c r="AK244" s="92">
        <f>IF('Metric ME - Current'!$G$16&lt;1.9677,859.07-155.85*(1.9677-'Metric ME - Current'!$G$16),859.07)</f>
        <v>859.07</v>
      </c>
      <c r="AL244" s="1">
        <f t="shared" si="68"/>
        <v>224362.90000000037</v>
      </c>
      <c r="AM244" s="92">
        <f>IF('Metric ME - Current'!$G$16&lt;1.9605,324.57-67.0069*(1.9605-'Metric ME - Current'!$G$16),324.57)</f>
        <v>324.57</v>
      </c>
      <c r="AN244" s="1">
        <f t="shared" si="75"/>
        <v>113857.21999999986</v>
      </c>
      <c r="AQ244" s="92">
        <v>266</v>
      </c>
      <c r="AR244" s="92">
        <f>IF('Metric ME - Current'!$H$16&lt;1.9677,859.07-155.85*(1.9677-'Metric ME - Current'!$H$16),859.07)</f>
        <v>859.07</v>
      </c>
      <c r="AS244" s="1">
        <f t="shared" si="69"/>
        <v>224362.90000000037</v>
      </c>
      <c r="AT244" s="92">
        <f>IF('Metric ME - Current'!$H$16&lt;1.9605,324.57-67.0069*(1.9605-'Metric ME - Current'!$H$16),324.57)</f>
        <v>324.57</v>
      </c>
      <c r="AU244" s="1">
        <f t="shared" si="76"/>
        <v>113857.21999999986</v>
      </c>
      <c r="AX244" s="92">
        <v>266</v>
      </c>
      <c r="AY244" s="92">
        <f>IF('Metric ME - Current'!$I$16&lt;1.9677,859.07-155.85*(1.9677-'Metric ME - Current'!$I$16),859.07)</f>
        <v>859.07</v>
      </c>
      <c r="AZ244" s="1">
        <f t="shared" si="70"/>
        <v>224362.90000000037</v>
      </c>
      <c r="BA244" s="92">
        <f>IF('Metric ME - Current'!$I$16&lt;1.9605,324.57-67.0069*(1.9605-'Metric ME - Current'!$I$16),324.57)</f>
        <v>324.57</v>
      </c>
      <c r="BB244" s="1">
        <f t="shared" si="77"/>
        <v>113857.21999999986</v>
      </c>
    </row>
    <row r="245" spans="1:54" x14ac:dyDescent="0.25">
      <c r="A245" s="92">
        <v>267</v>
      </c>
      <c r="B245" s="92">
        <f>IF('Metric ME - Current'!$B$16&lt;1.9677,859.07-155.85*(1.9677-'Metric ME - Current'!$B$16),859.07)</f>
        <v>859.07</v>
      </c>
      <c r="C245" s="1">
        <f t="shared" si="63"/>
        <v>225221.97000000038</v>
      </c>
      <c r="D245" s="92">
        <f>IF('Metric ME - Current'!$B$16&lt;1.9605,324.57-67.0069*(1.9605-'Metric ME - Current'!$B$16),324.57)</f>
        <v>324.57</v>
      </c>
      <c r="E245" s="1">
        <f t="shared" si="62"/>
        <v>114181.78999999986</v>
      </c>
      <c r="H245" s="92">
        <v>267</v>
      </c>
      <c r="I245" s="92">
        <f>IF('Metric ME - Current'!$C$16&lt;1.9677,859.07-155.85*(1.9677-'Metric ME - Current'!$C$16),859.07)</f>
        <v>859.07</v>
      </c>
      <c r="J245" s="1">
        <f t="shared" si="64"/>
        <v>225221.97000000038</v>
      </c>
      <c r="K245" s="92">
        <f>IF('Metric ME - Current'!$C$16&lt;1.9605,324.57-67.0069*(1.9605-'Metric ME - Current'!$C$16),324.57)</f>
        <v>324.57</v>
      </c>
      <c r="L245" s="1">
        <f t="shared" si="71"/>
        <v>114181.78999999986</v>
      </c>
      <c r="O245" s="92">
        <v>267</v>
      </c>
      <c r="P245" s="92">
        <f>IF('Metric ME - Current'!$D$16&lt;1.9677,859.07-155.85*(1.9677-'Metric ME - Current'!$D$16),859.07)</f>
        <v>859.07</v>
      </c>
      <c r="Q245" s="1">
        <f t="shared" si="65"/>
        <v>225221.97000000038</v>
      </c>
      <c r="R245" s="92">
        <f>IF('Metric ME - Current'!$D$16&lt;1.9605,324.57-67.0069*(1.9605-'Metric ME - Current'!$D$16),324.57)</f>
        <v>324.57</v>
      </c>
      <c r="S245" s="1">
        <f t="shared" si="72"/>
        <v>114181.78999999986</v>
      </c>
      <c r="V245" s="92">
        <v>267</v>
      </c>
      <c r="W245" s="92">
        <f>IF('Metric ME - Current'!$E$16&lt;1.9677,859.07-155.85*(1.9677-'Metric ME - Current'!$E$16),859.07)</f>
        <v>859.07</v>
      </c>
      <c r="X245" s="1">
        <f t="shared" si="66"/>
        <v>225221.97000000038</v>
      </c>
      <c r="Y245" s="92">
        <f>IF('Metric ME - Current'!$E$16&lt;1.9605,324.57-67.0069*(1.9605-'Metric ME - Current'!$E$16),324.57)</f>
        <v>324.57</v>
      </c>
      <c r="Z245" s="1">
        <f t="shared" si="73"/>
        <v>114181.78999999986</v>
      </c>
      <c r="AC245" s="92">
        <v>267</v>
      </c>
      <c r="AD245" s="92">
        <f>IF('Metric ME - Current'!$F$16&lt;1.9677,859.07-155.85*(1.9677-'Metric ME - Current'!$F$16),859.07)</f>
        <v>859.07</v>
      </c>
      <c r="AE245" s="1">
        <f t="shared" si="67"/>
        <v>225221.97000000038</v>
      </c>
      <c r="AF245" s="92">
        <f>IF('Metric ME - Current'!$F$16&lt;1.9605,324.57-67.0069*(1.9605-'Metric ME - Current'!$F$16),324.57)</f>
        <v>324.57</v>
      </c>
      <c r="AG245" s="1">
        <f t="shared" si="74"/>
        <v>114181.78999999986</v>
      </c>
      <c r="AJ245" s="92">
        <v>267</v>
      </c>
      <c r="AK245" s="92">
        <f>IF('Metric ME - Current'!$G$16&lt;1.9677,859.07-155.85*(1.9677-'Metric ME - Current'!$G$16),859.07)</f>
        <v>859.07</v>
      </c>
      <c r="AL245" s="1">
        <f t="shared" si="68"/>
        <v>225221.97000000038</v>
      </c>
      <c r="AM245" s="92">
        <f>IF('Metric ME - Current'!$G$16&lt;1.9605,324.57-67.0069*(1.9605-'Metric ME - Current'!$G$16),324.57)</f>
        <v>324.57</v>
      </c>
      <c r="AN245" s="1">
        <f t="shared" si="75"/>
        <v>114181.78999999986</v>
      </c>
      <c r="AQ245" s="92">
        <v>267</v>
      </c>
      <c r="AR245" s="92">
        <f>IF('Metric ME - Current'!$H$16&lt;1.9677,859.07-155.85*(1.9677-'Metric ME - Current'!$H$16),859.07)</f>
        <v>859.07</v>
      </c>
      <c r="AS245" s="1">
        <f t="shared" si="69"/>
        <v>225221.97000000038</v>
      </c>
      <c r="AT245" s="92">
        <f>IF('Metric ME - Current'!$H$16&lt;1.9605,324.57-67.0069*(1.9605-'Metric ME - Current'!$H$16),324.57)</f>
        <v>324.57</v>
      </c>
      <c r="AU245" s="1">
        <f t="shared" si="76"/>
        <v>114181.78999999986</v>
      </c>
      <c r="AX245" s="92">
        <v>267</v>
      </c>
      <c r="AY245" s="92">
        <f>IF('Metric ME - Current'!$I$16&lt;1.9677,859.07-155.85*(1.9677-'Metric ME - Current'!$I$16),859.07)</f>
        <v>859.07</v>
      </c>
      <c r="AZ245" s="1">
        <f t="shared" si="70"/>
        <v>225221.97000000038</v>
      </c>
      <c r="BA245" s="92">
        <f>IF('Metric ME - Current'!$I$16&lt;1.9605,324.57-67.0069*(1.9605-'Metric ME - Current'!$I$16),324.57)</f>
        <v>324.57</v>
      </c>
      <c r="BB245" s="1">
        <f t="shared" si="77"/>
        <v>114181.78999999986</v>
      </c>
    </row>
    <row r="246" spans="1:54" x14ac:dyDescent="0.25">
      <c r="A246" s="92">
        <v>268</v>
      </c>
      <c r="B246" s="92">
        <f>IF('Metric ME - Current'!$B$16&lt;1.9677,859.07-155.85*(1.9677-'Metric ME - Current'!$B$16),859.07)</f>
        <v>859.07</v>
      </c>
      <c r="C246" s="1">
        <f t="shared" si="63"/>
        <v>226081.04000000039</v>
      </c>
      <c r="D246" s="92">
        <f>IF('Metric ME - Current'!$B$16&lt;1.9605,324.57-67.0069*(1.9605-'Metric ME - Current'!$B$16),324.57)</f>
        <v>324.57</v>
      </c>
      <c r="E246" s="1">
        <f t="shared" si="62"/>
        <v>114506.35999999987</v>
      </c>
      <c r="H246" s="92">
        <v>268</v>
      </c>
      <c r="I246" s="92">
        <f>IF('Metric ME - Current'!$C$16&lt;1.9677,859.07-155.85*(1.9677-'Metric ME - Current'!$C$16),859.07)</f>
        <v>859.07</v>
      </c>
      <c r="J246" s="1">
        <f t="shared" si="64"/>
        <v>226081.04000000039</v>
      </c>
      <c r="K246" s="92">
        <f>IF('Metric ME - Current'!$C$16&lt;1.9605,324.57-67.0069*(1.9605-'Metric ME - Current'!$C$16),324.57)</f>
        <v>324.57</v>
      </c>
      <c r="L246" s="1">
        <f t="shared" si="71"/>
        <v>114506.35999999987</v>
      </c>
      <c r="O246" s="92">
        <v>268</v>
      </c>
      <c r="P246" s="92">
        <f>IF('Metric ME - Current'!$D$16&lt;1.9677,859.07-155.85*(1.9677-'Metric ME - Current'!$D$16),859.07)</f>
        <v>859.07</v>
      </c>
      <c r="Q246" s="1">
        <f t="shared" si="65"/>
        <v>226081.04000000039</v>
      </c>
      <c r="R246" s="92">
        <f>IF('Metric ME - Current'!$D$16&lt;1.9605,324.57-67.0069*(1.9605-'Metric ME - Current'!$D$16),324.57)</f>
        <v>324.57</v>
      </c>
      <c r="S246" s="1">
        <f t="shared" si="72"/>
        <v>114506.35999999987</v>
      </c>
      <c r="V246" s="92">
        <v>268</v>
      </c>
      <c r="W246" s="92">
        <f>IF('Metric ME - Current'!$E$16&lt;1.9677,859.07-155.85*(1.9677-'Metric ME - Current'!$E$16),859.07)</f>
        <v>859.07</v>
      </c>
      <c r="X246" s="1">
        <f t="shared" si="66"/>
        <v>226081.04000000039</v>
      </c>
      <c r="Y246" s="92">
        <f>IF('Metric ME - Current'!$E$16&lt;1.9605,324.57-67.0069*(1.9605-'Metric ME - Current'!$E$16),324.57)</f>
        <v>324.57</v>
      </c>
      <c r="Z246" s="1">
        <f t="shared" si="73"/>
        <v>114506.35999999987</v>
      </c>
      <c r="AC246" s="92">
        <v>268</v>
      </c>
      <c r="AD246" s="92">
        <f>IF('Metric ME - Current'!$F$16&lt;1.9677,859.07-155.85*(1.9677-'Metric ME - Current'!$F$16),859.07)</f>
        <v>859.07</v>
      </c>
      <c r="AE246" s="1">
        <f t="shared" si="67"/>
        <v>226081.04000000039</v>
      </c>
      <c r="AF246" s="92">
        <f>IF('Metric ME - Current'!$F$16&lt;1.9605,324.57-67.0069*(1.9605-'Metric ME - Current'!$F$16),324.57)</f>
        <v>324.57</v>
      </c>
      <c r="AG246" s="1">
        <f t="shared" si="74"/>
        <v>114506.35999999987</v>
      </c>
      <c r="AJ246" s="92">
        <v>268</v>
      </c>
      <c r="AK246" s="92">
        <f>IF('Metric ME - Current'!$G$16&lt;1.9677,859.07-155.85*(1.9677-'Metric ME - Current'!$G$16),859.07)</f>
        <v>859.07</v>
      </c>
      <c r="AL246" s="1">
        <f t="shared" si="68"/>
        <v>226081.04000000039</v>
      </c>
      <c r="AM246" s="92">
        <f>IF('Metric ME - Current'!$G$16&lt;1.9605,324.57-67.0069*(1.9605-'Metric ME - Current'!$G$16),324.57)</f>
        <v>324.57</v>
      </c>
      <c r="AN246" s="1">
        <f t="shared" si="75"/>
        <v>114506.35999999987</v>
      </c>
      <c r="AQ246" s="92">
        <v>268</v>
      </c>
      <c r="AR246" s="92">
        <f>IF('Metric ME - Current'!$H$16&lt;1.9677,859.07-155.85*(1.9677-'Metric ME - Current'!$H$16),859.07)</f>
        <v>859.07</v>
      </c>
      <c r="AS246" s="1">
        <f t="shared" si="69"/>
        <v>226081.04000000039</v>
      </c>
      <c r="AT246" s="92">
        <f>IF('Metric ME - Current'!$H$16&lt;1.9605,324.57-67.0069*(1.9605-'Metric ME - Current'!$H$16),324.57)</f>
        <v>324.57</v>
      </c>
      <c r="AU246" s="1">
        <f t="shared" si="76"/>
        <v>114506.35999999987</v>
      </c>
      <c r="AX246" s="92">
        <v>268</v>
      </c>
      <c r="AY246" s="92">
        <f>IF('Metric ME - Current'!$I$16&lt;1.9677,859.07-155.85*(1.9677-'Metric ME - Current'!$I$16),859.07)</f>
        <v>859.07</v>
      </c>
      <c r="AZ246" s="1">
        <f t="shared" si="70"/>
        <v>226081.04000000039</v>
      </c>
      <c r="BA246" s="92">
        <f>IF('Metric ME - Current'!$I$16&lt;1.9605,324.57-67.0069*(1.9605-'Metric ME - Current'!$I$16),324.57)</f>
        <v>324.57</v>
      </c>
      <c r="BB246" s="1">
        <f t="shared" si="77"/>
        <v>114506.35999999987</v>
      </c>
    </row>
    <row r="247" spans="1:54" x14ac:dyDescent="0.25">
      <c r="A247" s="92">
        <v>269</v>
      </c>
      <c r="B247" s="92">
        <f>IF('Metric ME - Current'!$B$16&lt;1.9677,859.07-155.85*(1.9677-'Metric ME - Current'!$B$16),859.07)</f>
        <v>859.07</v>
      </c>
      <c r="C247" s="1">
        <f t="shared" si="63"/>
        <v>226940.11000000039</v>
      </c>
      <c r="D247" s="92">
        <f>IF('Metric ME - Current'!$B$16&lt;1.9605,324.57-67.0069*(1.9605-'Metric ME - Current'!$B$16),324.57)</f>
        <v>324.57</v>
      </c>
      <c r="E247" s="1">
        <f t="shared" si="62"/>
        <v>114830.92999999988</v>
      </c>
      <c r="H247" s="92">
        <v>269</v>
      </c>
      <c r="I247" s="92">
        <f>IF('Metric ME - Current'!$C$16&lt;1.9677,859.07-155.85*(1.9677-'Metric ME - Current'!$C$16),859.07)</f>
        <v>859.07</v>
      </c>
      <c r="J247" s="1">
        <f t="shared" si="64"/>
        <v>226940.11000000039</v>
      </c>
      <c r="K247" s="92">
        <f>IF('Metric ME - Current'!$C$16&lt;1.9605,324.57-67.0069*(1.9605-'Metric ME - Current'!$C$16),324.57)</f>
        <v>324.57</v>
      </c>
      <c r="L247" s="1">
        <f t="shared" si="71"/>
        <v>114830.92999999988</v>
      </c>
      <c r="O247" s="92">
        <v>269</v>
      </c>
      <c r="P247" s="92">
        <f>IF('Metric ME - Current'!$D$16&lt;1.9677,859.07-155.85*(1.9677-'Metric ME - Current'!$D$16),859.07)</f>
        <v>859.07</v>
      </c>
      <c r="Q247" s="1">
        <f t="shared" si="65"/>
        <v>226940.11000000039</v>
      </c>
      <c r="R247" s="92">
        <f>IF('Metric ME - Current'!$D$16&lt;1.9605,324.57-67.0069*(1.9605-'Metric ME - Current'!$D$16),324.57)</f>
        <v>324.57</v>
      </c>
      <c r="S247" s="1">
        <f t="shared" si="72"/>
        <v>114830.92999999988</v>
      </c>
      <c r="V247" s="92">
        <v>269</v>
      </c>
      <c r="W247" s="92">
        <f>IF('Metric ME - Current'!$E$16&lt;1.9677,859.07-155.85*(1.9677-'Metric ME - Current'!$E$16),859.07)</f>
        <v>859.07</v>
      </c>
      <c r="X247" s="1">
        <f t="shared" si="66"/>
        <v>226940.11000000039</v>
      </c>
      <c r="Y247" s="92">
        <f>IF('Metric ME - Current'!$E$16&lt;1.9605,324.57-67.0069*(1.9605-'Metric ME - Current'!$E$16),324.57)</f>
        <v>324.57</v>
      </c>
      <c r="Z247" s="1">
        <f t="shared" si="73"/>
        <v>114830.92999999988</v>
      </c>
      <c r="AC247" s="92">
        <v>269</v>
      </c>
      <c r="AD247" s="92">
        <f>IF('Metric ME - Current'!$F$16&lt;1.9677,859.07-155.85*(1.9677-'Metric ME - Current'!$F$16),859.07)</f>
        <v>859.07</v>
      </c>
      <c r="AE247" s="1">
        <f t="shared" si="67"/>
        <v>226940.11000000039</v>
      </c>
      <c r="AF247" s="92">
        <f>IF('Metric ME - Current'!$F$16&lt;1.9605,324.57-67.0069*(1.9605-'Metric ME - Current'!$F$16),324.57)</f>
        <v>324.57</v>
      </c>
      <c r="AG247" s="1">
        <f t="shared" si="74"/>
        <v>114830.92999999988</v>
      </c>
      <c r="AJ247" s="92">
        <v>269</v>
      </c>
      <c r="AK247" s="92">
        <f>IF('Metric ME - Current'!$G$16&lt;1.9677,859.07-155.85*(1.9677-'Metric ME - Current'!$G$16),859.07)</f>
        <v>859.07</v>
      </c>
      <c r="AL247" s="1">
        <f t="shared" si="68"/>
        <v>226940.11000000039</v>
      </c>
      <c r="AM247" s="92">
        <f>IF('Metric ME - Current'!$G$16&lt;1.9605,324.57-67.0069*(1.9605-'Metric ME - Current'!$G$16),324.57)</f>
        <v>324.57</v>
      </c>
      <c r="AN247" s="1">
        <f t="shared" si="75"/>
        <v>114830.92999999988</v>
      </c>
      <c r="AQ247" s="92">
        <v>269</v>
      </c>
      <c r="AR247" s="92">
        <f>IF('Metric ME - Current'!$H$16&lt;1.9677,859.07-155.85*(1.9677-'Metric ME - Current'!$H$16),859.07)</f>
        <v>859.07</v>
      </c>
      <c r="AS247" s="1">
        <f t="shared" si="69"/>
        <v>226940.11000000039</v>
      </c>
      <c r="AT247" s="92">
        <f>IF('Metric ME - Current'!$H$16&lt;1.9605,324.57-67.0069*(1.9605-'Metric ME - Current'!$H$16),324.57)</f>
        <v>324.57</v>
      </c>
      <c r="AU247" s="1">
        <f t="shared" si="76"/>
        <v>114830.92999999988</v>
      </c>
      <c r="AX247" s="92">
        <v>269</v>
      </c>
      <c r="AY247" s="92">
        <f>IF('Metric ME - Current'!$I$16&lt;1.9677,859.07-155.85*(1.9677-'Metric ME - Current'!$I$16),859.07)</f>
        <v>859.07</v>
      </c>
      <c r="AZ247" s="1">
        <f t="shared" si="70"/>
        <v>226940.11000000039</v>
      </c>
      <c r="BA247" s="92">
        <f>IF('Metric ME - Current'!$I$16&lt;1.9605,324.57-67.0069*(1.9605-'Metric ME - Current'!$I$16),324.57)</f>
        <v>324.57</v>
      </c>
      <c r="BB247" s="1">
        <f t="shared" si="77"/>
        <v>114830.92999999988</v>
      </c>
    </row>
    <row r="248" spans="1:54" x14ac:dyDescent="0.25">
      <c r="A248" s="92">
        <v>270</v>
      </c>
      <c r="B248" s="92">
        <f>IF('Metric ME - Current'!$B$16&lt;1.9677,859.07-155.85*(1.9677-'Metric ME - Current'!$B$16),859.07)</f>
        <v>859.07</v>
      </c>
      <c r="C248" s="1">
        <f t="shared" si="63"/>
        <v>227799.1800000004</v>
      </c>
      <c r="D248" s="92">
        <f>IF('Metric ME - Current'!$B$16&lt;1.9605,324.57-67.0069*(1.9605-'Metric ME - Current'!$B$16),324.57)</f>
        <v>324.57</v>
      </c>
      <c r="E248" s="1">
        <f t="shared" si="62"/>
        <v>115155.49999999988</v>
      </c>
      <c r="H248" s="92">
        <v>270</v>
      </c>
      <c r="I248" s="92">
        <f>IF('Metric ME - Current'!$C$16&lt;1.9677,859.07-155.85*(1.9677-'Metric ME - Current'!$C$16),859.07)</f>
        <v>859.07</v>
      </c>
      <c r="J248" s="1">
        <f t="shared" si="64"/>
        <v>227799.1800000004</v>
      </c>
      <c r="K248" s="92">
        <f>IF('Metric ME - Current'!$C$16&lt;1.9605,324.57-67.0069*(1.9605-'Metric ME - Current'!$C$16),324.57)</f>
        <v>324.57</v>
      </c>
      <c r="L248" s="1">
        <f t="shared" si="71"/>
        <v>115155.49999999988</v>
      </c>
      <c r="O248" s="92">
        <v>270</v>
      </c>
      <c r="P248" s="92">
        <f>IF('Metric ME - Current'!$D$16&lt;1.9677,859.07-155.85*(1.9677-'Metric ME - Current'!$D$16),859.07)</f>
        <v>859.07</v>
      </c>
      <c r="Q248" s="1">
        <f t="shared" si="65"/>
        <v>227799.1800000004</v>
      </c>
      <c r="R248" s="92">
        <f>IF('Metric ME - Current'!$D$16&lt;1.9605,324.57-67.0069*(1.9605-'Metric ME - Current'!$D$16),324.57)</f>
        <v>324.57</v>
      </c>
      <c r="S248" s="1">
        <f t="shared" si="72"/>
        <v>115155.49999999988</v>
      </c>
      <c r="V248" s="92">
        <v>270</v>
      </c>
      <c r="W248" s="92">
        <f>IF('Metric ME - Current'!$E$16&lt;1.9677,859.07-155.85*(1.9677-'Metric ME - Current'!$E$16),859.07)</f>
        <v>859.07</v>
      </c>
      <c r="X248" s="1">
        <f t="shared" si="66"/>
        <v>227799.1800000004</v>
      </c>
      <c r="Y248" s="92">
        <f>IF('Metric ME - Current'!$E$16&lt;1.9605,324.57-67.0069*(1.9605-'Metric ME - Current'!$E$16),324.57)</f>
        <v>324.57</v>
      </c>
      <c r="Z248" s="1">
        <f t="shared" si="73"/>
        <v>115155.49999999988</v>
      </c>
      <c r="AC248" s="92">
        <v>270</v>
      </c>
      <c r="AD248" s="92">
        <f>IF('Metric ME - Current'!$F$16&lt;1.9677,859.07-155.85*(1.9677-'Metric ME - Current'!$F$16),859.07)</f>
        <v>859.07</v>
      </c>
      <c r="AE248" s="1">
        <f t="shared" si="67"/>
        <v>227799.1800000004</v>
      </c>
      <c r="AF248" s="92">
        <f>IF('Metric ME - Current'!$F$16&lt;1.9605,324.57-67.0069*(1.9605-'Metric ME - Current'!$F$16),324.57)</f>
        <v>324.57</v>
      </c>
      <c r="AG248" s="1">
        <f t="shared" si="74"/>
        <v>115155.49999999988</v>
      </c>
      <c r="AJ248" s="92">
        <v>270</v>
      </c>
      <c r="AK248" s="92">
        <f>IF('Metric ME - Current'!$G$16&lt;1.9677,859.07-155.85*(1.9677-'Metric ME - Current'!$G$16),859.07)</f>
        <v>859.07</v>
      </c>
      <c r="AL248" s="1">
        <f t="shared" si="68"/>
        <v>227799.1800000004</v>
      </c>
      <c r="AM248" s="92">
        <f>IF('Metric ME - Current'!$G$16&lt;1.9605,324.57-67.0069*(1.9605-'Metric ME - Current'!$G$16),324.57)</f>
        <v>324.57</v>
      </c>
      <c r="AN248" s="1">
        <f t="shared" si="75"/>
        <v>115155.49999999988</v>
      </c>
      <c r="AQ248" s="92">
        <v>270</v>
      </c>
      <c r="AR248" s="92">
        <f>IF('Metric ME - Current'!$H$16&lt;1.9677,859.07-155.85*(1.9677-'Metric ME - Current'!$H$16),859.07)</f>
        <v>859.07</v>
      </c>
      <c r="AS248" s="1">
        <f t="shared" si="69"/>
        <v>227799.1800000004</v>
      </c>
      <c r="AT248" s="92">
        <f>IF('Metric ME - Current'!$H$16&lt;1.9605,324.57-67.0069*(1.9605-'Metric ME - Current'!$H$16),324.57)</f>
        <v>324.57</v>
      </c>
      <c r="AU248" s="1">
        <f t="shared" si="76"/>
        <v>115155.49999999988</v>
      </c>
      <c r="AX248" s="92">
        <v>270</v>
      </c>
      <c r="AY248" s="92">
        <f>IF('Metric ME - Current'!$I$16&lt;1.9677,859.07-155.85*(1.9677-'Metric ME - Current'!$I$16),859.07)</f>
        <v>859.07</v>
      </c>
      <c r="AZ248" s="1">
        <f t="shared" si="70"/>
        <v>227799.1800000004</v>
      </c>
      <c r="BA248" s="92">
        <f>IF('Metric ME - Current'!$I$16&lt;1.9605,324.57-67.0069*(1.9605-'Metric ME - Current'!$I$16),324.57)</f>
        <v>324.57</v>
      </c>
      <c r="BB248" s="1">
        <f t="shared" si="77"/>
        <v>115155.49999999988</v>
      </c>
    </row>
    <row r="249" spans="1:54" x14ac:dyDescent="0.25">
      <c r="A249" s="92">
        <v>271</v>
      </c>
      <c r="B249" s="92">
        <f>IF('Metric ME - Current'!$B$16&lt;1.9677,859.07-155.85*(1.9677-'Metric ME - Current'!$B$16),859.07)</f>
        <v>859.07</v>
      </c>
      <c r="C249" s="1">
        <f t="shared" si="63"/>
        <v>228658.25000000041</v>
      </c>
      <c r="D249" s="92">
        <f>IF('Metric ME - Current'!$B$16&lt;1.9605,324.57-67.0069*(1.9605-'Metric ME - Current'!$B$16),324.57)</f>
        <v>324.57</v>
      </c>
      <c r="E249" s="1">
        <f t="shared" si="62"/>
        <v>115480.06999999989</v>
      </c>
      <c r="H249" s="92">
        <v>271</v>
      </c>
      <c r="I249" s="92">
        <f>IF('Metric ME - Current'!$C$16&lt;1.9677,859.07-155.85*(1.9677-'Metric ME - Current'!$C$16),859.07)</f>
        <v>859.07</v>
      </c>
      <c r="J249" s="1">
        <f t="shared" si="64"/>
        <v>228658.25000000041</v>
      </c>
      <c r="K249" s="92">
        <f>IF('Metric ME - Current'!$C$16&lt;1.9605,324.57-67.0069*(1.9605-'Metric ME - Current'!$C$16),324.57)</f>
        <v>324.57</v>
      </c>
      <c r="L249" s="1">
        <f t="shared" si="71"/>
        <v>115480.06999999989</v>
      </c>
      <c r="O249" s="92">
        <v>271</v>
      </c>
      <c r="P249" s="92">
        <f>IF('Metric ME - Current'!$D$16&lt;1.9677,859.07-155.85*(1.9677-'Metric ME - Current'!$D$16),859.07)</f>
        <v>859.07</v>
      </c>
      <c r="Q249" s="1">
        <f t="shared" si="65"/>
        <v>228658.25000000041</v>
      </c>
      <c r="R249" s="92">
        <f>IF('Metric ME - Current'!$D$16&lt;1.9605,324.57-67.0069*(1.9605-'Metric ME - Current'!$D$16),324.57)</f>
        <v>324.57</v>
      </c>
      <c r="S249" s="1">
        <f t="shared" si="72"/>
        <v>115480.06999999989</v>
      </c>
      <c r="V249" s="92">
        <v>271</v>
      </c>
      <c r="W249" s="92">
        <f>IF('Metric ME - Current'!$E$16&lt;1.9677,859.07-155.85*(1.9677-'Metric ME - Current'!$E$16),859.07)</f>
        <v>859.07</v>
      </c>
      <c r="X249" s="1">
        <f t="shared" si="66"/>
        <v>228658.25000000041</v>
      </c>
      <c r="Y249" s="92">
        <f>IF('Metric ME - Current'!$E$16&lt;1.9605,324.57-67.0069*(1.9605-'Metric ME - Current'!$E$16),324.57)</f>
        <v>324.57</v>
      </c>
      <c r="Z249" s="1">
        <f t="shared" si="73"/>
        <v>115480.06999999989</v>
      </c>
      <c r="AC249" s="92">
        <v>271</v>
      </c>
      <c r="AD249" s="92">
        <f>IF('Metric ME - Current'!$F$16&lt;1.9677,859.07-155.85*(1.9677-'Metric ME - Current'!$F$16),859.07)</f>
        <v>859.07</v>
      </c>
      <c r="AE249" s="1">
        <f t="shared" si="67"/>
        <v>228658.25000000041</v>
      </c>
      <c r="AF249" s="92">
        <f>IF('Metric ME - Current'!$F$16&lt;1.9605,324.57-67.0069*(1.9605-'Metric ME - Current'!$F$16),324.57)</f>
        <v>324.57</v>
      </c>
      <c r="AG249" s="1">
        <f t="shared" si="74"/>
        <v>115480.06999999989</v>
      </c>
      <c r="AJ249" s="92">
        <v>271</v>
      </c>
      <c r="AK249" s="92">
        <f>IF('Metric ME - Current'!$G$16&lt;1.9677,859.07-155.85*(1.9677-'Metric ME - Current'!$G$16),859.07)</f>
        <v>859.07</v>
      </c>
      <c r="AL249" s="1">
        <f t="shared" si="68"/>
        <v>228658.25000000041</v>
      </c>
      <c r="AM249" s="92">
        <f>IF('Metric ME - Current'!$G$16&lt;1.9605,324.57-67.0069*(1.9605-'Metric ME - Current'!$G$16),324.57)</f>
        <v>324.57</v>
      </c>
      <c r="AN249" s="1">
        <f t="shared" si="75"/>
        <v>115480.06999999989</v>
      </c>
      <c r="AQ249" s="92">
        <v>271</v>
      </c>
      <c r="AR249" s="92">
        <f>IF('Metric ME - Current'!$H$16&lt;1.9677,859.07-155.85*(1.9677-'Metric ME - Current'!$H$16),859.07)</f>
        <v>859.07</v>
      </c>
      <c r="AS249" s="1">
        <f t="shared" si="69"/>
        <v>228658.25000000041</v>
      </c>
      <c r="AT249" s="92">
        <f>IF('Metric ME - Current'!$H$16&lt;1.9605,324.57-67.0069*(1.9605-'Metric ME - Current'!$H$16),324.57)</f>
        <v>324.57</v>
      </c>
      <c r="AU249" s="1">
        <f t="shared" si="76"/>
        <v>115480.06999999989</v>
      </c>
      <c r="AX249" s="92">
        <v>271</v>
      </c>
      <c r="AY249" s="92">
        <f>IF('Metric ME - Current'!$I$16&lt;1.9677,859.07-155.85*(1.9677-'Metric ME - Current'!$I$16),859.07)</f>
        <v>859.07</v>
      </c>
      <c r="AZ249" s="1">
        <f t="shared" si="70"/>
        <v>228658.25000000041</v>
      </c>
      <c r="BA249" s="92">
        <f>IF('Metric ME - Current'!$I$16&lt;1.9605,324.57-67.0069*(1.9605-'Metric ME - Current'!$I$16),324.57)</f>
        <v>324.57</v>
      </c>
      <c r="BB249" s="1">
        <f t="shared" si="77"/>
        <v>115480.06999999989</v>
      </c>
    </row>
    <row r="250" spans="1:54" x14ac:dyDescent="0.25">
      <c r="A250" s="92">
        <v>272</v>
      </c>
      <c r="B250" s="92">
        <f>IF('Metric ME - Current'!$B$16&lt;1.9677,859.07-155.85*(1.9677-'Metric ME - Current'!$B$16),859.07)</f>
        <v>859.07</v>
      </c>
      <c r="C250" s="1">
        <f t="shared" si="63"/>
        <v>229517.32000000041</v>
      </c>
      <c r="D250" s="92">
        <f>IF('Metric ME - Current'!$B$16&lt;1.9605,324.57-67.0069*(1.9605-'Metric ME - Current'!$B$16),324.57)</f>
        <v>324.57</v>
      </c>
      <c r="E250" s="1">
        <f t="shared" si="62"/>
        <v>115804.6399999999</v>
      </c>
      <c r="H250" s="92">
        <v>272</v>
      </c>
      <c r="I250" s="92">
        <f>IF('Metric ME - Current'!$C$16&lt;1.9677,859.07-155.85*(1.9677-'Metric ME - Current'!$C$16),859.07)</f>
        <v>859.07</v>
      </c>
      <c r="J250" s="1">
        <f t="shared" si="64"/>
        <v>229517.32000000041</v>
      </c>
      <c r="K250" s="92">
        <f>IF('Metric ME - Current'!$C$16&lt;1.9605,324.57-67.0069*(1.9605-'Metric ME - Current'!$C$16),324.57)</f>
        <v>324.57</v>
      </c>
      <c r="L250" s="1">
        <f t="shared" si="71"/>
        <v>115804.6399999999</v>
      </c>
      <c r="O250" s="92">
        <v>272</v>
      </c>
      <c r="P250" s="92">
        <f>IF('Metric ME - Current'!$D$16&lt;1.9677,859.07-155.85*(1.9677-'Metric ME - Current'!$D$16),859.07)</f>
        <v>859.07</v>
      </c>
      <c r="Q250" s="1">
        <f t="shared" si="65"/>
        <v>229517.32000000041</v>
      </c>
      <c r="R250" s="92">
        <f>IF('Metric ME - Current'!$D$16&lt;1.9605,324.57-67.0069*(1.9605-'Metric ME - Current'!$D$16),324.57)</f>
        <v>324.57</v>
      </c>
      <c r="S250" s="1">
        <f t="shared" si="72"/>
        <v>115804.6399999999</v>
      </c>
      <c r="V250" s="92">
        <v>272</v>
      </c>
      <c r="W250" s="92">
        <f>IF('Metric ME - Current'!$E$16&lt;1.9677,859.07-155.85*(1.9677-'Metric ME - Current'!$E$16),859.07)</f>
        <v>859.07</v>
      </c>
      <c r="X250" s="1">
        <f t="shared" si="66"/>
        <v>229517.32000000041</v>
      </c>
      <c r="Y250" s="92">
        <f>IF('Metric ME - Current'!$E$16&lt;1.9605,324.57-67.0069*(1.9605-'Metric ME - Current'!$E$16),324.57)</f>
        <v>324.57</v>
      </c>
      <c r="Z250" s="1">
        <f t="shared" si="73"/>
        <v>115804.6399999999</v>
      </c>
      <c r="AC250" s="92">
        <v>272</v>
      </c>
      <c r="AD250" s="92">
        <f>IF('Metric ME - Current'!$F$16&lt;1.9677,859.07-155.85*(1.9677-'Metric ME - Current'!$F$16),859.07)</f>
        <v>859.07</v>
      </c>
      <c r="AE250" s="1">
        <f t="shared" si="67"/>
        <v>229517.32000000041</v>
      </c>
      <c r="AF250" s="92">
        <f>IF('Metric ME - Current'!$F$16&lt;1.9605,324.57-67.0069*(1.9605-'Metric ME - Current'!$F$16),324.57)</f>
        <v>324.57</v>
      </c>
      <c r="AG250" s="1">
        <f t="shared" si="74"/>
        <v>115804.6399999999</v>
      </c>
      <c r="AJ250" s="92">
        <v>272</v>
      </c>
      <c r="AK250" s="92">
        <f>IF('Metric ME - Current'!$G$16&lt;1.9677,859.07-155.85*(1.9677-'Metric ME - Current'!$G$16),859.07)</f>
        <v>859.07</v>
      </c>
      <c r="AL250" s="1">
        <f t="shared" si="68"/>
        <v>229517.32000000041</v>
      </c>
      <c r="AM250" s="92">
        <f>IF('Metric ME - Current'!$G$16&lt;1.9605,324.57-67.0069*(1.9605-'Metric ME - Current'!$G$16),324.57)</f>
        <v>324.57</v>
      </c>
      <c r="AN250" s="1">
        <f t="shared" si="75"/>
        <v>115804.6399999999</v>
      </c>
      <c r="AQ250" s="92">
        <v>272</v>
      </c>
      <c r="AR250" s="92">
        <f>IF('Metric ME - Current'!$H$16&lt;1.9677,859.07-155.85*(1.9677-'Metric ME - Current'!$H$16),859.07)</f>
        <v>859.07</v>
      </c>
      <c r="AS250" s="1">
        <f t="shared" si="69"/>
        <v>229517.32000000041</v>
      </c>
      <c r="AT250" s="92">
        <f>IF('Metric ME - Current'!$H$16&lt;1.9605,324.57-67.0069*(1.9605-'Metric ME - Current'!$H$16),324.57)</f>
        <v>324.57</v>
      </c>
      <c r="AU250" s="1">
        <f t="shared" si="76"/>
        <v>115804.6399999999</v>
      </c>
      <c r="AX250" s="92">
        <v>272</v>
      </c>
      <c r="AY250" s="92">
        <f>IF('Metric ME - Current'!$I$16&lt;1.9677,859.07-155.85*(1.9677-'Metric ME - Current'!$I$16),859.07)</f>
        <v>859.07</v>
      </c>
      <c r="AZ250" s="1">
        <f t="shared" si="70"/>
        <v>229517.32000000041</v>
      </c>
      <c r="BA250" s="92">
        <f>IF('Metric ME - Current'!$I$16&lt;1.9605,324.57-67.0069*(1.9605-'Metric ME - Current'!$I$16),324.57)</f>
        <v>324.57</v>
      </c>
      <c r="BB250" s="1">
        <f t="shared" si="77"/>
        <v>115804.6399999999</v>
      </c>
    </row>
    <row r="251" spans="1:54" x14ac:dyDescent="0.25">
      <c r="A251" s="92">
        <v>273</v>
      </c>
      <c r="B251" s="92">
        <f>IF('Metric ME - Current'!$B$16&lt;1.9677,859.07-155.85*(1.9677-'Metric ME - Current'!$B$16),859.07)</f>
        <v>859.07</v>
      </c>
      <c r="C251" s="1">
        <f t="shared" si="63"/>
        <v>230376.39000000042</v>
      </c>
      <c r="D251" s="92">
        <f>IF('Metric ME - Current'!$B$16&lt;1.9605,324.57-67.0069*(1.9605-'Metric ME - Current'!$B$16),324.57)</f>
        <v>324.57</v>
      </c>
      <c r="E251" s="1">
        <f t="shared" si="62"/>
        <v>116129.2099999999</v>
      </c>
      <c r="H251" s="92">
        <v>273</v>
      </c>
      <c r="I251" s="92">
        <f>IF('Metric ME - Current'!$C$16&lt;1.9677,859.07-155.85*(1.9677-'Metric ME - Current'!$C$16),859.07)</f>
        <v>859.07</v>
      </c>
      <c r="J251" s="1">
        <f t="shared" si="64"/>
        <v>230376.39000000042</v>
      </c>
      <c r="K251" s="92">
        <f>IF('Metric ME - Current'!$C$16&lt;1.9605,324.57-67.0069*(1.9605-'Metric ME - Current'!$C$16),324.57)</f>
        <v>324.57</v>
      </c>
      <c r="L251" s="1">
        <f t="shared" si="71"/>
        <v>116129.2099999999</v>
      </c>
      <c r="O251" s="92">
        <v>273</v>
      </c>
      <c r="P251" s="92">
        <f>IF('Metric ME - Current'!$D$16&lt;1.9677,859.07-155.85*(1.9677-'Metric ME - Current'!$D$16),859.07)</f>
        <v>859.07</v>
      </c>
      <c r="Q251" s="1">
        <f t="shared" si="65"/>
        <v>230376.39000000042</v>
      </c>
      <c r="R251" s="92">
        <f>IF('Metric ME - Current'!$D$16&lt;1.9605,324.57-67.0069*(1.9605-'Metric ME - Current'!$D$16),324.57)</f>
        <v>324.57</v>
      </c>
      <c r="S251" s="1">
        <f t="shared" si="72"/>
        <v>116129.2099999999</v>
      </c>
      <c r="V251" s="92">
        <v>273</v>
      </c>
      <c r="W251" s="92">
        <f>IF('Metric ME - Current'!$E$16&lt;1.9677,859.07-155.85*(1.9677-'Metric ME - Current'!$E$16),859.07)</f>
        <v>859.07</v>
      </c>
      <c r="X251" s="1">
        <f t="shared" si="66"/>
        <v>230376.39000000042</v>
      </c>
      <c r="Y251" s="92">
        <f>IF('Metric ME - Current'!$E$16&lt;1.9605,324.57-67.0069*(1.9605-'Metric ME - Current'!$E$16),324.57)</f>
        <v>324.57</v>
      </c>
      <c r="Z251" s="1">
        <f t="shared" si="73"/>
        <v>116129.2099999999</v>
      </c>
      <c r="AC251" s="92">
        <v>273</v>
      </c>
      <c r="AD251" s="92">
        <f>IF('Metric ME - Current'!$F$16&lt;1.9677,859.07-155.85*(1.9677-'Metric ME - Current'!$F$16),859.07)</f>
        <v>859.07</v>
      </c>
      <c r="AE251" s="1">
        <f t="shared" si="67"/>
        <v>230376.39000000042</v>
      </c>
      <c r="AF251" s="92">
        <f>IF('Metric ME - Current'!$F$16&lt;1.9605,324.57-67.0069*(1.9605-'Metric ME - Current'!$F$16),324.57)</f>
        <v>324.57</v>
      </c>
      <c r="AG251" s="1">
        <f t="shared" si="74"/>
        <v>116129.2099999999</v>
      </c>
      <c r="AJ251" s="92">
        <v>273</v>
      </c>
      <c r="AK251" s="92">
        <f>IF('Metric ME - Current'!$G$16&lt;1.9677,859.07-155.85*(1.9677-'Metric ME - Current'!$G$16),859.07)</f>
        <v>859.07</v>
      </c>
      <c r="AL251" s="1">
        <f t="shared" si="68"/>
        <v>230376.39000000042</v>
      </c>
      <c r="AM251" s="92">
        <f>IF('Metric ME - Current'!$G$16&lt;1.9605,324.57-67.0069*(1.9605-'Metric ME - Current'!$G$16),324.57)</f>
        <v>324.57</v>
      </c>
      <c r="AN251" s="1">
        <f t="shared" si="75"/>
        <v>116129.2099999999</v>
      </c>
      <c r="AQ251" s="92">
        <v>273</v>
      </c>
      <c r="AR251" s="92">
        <f>IF('Metric ME - Current'!$H$16&lt;1.9677,859.07-155.85*(1.9677-'Metric ME - Current'!$H$16),859.07)</f>
        <v>859.07</v>
      </c>
      <c r="AS251" s="1">
        <f t="shared" si="69"/>
        <v>230376.39000000042</v>
      </c>
      <c r="AT251" s="92">
        <f>IF('Metric ME - Current'!$H$16&lt;1.9605,324.57-67.0069*(1.9605-'Metric ME - Current'!$H$16),324.57)</f>
        <v>324.57</v>
      </c>
      <c r="AU251" s="1">
        <f t="shared" si="76"/>
        <v>116129.2099999999</v>
      </c>
      <c r="AX251" s="92">
        <v>273</v>
      </c>
      <c r="AY251" s="92">
        <f>IF('Metric ME - Current'!$I$16&lt;1.9677,859.07-155.85*(1.9677-'Metric ME - Current'!$I$16),859.07)</f>
        <v>859.07</v>
      </c>
      <c r="AZ251" s="1">
        <f t="shared" si="70"/>
        <v>230376.39000000042</v>
      </c>
      <c r="BA251" s="92">
        <f>IF('Metric ME - Current'!$I$16&lt;1.9605,324.57-67.0069*(1.9605-'Metric ME - Current'!$I$16),324.57)</f>
        <v>324.57</v>
      </c>
      <c r="BB251" s="1">
        <f t="shared" si="77"/>
        <v>116129.2099999999</v>
      </c>
    </row>
    <row r="252" spans="1:54" x14ac:dyDescent="0.25">
      <c r="A252" s="92">
        <v>274</v>
      </c>
      <c r="B252" s="92">
        <f>IF('Metric ME - Current'!$B$16&lt;1.9677,859.07-155.85*(1.9677-'Metric ME - Current'!$B$16),859.07)</f>
        <v>859.07</v>
      </c>
      <c r="C252" s="1">
        <f t="shared" si="63"/>
        <v>231235.46000000043</v>
      </c>
      <c r="D252" s="92">
        <f>IF('Metric ME - Current'!$B$16&lt;1.9605,324.57-67.0069*(1.9605-'Metric ME - Current'!$B$16),324.57)</f>
        <v>324.57</v>
      </c>
      <c r="E252" s="1">
        <f t="shared" si="62"/>
        <v>116453.77999999991</v>
      </c>
      <c r="H252" s="92">
        <v>274</v>
      </c>
      <c r="I252" s="92">
        <f>IF('Metric ME - Current'!$C$16&lt;1.9677,859.07-155.85*(1.9677-'Metric ME - Current'!$C$16),859.07)</f>
        <v>859.07</v>
      </c>
      <c r="J252" s="1">
        <f t="shared" si="64"/>
        <v>231235.46000000043</v>
      </c>
      <c r="K252" s="92">
        <f>IF('Metric ME - Current'!$C$16&lt;1.9605,324.57-67.0069*(1.9605-'Metric ME - Current'!$C$16),324.57)</f>
        <v>324.57</v>
      </c>
      <c r="L252" s="1">
        <f t="shared" si="71"/>
        <v>116453.77999999991</v>
      </c>
      <c r="O252" s="92">
        <v>274</v>
      </c>
      <c r="P252" s="92">
        <f>IF('Metric ME - Current'!$D$16&lt;1.9677,859.07-155.85*(1.9677-'Metric ME - Current'!$D$16),859.07)</f>
        <v>859.07</v>
      </c>
      <c r="Q252" s="1">
        <f t="shared" si="65"/>
        <v>231235.46000000043</v>
      </c>
      <c r="R252" s="92">
        <f>IF('Metric ME - Current'!$D$16&lt;1.9605,324.57-67.0069*(1.9605-'Metric ME - Current'!$D$16),324.57)</f>
        <v>324.57</v>
      </c>
      <c r="S252" s="1">
        <f t="shared" si="72"/>
        <v>116453.77999999991</v>
      </c>
      <c r="V252" s="92">
        <v>274</v>
      </c>
      <c r="W252" s="92">
        <f>IF('Metric ME - Current'!$E$16&lt;1.9677,859.07-155.85*(1.9677-'Metric ME - Current'!$E$16),859.07)</f>
        <v>859.07</v>
      </c>
      <c r="X252" s="1">
        <f t="shared" si="66"/>
        <v>231235.46000000043</v>
      </c>
      <c r="Y252" s="92">
        <f>IF('Metric ME - Current'!$E$16&lt;1.9605,324.57-67.0069*(1.9605-'Metric ME - Current'!$E$16),324.57)</f>
        <v>324.57</v>
      </c>
      <c r="Z252" s="1">
        <f t="shared" si="73"/>
        <v>116453.77999999991</v>
      </c>
      <c r="AC252" s="92">
        <v>274</v>
      </c>
      <c r="AD252" s="92">
        <f>IF('Metric ME - Current'!$F$16&lt;1.9677,859.07-155.85*(1.9677-'Metric ME - Current'!$F$16),859.07)</f>
        <v>859.07</v>
      </c>
      <c r="AE252" s="1">
        <f t="shared" si="67"/>
        <v>231235.46000000043</v>
      </c>
      <c r="AF252" s="92">
        <f>IF('Metric ME - Current'!$F$16&lt;1.9605,324.57-67.0069*(1.9605-'Metric ME - Current'!$F$16),324.57)</f>
        <v>324.57</v>
      </c>
      <c r="AG252" s="1">
        <f t="shared" si="74"/>
        <v>116453.77999999991</v>
      </c>
      <c r="AJ252" s="92">
        <v>274</v>
      </c>
      <c r="AK252" s="92">
        <f>IF('Metric ME - Current'!$G$16&lt;1.9677,859.07-155.85*(1.9677-'Metric ME - Current'!$G$16),859.07)</f>
        <v>859.07</v>
      </c>
      <c r="AL252" s="1">
        <f t="shared" si="68"/>
        <v>231235.46000000043</v>
      </c>
      <c r="AM252" s="92">
        <f>IF('Metric ME - Current'!$G$16&lt;1.9605,324.57-67.0069*(1.9605-'Metric ME - Current'!$G$16),324.57)</f>
        <v>324.57</v>
      </c>
      <c r="AN252" s="1">
        <f t="shared" si="75"/>
        <v>116453.77999999991</v>
      </c>
      <c r="AQ252" s="92">
        <v>274</v>
      </c>
      <c r="AR252" s="92">
        <f>IF('Metric ME - Current'!$H$16&lt;1.9677,859.07-155.85*(1.9677-'Metric ME - Current'!$H$16),859.07)</f>
        <v>859.07</v>
      </c>
      <c r="AS252" s="1">
        <f t="shared" si="69"/>
        <v>231235.46000000043</v>
      </c>
      <c r="AT252" s="92">
        <f>IF('Metric ME - Current'!$H$16&lt;1.9605,324.57-67.0069*(1.9605-'Metric ME - Current'!$H$16),324.57)</f>
        <v>324.57</v>
      </c>
      <c r="AU252" s="1">
        <f t="shared" si="76"/>
        <v>116453.77999999991</v>
      </c>
      <c r="AX252" s="92">
        <v>274</v>
      </c>
      <c r="AY252" s="92">
        <f>IF('Metric ME - Current'!$I$16&lt;1.9677,859.07-155.85*(1.9677-'Metric ME - Current'!$I$16),859.07)</f>
        <v>859.07</v>
      </c>
      <c r="AZ252" s="1">
        <f t="shared" si="70"/>
        <v>231235.46000000043</v>
      </c>
      <c r="BA252" s="92">
        <f>IF('Metric ME - Current'!$I$16&lt;1.9605,324.57-67.0069*(1.9605-'Metric ME - Current'!$I$16),324.57)</f>
        <v>324.57</v>
      </c>
      <c r="BB252" s="1">
        <f t="shared" si="77"/>
        <v>116453.77999999991</v>
      </c>
    </row>
    <row r="253" spans="1:54" x14ac:dyDescent="0.25">
      <c r="A253" s="92">
        <v>275</v>
      </c>
      <c r="B253" s="92">
        <f>IF('Metric ME - Current'!$B$16&lt;1.9677,859.07-155.85*(1.9677-'Metric ME - Current'!$B$16),859.07)</f>
        <v>859.07</v>
      </c>
      <c r="C253" s="1">
        <f t="shared" si="63"/>
        <v>232094.53000000044</v>
      </c>
      <c r="D253" s="92">
        <f>IF('Metric ME - Current'!$B$16&lt;1.9605,324.57-67.0069*(1.9605-'Metric ME - Current'!$B$16),324.57)</f>
        <v>324.57</v>
      </c>
      <c r="E253" s="1">
        <f t="shared" si="62"/>
        <v>116778.34999999992</v>
      </c>
      <c r="H253" s="92">
        <v>275</v>
      </c>
      <c r="I253" s="92">
        <f>IF('Metric ME - Current'!$C$16&lt;1.9677,859.07-155.85*(1.9677-'Metric ME - Current'!$C$16),859.07)</f>
        <v>859.07</v>
      </c>
      <c r="J253" s="1">
        <f t="shared" si="64"/>
        <v>232094.53000000044</v>
      </c>
      <c r="K253" s="92">
        <f>IF('Metric ME - Current'!$C$16&lt;1.9605,324.57-67.0069*(1.9605-'Metric ME - Current'!$C$16),324.57)</f>
        <v>324.57</v>
      </c>
      <c r="L253" s="1">
        <f t="shared" si="71"/>
        <v>116778.34999999992</v>
      </c>
      <c r="O253" s="92">
        <v>275</v>
      </c>
      <c r="P253" s="92">
        <f>IF('Metric ME - Current'!$D$16&lt;1.9677,859.07-155.85*(1.9677-'Metric ME - Current'!$D$16),859.07)</f>
        <v>859.07</v>
      </c>
      <c r="Q253" s="1">
        <f t="shared" si="65"/>
        <v>232094.53000000044</v>
      </c>
      <c r="R253" s="92">
        <f>IF('Metric ME - Current'!$D$16&lt;1.9605,324.57-67.0069*(1.9605-'Metric ME - Current'!$D$16),324.57)</f>
        <v>324.57</v>
      </c>
      <c r="S253" s="1">
        <f t="shared" si="72"/>
        <v>116778.34999999992</v>
      </c>
      <c r="V253" s="92">
        <v>275</v>
      </c>
      <c r="W253" s="92">
        <f>IF('Metric ME - Current'!$E$16&lt;1.9677,859.07-155.85*(1.9677-'Metric ME - Current'!$E$16),859.07)</f>
        <v>859.07</v>
      </c>
      <c r="X253" s="1">
        <f t="shared" si="66"/>
        <v>232094.53000000044</v>
      </c>
      <c r="Y253" s="92">
        <f>IF('Metric ME - Current'!$E$16&lt;1.9605,324.57-67.0069*(1.9605-'Metric ME - Current'!$E$16),324.57)</f>
        <v>324.57</v>
      </c>
      <c r="Z253" s="1">
        <f t="shared" si="73"/>
        <v>116778.34999999992</v>
      </c>
      <c r="AC253" s="92">
        <v>275</v>
      </c>
      <c r="AD253" s="92">
        <f>IF('Metric ME - Current'!$F$16&lt;1.9677,859.07-155.85*(1.9677-'Metric ME - Current'!$F$16),859.07)</f>
        <v>859.07</v>
      </c>
      <c r="AE253" s="1">
        <f t="shared" si="67"/>
        <v>232094.53000000044</v>
      </c>
      <c r="AF253" s="92">
        <f>IF('Metric ME - Current'!$F$16&lt;1.9605,324.57-67.0069*(1.9605-'Metric ME - Current'!$F$16),324.57)</f>
        <v>324.57</v>
      </c>
      <c r="AG253" s="1">
        <f t="shared" si="74"/>
        <v>116778.34999999992</v>
      </c>
      <c r="AJ253" s="92">
        <v>275</v>
      </c>
      <c r="AK253" s="92">
        <f>IF('Metric ME - Current'!$G$16&lt;1.9677,859.07-155.85*(1.9677-'Metric ME - Current'!$G$16),859.07)</f>
        <v>859.07</v>
      </c>
      <c r="AL253" s="1">
        <f t="shared" si="68"/>
        <v>232094.53000000044</v>
      </c>
      <c r="AM253" s="92">
        <f>IF('Metric ME - Current'!$G$16&lt;1.9605,324.57-67.0069*(1.9605-'Metric ME - Current'!$G$16),324.57)</f>
        <v>324.57</v>
      </c>
      <c r="AN253" s="1">
        <f t="shared" si="75"/>
        <v>116778.34999999992</v>
      </c>
      <c r="AQ253" s="92">
        <v>275</v>
      </c>
      <c r="AR253" s="92">
        <f>IF('Metric ME - Current'!$H$16&lt;1.9677,859.07-155.85*(1.9677-'Metric ME - Current'!$H$16),859.07)</f>
        <v>859.07</v>
      </c>
      <c r="AS253" s="1">
        <f t="shared" si="69"/>
        <v>232094.53000000044</v>
      </c>
      <c r="AT253" s="92">
        <f>IF('Metric ME - Current'!$H$16&lt;1.9605,324.57-67.0069*(1.9605-'Metric ME - Current'!$H$16),324.57)</f>
        <v>324.57</v>
      </c>
      <c r="AU253" s="1">
        <f t="shared" si="76"/>
        <v>116778.34999999992</v>
      </c>
      <c r="AX253" s="92">
        <v>275</v>
      </c>
      <c r="AY253" s="92">
        <f>IF('Metric ME - Current'!$I$16&lt;1.9677,859.07-155.85*(1.9677-'Metric ME - Current'!$I$16),859.07)</f>
        <v>859.07</v>
      </c>
      <c r="AZ253" s="1">
        <f t="shared" si="70"/>
        <v>232094.53000000044</v>
      </c>
      <c r="BA253" s="92">
        <f>IF('Metric ME - Current'!$I$16&lt;1.9605,324.57-67.0069*(1.9605-'Metric ME - Current'!$I$16),324.57)</f>
        <v>324.57</v>
      </c>
      <c r="BB253" s="1">
        <f t="shared" si="77"/>
        <v>116778.34999999992</v>
      </c>
    </row>
    <row r="254" spans="1:54" x14ac:dyDescent="0.25">
      <c r="A254" s="92">
        <v>276</v>
      </c>
      <c r="B254" s="92">
        <f>IF('Metric ME - Current'!$B$16&lt;1.9677,859.07-155.85*(1.9677-'Metric ME - Current'!$B$16),859.07)</f>
        <v>859.07</v>
      </c>
      <c r="C254" s="1">
        <f t="shared" si="63"/>
        <v>232953.60000000044</v>
      </c>
      <c r="D254" s="92">
        <f>IF('Metric ME - Current'!$B$16&lt;1.9605,324.57-67.0069*(1.9605-'Metric ME - Current'!$B$16),324.57)</f>
        <v>324.57</v>
      </c>
      <c r="E254" s="1">
        <f t="shared" si="62"/>
        <v>117102.91999999993</v>
      </c>
      <c r="H254" s="92">
        <v>276</v>
      </c>
      <c r="I254" s="92">
        <f>IF('Metric ME - Current'!$C$16&lt;1.9677,859.07-155.85*(1.9677-'Metric ME - Current'!$C$16),859.07)</f>
        <v>859.07</v>
      </c>
      <c r="J254" s="1">
        <f t="shared" si="64"/>
        <v>232953.60000000044</v>
      </c>
      <c r="K254" s="92">
        <f>IF('Metric ME - Current'!$C$16&lt;1.9605,324.57-67.0069*(1.9605-'Metric ME - Current'!$C$16),324.57)</f>
        <v>324.57</v>
      </c>
      <c r="L254" s="1">
        <f t="shared" si="71"/>
        <v>117102.91999999993</v>
      </c>
      <c r="O254" s="92">
        <v>276</v>
      </c>
      <c r="P254" s="92">
        <f>IF('Metric ME - Current'!$D$16&lt;1.9677,859.07-155.85*(1.9677-'Metric ME - Current'!$D$16),859.07)</f>
        <v>859.07</v>
      </c>
      <c r="Q254" s="1">
        <f t="shared" si="65"/>
        <v>232953.60000000044</v>
      </c>
      <c r="R254" s="92">
        <f>IF('Metric ME - Current'!$D$16&lt;1.9605,324.57-67.0069*(1.9605-'Metric ME - Current'!$D$16),324.57)</f>
        <v>324.57</v>
      </c>
      <c r="S254" s="1">
        <f t="shared" si="72"/>
        <v>117102.91999999993</v>
      </c>
      <c r="V254" s="92">
        <v>276</v>
      </c>
      <c r="W254" s="92">
        <f>IF('Metric ME - Current'!$E$16&lt;1.9677,859.07-155.85*(1.9677-'Metric ME - Current'!$E$16),859.07)</f>
        <v>859.07</v>
      </c>
      <c r="X254" s="1">
        <f t="shared" si="66"/>
        <v>232953.60000000044</v>
      </c>
      <c r="Y254" s="92">
        <f>IF('Metric ME - Current'!$E$16&lt;1.9605,324.57-67.0069*(1.9605-'Metric ME - Current'!$E$16),324.57)</f>
        <v>324.57</v>
      </c>
      <c r="Z254" s="1">
        <f t="shared" si="73"/>
        <v>117102.91999999993</v>
      </c>
      <c r="AC254" s="92">
        <v>276</v>
      </c>
      <c r="AD254" s="92">
        <f>IF('Metric ME - Current'!$F$16&lt;1.9677,859.07-155.85*(1.9677-'Metric ME - Current'!$F$16),859.07)</f>
        <v>859.07</v>
      </c>
      <c r="AE254" s="1">
        <f t="shared" si="67"/>
        <v>232953.60000000044</v>
      </c>
      <c r="AF254" s="92">
        <f>IF('Metric ME - Current'!$F$16&lt;1.9605,324.57-67.0069*(1.9605-'Metric ME - Current'!$F$16),324.57)</f>
        <v>324.57</v>
      </c>
      <c r="AG254" s="1">
        <f t="shared" si="74"/>
        <v>117102.91999999993</v>
      </c>
      <c r="AJ254" s="92">
        <v>276</v>
      </c>
      <c r="AK254" s="92">
        <f>IF('Metric ME - Current'!$G$16&lt;1.9677,859.07-155.85*(1.9677-'Metric ME - Current'!$G$16),859.07)</f>
        <v>859.07</v>
      </c>
      <c r="AL254" s="1">
        <f t="shared" si="68"/>
        <v>232953.60000000044</v>
      </c>
      <c r="AM254" s="92">
        <f>IF('Metric ME - Current'!$G$16&lt;1.9605,324.57-67.0069*(1.9605-'Metric ME - Current'!$G$16),324.57)</f>
        <v>324.57</v>
      </c>
      <c r="AN254" s="1">
        <f t="shared" si="75"/>
        <v>117102.91999999993</v>
      </c>
      <c r="AQ254" s="92">
        <v>276</v>
      </c>
      <c r="AR254" s="92">
        <f>IF('Metric ME - Current'!$H$16&lt;1.9677,859.07-155.85*(1.9677-'Metric ME - Current'!$H$16),859.07)</f>
        <v>859.07</v>
      </c>
      <c r="AS254" s="1">
        <f t="shared" si="69"/>
        <v>232953.60000000044</v>
      </c>
      <c r="AT254" s="92">
        <f>IF('Metric ME - Current'!$H$16&lt;1.9605,324.57-67.0069*(1.9605-'Metric ME - Current'!$H$16),324.57)</f>
        <v>324.57</v>
      </c>
      <c r="AU254" s="1">
        <f t="shared" si="76"/>
        <v>117102.91999999993</v>
      </c>
      <c r="AX254" s="92">
        <v>276</v>
      </c>
      <c r="AY254" s="92">
        <f>IF('Metric ME - Current'!$I$16&lt;1.9677,859.07-155.85*(1.9677-'Metric ME - Current'!$I$16),859.07)</f>
        <v>859.07</v>
      </c>
      <c r="AZ254" s="1">
        <f t="shared" si="70"/>
        <v>232953.60000000044</v>
      </c>
      <c r="BA254" s="92">
        <f>IF('Metric ME - Current'!$I$16&lt;1.9605,324.57-67.0069*(1.9605-'Metric ME - Current'!$I$16),324.57)</f>
        <v>324.57</v>
      </c>
      <c r="BB254" s="1">
        <f t="shared" si="77"/>
        <v>117102.91999999993</v>
      </c>
    </row>
    <row r="255" spans="1:54" x14ac:dyDescent="0.25">
      <c r="A255" s="92">
        <v>277</v>
      </c>
      <c r="B255" s="92">
        <f>IF('Metric ME - Current'!$B$16&lt;1.9677,859.07-155.85*(1.9677-'Metric ME - Current'!$B$16),859.07)</f>
        <v>859.07</v>
      </c>
      <c r="C255" s="1">
        <f t="shared" si="63"/>
        <v>233812.67000000045</v>
      </c>
      <c r="D255" s="92">
        <f>IF('Metric ME - Current'!$B$16&lt;1.9605,324.57-67.0069*(1.9605-'Metric ME - Current'!$B$16),324.57)</f>
        <v>324.57</v>
      </c>
      <c r="E255" s="1">
        <f t="shared" si="62"/>
        <v>117427.48999999993</v>
      </c>
      <c r="H255" s="92">
        <v>277</v>
      </c>
      <c r="I255" s="92">
        <f>IF('Metric ME - Current'!$C$16&lt;1.9677,859.07-155.85*(1.9677-'Metric ME - Current'!$C$16),859.07)</f>
        <v>859.07</v>
      </c>
      <c r="J255" s="1">
        <f t="shared" si="64"/>
        <v>233812.67000000045</v>
      </c>
      <c r="K255" s="92">
        <f>IF('Metric ME - Current'!$C$16&lt;1.9605,324.57-67.0069*(1.9605-'Metric ME - Current'!$C$16),324.57)</f>
        <v>324.57</v>
      </c>
      <c r="L255" s="1">
        <f t="shared" si="71"/>
        <v>117427.48999999993</v>
      </c>
      <c r="O255" s="92">
        <v>277</v>
      </c>
      <c r="P255" s="92">
        <f>IF('Metric ME - Current'!$D$16&lt;1.9677,859.07-155.85*(1.9677-'Metric ME - Current'!$D$16),859.07)</f>
        <v>859.07</v>
      </c>
      <c r="Q255" s="1">
        <f t="shared" si="65"/>
        <v>233812.67000000045</v>
      </c>
      <c r="R255" s="92">
        <f>IF('Metric ME - Current'!$D$16&lt;1.9605,324.57-67.0069*(1.9605-'Metric ME - Current'!$D$16),324.57)</f>
        <v>324.57</v>
      </c>
      <c r="S255" s="1">
        <f t="shared" si="72"/>
        <v>117427.48999999993</v>
      </c>
      <c r="V255" s="92">
        <v>277</v>
      </c>
      <c r="W255" s="92">
        <f>IF('Metric ME - Current'!$E$16&lt;1.9677,859.07-155.85*(1.9677-'Metric ME - Current'!$E$16),859.07)</f>
        <v>859.07</v>
      </c>
      <c r="X255" s="1">
        <f t="shared" si="66"/>
        <v>233812.67000000045</v>
      </c>
      <c r="Y255" s="92">
        <f>IF('Metric ME - Current'!$E$16&lt;1.9605,324.57-67.0069*(1.9605-'Metric ME - Current'!$E$16),324.57)</f>
        <v>324.57</v>
      </c>
      <c r="Z255" s="1">
        <f t="shared" si="73"/>
        <v>117427.48999999993</v>
      </c>
      <c r="AC255" s="92">
        <v>277</v>
      </c>
      <c r="AD255" s="92">
        <f>IF('Metric ME - Current'!$F$16&lt;1.9677,859.07-155.85*(1.9677-'Metric ME - Current'!$F$16),859.07)</f>
        <v>859.07</v>
      </c>
      <c r="AE255" s="1">
        <f t="shared" si="67"/>
        <v>233812.67000000045</v>
      </c>
      <c r="AF255" s="92">
        <f>IF('Metric ME - Current'!$F$16&lt;1.9605,324.57-67.0069*(1.9605-'Metric ME - Current'!$F$16),324.57)</f>
        <v>324.57</v>
      </c>
      <c r="AG255" s="1">
        <f t="shared" si="74"/>
        <v>117427.48999999993</v>
      </c>
      <c r="AJ255" s="92">
        <v>277</v>
      </c>
      <c r="AK255" s="92">
        <f>IF('Metric ME - Current'!$G$16&lt;1.9677,859.07-155.85*(1.9677-'Metric ME - Current'!$G$16),859.07)</f>
        <v>859.07</v>
      </c>
      <c r="AL255" s="1">
        <f t="shared" si="68"/>
        <v>233812.67000000045</v>
      </c>
      <c r="AM255" s="92">
        <f>IF('Metric ME - Current'!$G$16&lt;1.9605,324.57-67.0069*(1.9605-'Metric ME - Current'!$G$16),324.57)</f>
        <v>324.57</v>
      </c>
      <c r="AN255" s="1">
        <f t="shared" si="75"/>
        <v>117427.48999999993</v>
      </c>
      <c r="AQ255" s="92">
        <v>277</v>
      </c>
      <c r="AR255" s="92">
        <f>IF('Metric ME - Current'!$H$16&lt;1.9677,859.07-155.85*(1.9677-'Metric ME - Current'!$H$16),859.07)</f>
        <v>859.07</v>
      </c>
      <c r="AS255" s="1">
        <f t="shared" si="69"/>
        <v>233812.67000000045</v>
      </c>
      <c r="AT255" s="92">
        <f>IF('Metric ME - Current'!$H$16&lt;1.9605,324.57-67.0069*(1.9605-'Metric ME - Current'!$H$16),324.57)</f>
        <v>324.57</v>
      </c>
      <c r="AU255" s="1">
        <f t="shared" si="76"/>
        <v>117427.48999999993</v>
      </c>
      <c r="AX255" s="92">
        <v>277</v>
      </c>
      <c r="AY255" s="92">
        <f>IF('Metric ME - Current'!$I$16&lt;1.9677,859.07-155.85*(1.9677-'Metric ME - Current'!$I$16),859.07)</f>
        <v>859.07</v>
      </c>
      <c r="AZ255" s="1">
        <f t="shared" si="70"/>
        <v>233812.67000000045</v>
      </c>
      <c r="BA255" s="92">
        <f>IF('Metric ME - Current'!$I$16&lt;1.9605,324.57-67.0069*(1.9605-'Metric ME - Current'!$I$16),324.57)</f>
        <v>324.57</v>
      </c>
      <c r="BB255" s="1">
        <f t="shared" si="77"/>
        <v>117427.48999999993</v>
      </c>
    </row>
    <row r="256" spans="1:54" x14ac:dyDescent="0.25">
      <c r="A256" s="92">
        <v>278</v>
      </c>
      <c r="B256" s="92">
        <f>IF('Metric ME - Current'!$B$16&lt;1.9677,859.07-155.85*(1.9677-'Metric ME - Current'!$B$16),859.07)</f>
        <v>859.07</v>
      </c>
      <c r="C256" s="1">
        <f t="shared" si="63"/>
        <v>234671.74000000046</v>
      </c>
      <c r="D256" s="92">
        <f>IF('Metric ME - Current'!$B$16&lt;1.9605,324.57-67.0069*(1.9605-'Metric ME - Current'!$B$16),324.57)</f>
        <v>324.57</v>
      </c>
      <c r="E256" s="1">
        <f t="shared" si="62"/>
        <v>117752.05999999994</v>
      </c>
      <c r="H256" s="92">
        <v>278</v>
      </c>
      <c r="I256" s="92">
        <f>IF('Metric ME - Current'!$C$16&lt;1.9677,859.07-155.85*(1.9677-'Metric ME - Current'!$C$16),859.07)</f>
        <v>859.07</v>
      </c>
      <c r="J256" s="1">
        <f t="shared" si="64"/>
        <v>234671.74000000046</v>
      </c>
      <c r="K256" s="92">
        <f>IF('Metric ME - Current'!$C$16&lt;1.9605,324.57-67.0069*(1.9605-'Metric ME - Current'!$C$16),324.57)</f>
        <v>324.57</v>
      </c>
      <c r="L256" s="1">
        <f t="shared" si="71"/>
        <v>117752.05999999994</v>
      </c>
      <c r="O256" s="92">
        <v>278</v>
      </c>
      <c r="P256" s="92">
        <f>IF('Metric ME - Current'!$D$16&lt;1.9677,859.07-155.85*(1.9677-'Metric ME - Current'!$D$16),859.07)</f>
        <v>859.07</v>
      </c>
      <c r="Q256" s="1">
        <f t="shared" si="65"/>
        <v>234671.74000000046</v>
      </c>
      <c r="R256" s="92">
        <f>IF('Metric ME - Current'!$D$16&lt;1.9605,324.57-67.0069*(1.9605-'Metric ME - Current'!$D$16),324.57)</f>
        <v>324.57</v>
      </c>
      <c r="S256" s="1">
        <f t="shared" si="72"/>
        <v>117752.05999999994</v>
      </c>
      <c r="V256" s="92">
        <v>278</v>
      </c>
      <c r="W256" s="92">
        <f>IF('Metric ME - Current'!$E$16&lt;1.9677,859.07-155.85*(1.9677-'Metric ME - Current'!$E$16),859.07)</f>
        <v>859.07</v>
      </c>
      <c r="X256" s="1">
        <f t="shared" si="66"/>
        <v>234671.74000000046</v>
      </c>
      <c r="Y256" s="92">
        <f>IF('Metric ME - Current'!$E$16&lt;1.9605,324.57-67.0069*(1.9605-'Metric ME - Current'!$E$16),324.57)</f>
        <v>324.57</v>
      </c>
      <c r="Z256" s="1">
        <f t="shared" si="73"/>
        <v>117752.05999999994</v>
      </c>
      <c r="AC256" s="92">
        <v>278</v>
      </c>
      <c r="AD256" s="92">
        <f>IF('Metric ME - Current'!$F$16&lt;1.9677,859.07-155.85*(1.9677-'Metric ME - Current'!$F$16),859.07)</f>
        <v>859.07</v>
      </c>
      <c r="AE256" s="1">
        <f t="shared" si="67"/>
        <v>234671.74000000046</v>
      </c>
      <c r="AF256" s="92">
        <f>IF('Metric ME - Current'!$F$16&lt;1.9605,324.57-67.0069*(1.9605-'Metric ME - Current'!$F$16),324.57)</f>
        <v>324.57</v>
      </c>
      <c r="AG256" s="1">
        <f t="shared" si="74"/>
        <v>117752.05999999994</v>
      </c>
      <c r="AJ256" s="92">
        <v>278</v>
      </c>
      <c r="AK256" s="92">
        <f>IF('Metric ME - Current'!$G$16&lt;1.9677,859.07-155.85*(1.9677-'Metric ME - Current'!$G$16),859.07)</f>
        <v>859.07</v>
      </c>
      <c r="AL256" s="1">
        <f t="shared" si="68"/>
        <v>234671.74000000046</v>
      </c>
      <c r="AM256" s="92">
        <f>IF('Metric ME - Current'!$G$16&lt;1.9605,324.57-67.0069*(1.9605-'Metric ME - Current'!$G$16),324.57)</f>
        <v>324.57</v>
      </c>
      <c r="AN256" s="1">
        <f t="shared" si="75"/>
        <v>117752.05999999994</v>
      </c>
      <c r="AQ256" s="92">
        <v>278</v>
      </c>
      <c r="AR256" s="92">
        <f>IF('Metric ME - Current'!$H$16&lt;1.9677,859.07-155.85*(1.9677-'Metric ME - Current'!$H$16),859.07)</f>
        <v>859.07</v>
      </c>
      <c r="AS256" s="1">
        <f t="shared" si="69"/>
        <v>234671.74000000046</v>
      </c>
      <c r="AT256" s="92">
        <f>IF('Metric ME - Current'!$H$16&lt;1.9605,324.57-67.0069*(1.9605-'Metric ME - Current'!$H$16),324.57)</f>
        <v>324.57</v>
      </c>
      <c r="AU256" s="1">
        <f t="shared" si="76"/>
        <v>117752.05999999994</v>
      </c>
      <c r="AX256" s="92">
        <v>278</v>
      </c>
      <c r="AY256" s="92">
        <f>IF('Metric ME - Current'!$I$16&lt;1.9677,859.07-155.85*(1.9677-'Metric ME - Current'!$I$16),859.07)</f>
        <v>859.07</v>
      </c>
      <c r="AZ256" s="1">
        <f t="shared" si="70"/>
        <v>234671.74000000046</v>
      </c>
      <c r="BA256" s="92">
        <f>IF('Metric ME - Current'!$I$16&lt;1.9605,324.57-67.0069*(1.9605-'Metric ME - Current'!$I$16),324.57)</f>
        <v>324.57</v>
      </c>
      <c r="BB256" s="1">
        <f t="shared" si="77"/>
        <v>117752.05999999994</v>
      </c>
    </row>
    <row r="257" spans="1:54" x14ac:dyDescent="0.25">
      <c r="A257" s="92">
        <v>279</v>
      </c>
      <c r="B257" s="92">
        <f>IF('Metric ME - Current'!$B$16&lt;1.9677,859.07-155.85*(1.9677-'Metric ME - Current'!$B$16),859.07)</f>
        <v>859.07</v>
      </c>
      <c r="C257" s="1">
        <f t="shared" si="63"/>
        <v>235530.81000000046</v>
      </c>
      <c r="D257" s="92">
        <f>IF('Metric ME - Current'!$B$16&lt;1.9605,324.57-67.0069*(1.9605-'Metric ME - Current'!$B$16),324.57)</f>
        <v>324.57</v>
      </c>
      <c r="E257" s="1">
        <f t="shared" si="62"/>
        <v>118076.62999999995</v>
      </c>
      <c r="H257" s="92">
        <v>279</v>
      </c>
      <c r="I257" s="92">
        <f>IF('Metric ME - Current'!$C$16&lt;1.9677,859.07-155.85*(1.9677-'Metric ME - Current'!$C$16),859.07)</f>
        <v>859.07</v>
      </c>
      <c r="J257" s="1">
        <f t="shared" si="64"/>
        <v>235530.81000000046</v>
      </c>
      <c r="K257" s="92">
        <f>IF('Metric ME - Current'!$C$16&lt;1.9605,324.57-67.0069*(1.9605-'Metric ME - Current'!$C$16),324.57)</f>
        <v>324.57</v>
      </c>
      <c r="L257" s="1">
        <f t="shared" si="71"/>
        <v>118076.62999999995</v>
      </c>
      <c r="O257" s="92">
        <v>279</v>
      </c>
      <c r="P257" s="92">
        <f>IF('Metric ME - Current'!$D$16&lt;1.9677,859.07-155.85*(1.9677-'Metric ME - Current'!$D$16),859.07)</f>
        <v>859.07</v>
      </c>
      <c r="Q257" s="1">
        <f t="shared" si="65"/>
        <v>235530.81000000046</v>
      </c>
      <c r="R257" s="92">
        <f>IF('Metric ME - Current'!$D$16&lt;1.9605,324.57-67.0069*(1.9605-'Metric ME - Current'!$D$16),324.57)</f>
        <v>324.57</v>
      </c>
      <c r="S257" s="1">
        <f t="shared" si="72"/>
        <v>118076.62999999995</v>
      </c>
      <c r="V257" s="92">
        <v>279</v>
      </c>
      <c r="W257" s="92">
        <f>IF('Metric ME - Current'!$E$16&lt;1.9677,859.07-155.85*(1.9677-'Metric ME - Current'!$E$16),859.07)</f>
        <v>859.07</v>
      </c>
      <c r="X257" s="1">
        <f t="shared" si="66"/>
        <v>235530.81000000046</v>
      </c>
      <c r="Y257" s="92">
        <f>IF('Metric ME - Current'!$E$16&lt;1.9605,324.57-67.0069*(1.9605-'Metric ME - Current'!$E$16),324.57)</f>
        <v>324.57</v>
      </c>
      <c r="Z257" s="1">
        <f t="shared" si="73"/>
        <v>118076.62999999995</v>
      </c>
      <c r="AC257" s="92">
        <v>279</v>
      </c>
      <c r="AD257" s="92">
        <f>IF('Metric ME - Current'!$F$16&lt;1.9677,859.07-155.85*(1.9677-'Metric ME - Current'!$F$16),859.07)</f>
        <v>859.07</v>
      </c>
      <c r="AE257" s="1">
        <f t="shared" si="67"/>
        <v>235530.81000000046</v>
      </c>
      <c r="AF257" s="92">
        <f>IF('Metric ME - Current'!$F$16&lt;1.9605,324.57-67.0069*(1.9605-'Metric ME - Current'!$F$16),324.57)</f>
        <v>324.57</v>
      </c>
      <c r="AG257" s="1">
        <f t="shared" si="74"/>
        <v>118076.62999999995</v>
      </c>
      <c r="AJ257" s="92">
        <v>279</v>
      </c>
      <c r="AK257" s="92">
        <f>IF('Metric ME - Current'!$G$16&lt;1.9677,859.07-155.85*(1.9677-'Metric ME - Current'!$G$16),859.07)</f>
        <v>859.07</v>
      </c>
      <c r="AL257" s="1">
        <f t="shared" si="68"/>
        <v>235530.81000000046</v>
      </c>
      <c r="AM257" s="92">
        <f>IF('Metric ME - Current'!$G$16&lt;1.9605,324.57-67.0069*(1.9605-'Metric ME - Current'!$G$16),324.57)</f>
        <v>324.57</v>
      </c>
      <c r="AN257" s="1">
        <f t="shared" si="75"/>
        <v>118076.62999999995</v>
      </c>
      <c r="AQ257" s="92">
        <v>279</v>
      </c>
      <c r="AR257" s="92">
        <f>IF('Metric ME - Current'!$H$16&lt;1.9677,859.07-155.85*(1.9677-'Metric ME - Current'!$H$16),859.07)</f>
        <v>859.07</v>
      </c>
      <c r="AS257" s="1">
        <f t="shared" si="69"/>
        <v>235530.81000000046</v>
      </c>
      <c r="AT257" s="92">
        <f>IF('Metric ME - Current'!$H$16&lt;1.9605,324.57-67.0069*(1.9605-'Metric ME - Current'!$H$16),324.57)</f>
        <v>324.57</v>
      </c>
      <c r="AU257" s="1">
        <f t="shared" si="76"/>
        <v>118076.62999999995</v>
      </c>
      <c r="AX257" s="92">
        <v>279</v>
      </c>
      <c r="AY257" s="92">
        <f>IF('Metric ME - Current'!$I$16&lt;1.9677,859.07-155.85*(1.9677-'Metric ME - Current'!$I$16),859.07)</f>
        <v>859.07</v>
      </c>
      <c r="AZ257" s="1">
        <f t="shared" si="70"/>
        <v>235530.81000000046</v>
      </c>
      <c r="BA257" s="92">
        <f>IF('Metric ME - Current'!$I$16&lt;1.9605,324.57-67.0069*(1.9605-'Metric ME - Current'!$I$16),324.57)</f>
        <v>324.57</v>
      </c>
      <c r="BB257" s="1">
        <f t="shared" si="77"/>
        <v>118076.62999999995</v>
      </c>
    </row>
    <row r="258" spans="1:54" x14ac:dyDescent="0.25">
      <c r="A258" s="92">
        <v>280</v>
      </c>
      <c r="B258" s="92">
        <f>IF('Metric ME - Current'!$B$16&lt;1.9677,859.07-155.85*(1.9677-'Metric ME - Current'!$B$16),859.07)</f>
        <v>859.07</v>
      </c>
      <c r="C258" s="1">
        <f t="shared" si="63"/>
        <v>236389.88000000047</v>
      </c>
      <c r="D258" s="92">
        <f>IF('Metric ME - Current'!$B$16&lt;1.9605,324.57-67.0069*(1.9605-'Metric ME - Current'!$B$16),324.57)</f>
        <v>324.57</v>
      </c>
      <c r="E258" s="1">
        <f t="shared" si="62"/>
        <v>118401.19999999995</v>
      </c>
      <c r="H258" s="92">
        <v>280</v>
      </c>
      <c r="I258" s="92">
        <f>IF('Metric ME - Current'!$C$16&lt;1.9677,859.07-155.85*(1.9677-'Metric ME - Current'!$C$16),859.07)</f>
        <v>859.07</v>
      </c>
      <c r="J258" s="1">
        <f t="shared" si="64"/>
        <v>236389.88000000047</v>
      </c>
      <c r="K258" s="92">
        <f>IF('Metric ME - Current'!$C$16&lt;1.9605,324.57-67.0069*(1.9605-'Metric ME - Current'!$C$16),324.57)</f>
        <v>324.57</v>
      </c>
      <c r="L258" s="1">
        <f t="shared" si="71"/>
        <v>118401.19999999995</v>
      </c>
      <c r="O258" s="92">
        <v>280</v>
      </c>
      <c r="P258" s="92">
        <f>IF('Metric ME - Current'!$D$16&lt;1.9677,859.07-155.85*(1.9677-'Metric ME - Current'!$D$16),859.07)</f>
        <v>859.07</v>
      </c>
      <c r="Q258" s="1">
        <f t="shared" si="65"/>
        <v>236389.88000000047</v>
      </c>
      <c r="R258" s="92">
        <f>IF('Metric ME - Current'!$D$16&lt;1.9605,324.57-67.0069*(1.9605-'Metric ME - Current'!$D$16),324.57)</f>
        <v>324.57</v>
      </c>
      <c r="S258" s="1">
        <f t="shared" si="72"/>
        <v>118401.19999999995</v>
      </c>
      <c r="V258" s="92">
        <v>280</v>
      </c>
      <c r="W258" s="92">
        <f>IF('Metric ME - Current'!$E$16&lt;1.9677,859.07-155.85*(1.9677-'Metric ME - Current'!$E$16),859.07)</f>
        <v>859.07</v>
      </c>
      <c r="X258" s="1">
        <f t="shared" si="66"/>
        <v>236389.88000000047</v>
      </c>
      <c r="Y258" s="92">
        <f>IF('Metric ME - Current'!$E$16&lt;1.9605,324.57-67.0069*(1.9605-'Metric ME - Current'!$E$16),324.57)</f>
        <v>324.57</v>
      </c>
      <c r="Z258" s="1">
        <f t="shared" si="73"/>
        <v>118401.19999999995</v>
      </c>
      <c r="AC258" s="92">
        <v>280</v>
      </c>
      <c r="AD258" s="92">
        <f>IF('Metric ME - Current'!$F$16&lt;1.9677,859.07-155.85*(1.9677-'Metric ME - Current'!$F$16),859.07)</f>
        <v>859.07</v>
      </c>
      <c r="AE258" s="1">
        <f t="shared" si="67"/>
        <v>236389.88000000047</v>
      </c>
      <c r="AF258" s="92">
        <f>IF('Metric ME - Current'!$F$16&lt;1.9605,324.57-67.0069*(1.9605-'Metric ME - Current'!$F$16),324.57)</f>
        <v>324.57</v>
      </c>
      <c r="AG258" s="1">
        <f t="shared" si="74"/>
        <v>118401.19999999995</v>
      </c>
      <c r="AJ258" s="92">
        <v>280</v>
      </c>
      <c r="AK258" s="92">
        <f>IF('Metric ME - Current'!$G$16&lt;1.9677,859.07-155.85*(1.9677-'Metric ME - Current'!$G$16),859.07)</f>
        <v>859.07</v>
      </c>
      <c r="AL258" s="1">
        <f t="shared" si="68"/>
        <v>236389.88000000047</v>
      </c>
      <c r="AM258" s="92">
        <f>IF('Metric ME - Current'!$G$16&lt;1.9605,324.57-67.0069*(1.9605-'Metric ME - Current'!$G$16),324.57)</f>
        <v>324.57</v>
      </c>
      <c r="AN258" s="1">
        <f t="shared" si="75"/>
        <v>118401.19999999995</v>
      </c>
      <c r="AQ258" s="92">
        <v>280</v>
      </c>
      <c r="AR258" s="92">
        <f>IF('Metric ME - Current'!$H$16&lt;1.9677,859.07-155.85*(1.9677-'Metric ME - Current'!$H$16),859.07)</f>
        <v>859.07</v>
      </c>
      <c r="AS258" s="1">
        <f t="shared" si="69"/>
        <v>236389.88000000047</v>
      </c>
      <c r="AT258" s="92">
        <f>IF('Metric ME - Current'!$H$16&lt;1.9605,324.57-67.0069*(1.9605-'Metric ME - Current'!$H$16),324.57)</f>
        <v>324.57</v>
      </c>
      <c r="AU258" s="1">
        <f t="shared" si="76"/>
        <v>118401.19999999995</v>
      </c>
      <c r="AX258" s="92">
        <v>280</v>
      </c>
      <c r="AY258" s="92">
        <f>IF('Metric ME - Current'!$I$16&lt;1.9677,859.07-155.85*(1.9677-'Metric ME - Current'!$I$16),859.07)</f>
        <v>859.07</v>
      </c>
      <c r="AZ258" s="1">
        <f t="shared" si="70"/>
        <v>236389.88000000047</v>
      </c>
      <c r="BA258" s="92">
        <f>IF('Metric ME - Current'!$I$16&lt;1.9605,324.57-67.0069*(1.9605-'Metric ME - Current'!$I$16),324.57)</f>
        <v>324.57</v>
      </c>
      <c r="BB258" s="1">
        <f t="shared" si="77"/>
        <v>118401.19999999995</v>
      </c>
    </row>
    <row r="259" spans="1:54" x14ac:dyDescent="0.25">
      <c r="A259" s="92">
        <v>281</v>
      </c>
      <c r="B259" s="92">
        <f>IF('Metric ME - Current'!$B$16&lt;1.9311,906.5-265.11*(1.9311-'Metric ME - Current'!$B$16)+400.13*(1.9311-'Metric ME - Current'!$B$16)^2,906.5)</f>
        <v>906.5</v>
      </c>
      <c r="C259" s="1">
        <f t="shared" si="63"/>
        <v>237296.38000000047</v>
      </c>
      <c r="D259" s="92">
        <f>IF('Metric ME - Current'!$B$16&lt;2.23,300.45-26.8531*(2.23-'Metric ME - Current'!$B$16),300.45)</f>
        <v>300.45</v>
      </c>
      <c r="E259" s="1">
        <f t="shared" si="62"/>
        <v>118701.64999999995</v>
      </c>
      <c r="H259" s="92">
        <v>281</v>
      </c>
      <c r="I259" s="92">
        <f>IF('Metric ME - Current'!$C$16&lt;1.9311,906.5-265.11*(1.9311-'Metric ME - Current'!$C$16)+400.13*(1.9311-'Metric ME - Current'!$C$16)^2,906.5)</f>
        <v>906.5</v>
      </c>
      <c r="J259" s="1">
        <f t="shared" si="64"/>
        <v>237296.38000000047</v>
      </c>
      <c r="K259" s="92">
        <f>IF('Metric ME - Current'!$C$16&lt;2.23,300.45-26.8531*(2.23-'Metric ME - Current'!$C$16),300.45)</f>
        <v>300.45</v>
      </c>
      <c r="L259" s="1">
        <f t="shared" si="71"/>
        <v>118701.64999999995</v>
      </c>
      <c r="O259" s="92">
        <v>281</v>
      </c>
      <c r="P259" s="92">
        <f>IF('Metric ME - Current'!$D$16&lt;1.9311,906.5-265.11*(1.9311-'Metric ME - Current'!$D$16)+400.13*(1.9311-'Metric ME - Current'!$D$16)^2,906.5)</f>
        <v>906.5</v>
      </c>
      <c r="Q259" s="1">
        <f t="shared" si="65"/>
        <v>237296.38000000047</v>
      </c>
      <c r="R259" s="92">
        <f>IF('Metric ME - Current'!$D$16&lt;2.23,300.45-26.8531*(2.23-'Metric ME - Current'!$D$16),300.45)</f>
        <v>300.45</v>
      </c>
      <c r="S259" s="1">
        <f t="shared" si="72"/>
        <v>118701.64999999995</v>
      </c>
      <c r="V259" s="92">
        <v>281</v>
      </c>
      <c r="W259" s="92">
        <f>IF('Metric ME - Current'!$E$16&lt;1.9311,906.5-265.11*(1.9311-'Metric ME - Current'!$E$16)+400.13*(1.9311-'Metric ME - Current'!$E$16)^2,906.5)</f>
        <v>906.5</v>
      </c>
      <c r="X259" s="1">
        <f t="shared" si="66"/>
        <v>237296.38000000047</v>
      </c>
      <c r="Y259" s="92">
        <f>IF('Metric ME - Current'!$E$16&lt;2.23,300.45-26.8531*(2.23-'Metric ME - Current'!$E$16),300.45)</f>
        <v>300.45</v>
      </c>
      <c r="Z259" s="1">
        <f t="shared" si="73"/>
        <v>118701.64999999995</v>
      </c>
      <c r="AC259" s="92">
        <v>281</v>
      </c>
      <c r="AD259" s="92">
        <f>IF('Metric ME - Current'!$F$16&lt;1.9311,906.5-265.11*(1.9311-'Metric ME - Current'!$F$16)+400.13*(1.9311-'Metric ME - Current'!$F$16)^2,906.5)</f>
        <v>906.5</v>
      </c>
      <c r="AE259" s="1">
        <f t="shared" si="67"/>
        <v>237296.38000000047</v>
      </c>
      <c r="AF259" s="92">
        <f>IF('Metric ME - Current'!$F$16&lt;2.23,300.45-26.8531*(2.23-'Metric ME - Current'!$F$16),300.45)</f>
        <v>300.45</v>
      </c>
      <c r="AG259" s="1">
        <f t="shared" si="74"/>
        <v>118701.64999999995</v>
      </c>
      <c r="AJ259" s="92">
        <v>281</v>
      </c>
      <c r="AK259" s="92">
        <f>IF('Metric ME - Current'!$G$16&lt;1.9311,906.5-265.11*(1.9311-'Metric ME - Current'!$G$16)+400.13*(1.9311-'Metric ME - Current'!$G$16)^2,906.5)</f>
        <v>906.5</v>
      </c>
      <c r="AL259" s="1">
        <f t="shared" si="68"/>
        <v>237296.38000000047</v>
      </c>
      <c r="AM259" s="92">
        <f>IF('Metric ME - Current'!$G$16&lt;2.23,300.45-26.8531*(2.23-'Metric ME - Current'!$G$16),300.45)</f>
        <v>300.45</v>
      </c>
      <c r="AN259" s="1">
        <f t="shared" si="75"/>
        <v>118701.64999999995</v>
      </c>
      <c r="AQ259" s="92">
        <v>281</v>
      </c>
      <c r="AR259" s="92">
        <f>IF('Metric ME - Current'!$H$16&lt;1.9311,906.5-265.11*(1.9311-'Metric ME - Current'!$H$16)+400.13*(1.9311-'Metric ME - Current'!$H$16)^2,906.5)</f>
        <v>906.5</v>
      </c>
      <c r="AS259" s="1">
        <f t="shared" si="69"/>
        <v>237296.38000000047</v>
      </c>
      <c r="AT259" s="92">
        <f>IF('Metric ME - Current'!$H$16&lt;2.23,300.45-26.8531*(2.23-'Metric ME - Current'!$H$16),300.45)</f>
        <v>300.45</v>
      </c>
      <c r="AU259" s="1">
        <f t="shared" si="76"/>
        <v>118701.64999999995</v>
      </c>
      <c r="AX259" s="92">
        <v>281</v>
      </c>
      <c r="AY259" s="92">
        <f>IF('Metric ME - Current'!$I$16&lt;1.9311,906.5-265.11*(1.9311-'Metric ME - Current'!$I$16)+400.13*(1.9311-'Metric ME - Current'!$I$16)^2,906.5)</f>
        <v>906.5</v>
      </c>
      <c r="AZ259" s="1">
        <f t="shared" si="70"/>
        <v>237296.38000000047</v>
      </c>
      <c r="BA259" s="92">
        <f>IF('Metric ME - Current'!$I$16&lt;2.23,300.45-26.8531*(2.23-'Metric ME - Current'!$I$16),300.45)</f>
        <v>300.45</v>
      </c>
      <c r="BB259" s="1">
        <f t="shared" si="77"/>
        <v>118701.64999999995</v>
      </c>
    </row>
    <row r="260" spans="1:54" x14ac:dyDescent="0.25">
      <c r="A260" s="92">
        <v>282</v>
      </c>
      <c r="B260" s="93">
        <f>IF('Metric ME - Current'!$B$16&lt;1.9311,906.5-265.11*(1.9311-'Metric ME - Current'!$B$16)+400.13*(1.9311-'Metric ME - Current'!$B$16)^2,906.5)</f>
        <v>906.5</v>
      </c>
      <c r="C260" s="1">
        <f t="shared" si="63"/>
        <v>238202.88000000047</v>
      </c>
      <c r="D260" s="92">
        <f>IF('Metric ME - Current'!$B$16&lt;2.23,300.45-26.8531*(2.23-'Metric ME - Current'!$B$16),300.45)</f>
        <v>300.45</v>
      </c>
      <c r="E260" s="1">
        <f t="shared" si="62"/>
        <v>119002.09999999995</v>
      </c>
      <c r="H260" s="92">
        <v>282</v>
      </c>
      <c r="I260" s="93">
        <f>IF('Metric ME - Current'!$C$16&lt;1.9311,906.5-265.11*(1.9311-'Metric ME - Current'!$C$16)+400.13*(1.9311-'Metric ME - Current'!$C$16)^2,906.5)</f>
        <v>906.5</v>
      </c>
      <c r="J260" s="1">
        <f t="shared" si="64"/>
        <v>238202.88000000047</v>
      </c>
      <c r="K260" s="92">
        <f>IF('Metric ME - Current'!$C$16&lt;2.23,300.45-26.8531*(2.23-'Metric ME - Current'!$C$16),300.45)</f>
        <v>300.45</v>
      </c>
      <c r="L260" s="1">
        <f t="shared" si="71"/>
        <v>119002.09999999995</v>
      </c>
      <c r="O260" s="92">
        <v>282</v>
      </c>
      <c r="P260" s="93">
        <f>IF('Metric ME - Current'!$D$16&lt;1.9311,906.5-265.11*(1.9311-'Metric ME - Current'!$D$16)+400.13*(1.9311-'Metric ME - Current'!$D$16)^2,906.5)</f>
        <v>906.5</v>
      </c>
      <c r="Q260" s="1">
        <f t="shared" si="65"/>
        <v>238202.88000000047</v>
      </c>
      <c r="R260" s="92">
        <f>IF('Metric ME - Current'!$D$16&lt;2.23,300.45-26.8531*(2.23-'Metric ME - Current'!$D$16),300.45)</f>
        <v>300.45</v>
      </c>
      <c r="S260" s="1">
        <f t="shared" si="72"/>
        <v>119002.09999999995</v>
      </c>
      <c r="V260" s="92">
        <v>282</v>
      </c>
      <c r="W260" s="93">
        <f>IF('Metric ME - Current'!$E$16&lt;1.9311,906.5-265.11*(1.9311-'Metric ME - Current'!$E$16)+400.13*(1.9311-'Metric ME - Current'!$E$16)^2,906.5)</f>
        <v>906.5</v>
      </c>
      <c r="X260" s="1">
        <f t="shared" si="66"/>
        <v>238202.88000000047</v>
      </c>
      <c r="Y260" s="92">
        <f>IF('Metric ME - Current'!$E$16&lt;2.23,300.45-26.8531*(2.23-'Metric ME - Current'!$E$16),300.45)</f>
        <v>300.45</v>
      </c>
      <c r="Z260" s="1">
        <f t="shared" si="73"/>
        <v>119002.09999999995</v>
      </c>
      <c r="AC260" s="92">
        <v>282</v>
      </c>
      <c r="AD260" s="93">
        <f>IF('Metric ME - Current'!$F$16&lt;1.9311,906.5-265.11*(1.9311-'Metric ME - Current'!$F$16)+400.13*(1.9311-'Metric ME - Current'!$F$16)^2,906.5)</f>
        <v>906.5</v>
      </c>
      <c r="AE260" s="1">
        <f t="shared" si="67"/>
        <v>238202.88000000047</v>
      </c>
      <c r="AF260" s="92">
        <f>IF('Metric ME - Current'!$F$16&lt;2.23,300.45-26.8531*(2.23-'Metric ME - Current'!$F$16),300.45)</f>
        <v>300.45</v>
      </c>
      <c r="AG260" s="1">
        <f t="shared" si="74"/>
        <v>119002.09999999995</v>
      </c>
      <c r="AJ260" s="92">
        <v>282</v>
      </c>
      <c r="AK260" s="93">
        <f>IF('Metric ME - Current'!$G$16&lt;1.9311,906.5-265.11*(1.9311-'Metric ME - Current'!$G$16)+400.13*(1.9311-'Metric ME - Current'!$G$16)^2,906.5)</f>
        <v>906.5</v>
      </c>
      <c r="AL260" s="1">
        <f t="shared" si="68"/>
        <v>238202.88000000047</v>
      </c>
      <c r="AM260" s="92">
        <f>IF('Metric ME - Current'!$G$16&lt;2.23,300.45-26.8531*(2.23-'Metric ME - Current'!$G$16),300.45)</f>
        <v>300.45</v>
      </c>
      <c r="AN260" s="1">
        <f t="shared" si="75"/>
        <v>119002.09999999995</v>
      </c>
      <c r="AQ260" s="92">
        <v>282</v>
      </c>
      <c r="AR260" s="93">
        <f>IF('Metric ME - Current'!$H$16&lt;1.9311,906.5-265.11*(1.9311-'Metric ME - Current'!$H$16)+400.13*(1.9311-'Metric ME - Current'!$H$16)^2,906.5)</f>
        <v>906.5</v>
      </c>
      <c r="AS260" s="1">
        <f t="shared" si="69"/>
        <v>238202.88000000047</v>
      </c>
      <c r="AT260" s="92">
        <f>IF('Metric ME - Current'!$H$16&lt;2.23,300.45-26.8531*(2.23-'Metric ME - Current'!$H$16),300.45)</f>
        <v>300.45</v>
      </c>
      <c r="AU260" s="1">
        <f t="shared" si="76"/>
        <v>119002.09999999995</v>
      </c>
      <c r="AX260" s="92">
        <v>282</v>
      </c>
      <c r="AY260" s="93">
        <f>IF('Metric ME - Current'!$I$16&lt;1.9311,906.5-265.11*(1.9311-'Metric ME - Current'!$I$16)+400.13*(1.9311-'Metric ME - Current'!$I$16)^2,906.5)</f>
        <v>906.5</v>
      </c>
      <c r="AZ260" s="1">
        <f t="shared" si="70"/>
        <v>238202.88000000047</v>
      </c>
      <c r="BA260" s="92">
        <f>IF('Metric ME - Current'!$I$16&lt;2.23,300.45-26.8531*(2.23-'Metric ME - Current'!$I$16),300.45)</f>
        <v>300.45</v>
      </c>
      <c r="BB260" s="1">
        <f t="shared" si="77"/>
        <v>119002.09999999995</v>
      </c>
    </row>
    <row r="261" spans="1:54" x14ac:dyDescent="0.25">
      <c r="A261" s="92">
        <v>283</v>
      </c>
      <c r="B261" s="93">
        <f>IF('Metric ME - Current'!$B$16&lt;1.9311,906.5-265.11*(1.9311-'Metric ME - Current'!$B$16)+400.13*(1.9311-'Metric ME - Current'!$B$16)^2,906.5)</f>
        <v>906.5</v>
      </c>
      <c r="C261" s="1">
        <f t="shared" si="63"/>
        <v>239109.38000000047</v>
      </c>
      <c r="D261" s="92">
        <f>IF('Metric ME - Current'!$B$16&lt;2.23,300.45-26.8531*(2.23-'Metric ME - Current'!$B$16),300.45)</f>
        <v>300.45</v>
      </c>
      <c r="E261" s="1">
        <f t="shared" si="62"/>
        <v>119302.54999999994</v>
      </c>
      <c r="H261" s="92">
        <v>283</v>
      </c>
      <c r="I261" s="93">
        <f>IF('Metric ME - Current'!$C$16&lt;1.9311,906.5-265.11*(1.9311-'Metric ME - Current'!$C$16)+400.13*(1.9311-'Metric ME - Current'!$C$16)^2,906.5)</f>
        <v>906.5</v>
      </c>
      <c r="J261" s="1">
        <f t="shared" si="64"/>
        <v>239109.38000000047</v>
      </c>
      <c r="K261" s="92">
        <f>IF('Metric ME - Current'!$C$16&lt;2.23,300.45-26.8531*(2.23-'Metric ME - Current'!$C$16),300.45)</f>
        <v>300.45</v>
      </c>
      <c r="L261" s="1">
        <f t="shared" si="71"/>
        <v>119302.54999999994</v>
      </c>
      <c r="O261" s="92">
        <v>283</v>
      </c>
      <c r="P261" s="93">
        <f>IF('Metric ME - Current'!$D$16&lt;1.9311,906.5-265.11*(1.9311-'Metric ME - Current'!$D$16)+400.13*(1.9311-'Metric ME - Current'!$D$16)^2,906.5)</f>
        <v>906.5</v>
      </c>
      <c r="Q261" s="1">
        <f t="shared" si="65"/>
        <v>239109.38000000047</v>
      </c>
      <c r="R261" s="92">
        <f>IF('Metric ME - Current'!$D$16&lt;2.23,300.45-26.8531*(2.23-'Metric ME - Current'!$D$16),300.45)</f>
        <v>300.45</v>
      </c>
      <c r="S261" s="1">
        <f t="shared" si="72"/>
        <v>119302.54999999994</v>
      </c>
      <c r="V261" s="92">
        <v>283</v>
      </c>
      <c r="W261" s="93">
        <f>IF('Metric ME - Current'!$E$16&lt;1.9311,906.5-265.11*(1.9311-'Metric ME - Current'!$E$16)+400.13*(1.9311-'Metric ME - Current'!$E$16)^2,906.5)</f>
        <v>906.5</v>
      </c>
      <c r="X261" s="1">
        <f t="shared" si="66"/>
        <v>239109.38000000047</v>
      </c>
      <c r="Y261" s="92">
        <f>IF('Metric ME - Current'!$E$16&lt;2.23,300.45-26.8531*(2.23-'Metric ME - Current'!$E$16),300.45)</f>
        <v>300.45</v>
      </c>
      <c r="Z261" s="1">
        <f t="shared" si="73"/>
        <v>119302.54999999994</v>
      </c>
      <c r="AC261" s="92">
        <v>283</v>
      </c>
      <c r="AD261" s="93">
        <f>IF('Metric ME - Current'!$F$16&lt;1.9311,906.5-265.11*(1.9311-'Metric ME - Current'!$F$16)+400.13*(1.9311-'Metric ME - Current'!$F$16)^2,906.5)</f>
        <v>906.5</v>
      </c>
      <c r="AE261" s="1">
        <f t="shared" si="67"/>
        <v>239109.38000000047</v>
      </c>
      <c r="AF261" s="92">
        <f>IF('Metric ME - Current'!$F$16&lt;2.23,300.45-26.8531*(2.23-'Metric ME - Current'!$F$16),300.45)</f>
        <v>300.45</v>
      </c>
      <c r="AG261" s="1">
        <f t="shared" si="74"/>
        <v>119302.54999999994</v>
      </c>
      <c r="AJ261" s="92">
        <v>283</v>
      </c>
      <c r="AK261" s="93">
        <f>IF('Metric ME - Current'!$G$16&lt;1.9311,906.5-265.11*(1.9311-'Metric ME - Current'!$G$16)+400.13*(1.9311-'Metric ME - Current'!$G$16)^2,906.5)</f>
        <v>906.5</v>
      </c>
      <c r="AL261" s="1">
        <f t="shared" si="68"/>
        <v>239109.38000000047</v>
      </c>
      <c r="AM261" s="92">
        <f>IF('Metric ME - Current'!$G$16&lt;2.23,300.45-26.8531*(2.23-'Metric ME - Current'!$G$16),300.45)</f>
        <v>300.45</v>
      </c>
      <c r="AN261" s="1">
        <f t="shared" si="75"/>
        <v>119302.54999999994</v>
      </c>
      <c r="AQ261" s="92">
        <v>283</v>
      </c>
      <c r="AR261" s="93">
        <f>IF('Metric ME - Current'!$H$16&lt;1.9311,906.5-265.11*(1.9311-'Metric ME - Current'!$H$16)+400.13*(1.9311-'Metric ME - Current'!$H$16)^2,906.5)</f>
        <v>906.5</v>
      </c>
      <c r="AS261" s="1">
        <f t="shared" si="69"/>
        <v>239109.38000000047</v>
      </c>
      <c r="AT261" s="92">
        <f>IF('Metric ME - Current'!$H$16&lt;2.23,300.45-26.8531*(2.23-'Metric ME - Current'!$H$16),300.45)</f>
        <v>300.45</v>
      </c>
      <c r="AU261" s="1">
        <f t="shared" si="76"/>
        <v>119302.54999999994</v>
      </c>
      <c r="AX261" s="92">
        <v>283</v>
      </c>
      <c r="AY261" s="93">
        <f>IF('Metric ME - Current'!$I$16&lt;1.9311,906.5-265.11*(1.9311-'Metric ME - Current'!$I$16)+400.13*(1.9311-'Metric ME - Current'!$I$16)^2,906.5)</f>
        <v>906.5</v>
      </c>
      <c r="AZ261" s="1">
        <f t="shared" si="70"/>
        <v>239109.38000000047</v>
      </c>
      <c r="BA261" s="92">
        <f>IF('Metric ME - Current'!$I$16&lt;2.23,300.45-26.8531*(2.23-'Metric ME - Current'!$I$16),300.45)</f>
        <v>300.45</v>
      </c>
      <c r="BB261" s="1">
        <f t="shared" si="77"/>
        <v>119302.54999999994</v>
      </c>
    </row>
    <row r="262" spans="1:54" x14ac:dyDescent="0.25">
      <c r="A262" s="92">
        <v>284</v>
      </c>
      <c r="B262" s="93">
        <f>IF('Metric ME - Current'!$B$16&lt;1.9311,906.5-265.11*(1.9311-'Metric ME - Current'!$B$16)+400.13*(1.9311-'Metric ME - Current'!$B$16)^2,906.5)</f>
        <v>906.5</v>
      </c>
      <c r="C262" s="1">
        <f t="shared" si="63"/>
        <v>240015.88000000047</v>
      </c>
      <c r="D262" s="92">
        <f>IF('Metric ME - Current'!$B$16&lt;2.23,300.45-26.8531*(2.23-'Metric ME - Current'!$B$16),300.45)</f>
        <v>300.45</v>
      </c>
      <c r="E262" s="1">
        <f t="shared" si="62"/>
        <v>119602.99999999994</v>
      </c>
      <c r="H262" s="92">
        <v>284</v>
      </c>
      <c r="I262" s="93">
        <f>IF('Metric ME - Current'!$C$16&lt;1.9311,906.5-265.11*(1.9311-'Metric ME - Current'!$C$16)+400.13*(1.9311-'Metric ME - Current'!$C$16)^2,906.5)</f>
        <v>906.5</v>
      </c>
      <c r="J262" s="1">
        <f t="shared" si="64"/>
        <v>240015.88000000047</v>
      </c>
      <c r="K262" s="92">
        <f>IF('Metric ME - Current'!$C$16&lt;2.23,300.45-26.8531*(2.23-'Metric ME - Current'!$C$16),300.45)</f>
        <v>300.45</v>
      </c>
      <c r="L262" s="1">
        <f t="shared" si="71"/>
        <v>119602.99999999994</v>
      </c>
      <c r="O262" s="92">
        <v>284</v>
      </c>
      <c r="P262" s="93">
        <f>IF('Metric ME - Current'!$D$16&lt;1.9311,906.5-265.11*(1.9311-'Metric ME - Current'!$D$16)+400.13*(1.9311-'Metric ME - Current'!$D$16)^2,906.5)</f>
        <v>906.5</v>
      </c>
      <c r="Q262" s="1">
        <f t="shared" si="65"/>
        <v>240015.88000000047</v>
      </c>
      <c r="R262" s="92">
        <f>IF('Metric ME - Current'!$D$16&lt;2.23,300.45-26.8531*(2.23-'Metric ME - Current'!$D$16),300.45)</f>
        <v>300.45</v>
      </c>
      <c r="S262" s="1">
        <f t="shared" si="72"/>
        <v>119602.99999999994</v>
      </c>
      <c r="V262" s="92">
        <v>284</v>
      </c>
      <c r="W262" s="93">
        <f>IF('Metric ME - Current'!$E$16&lt;1.9311,906.5-265.11*(1.9311-'Metric ME - Current'!$E$16)+400.13*(1.9311-'Metric ME - Current'!$E$16)^2,906.5)</f>
        <v>906.5</v>
      </c>
      <c r="X262" s="1">
        <f t="shared" si="66"/>
        <v>240015.88000000047</v>
      </c>
      <c r="Y262" s="92">
        <f>IF('Metric ME - Current'!$E$16&lt;2.23,300.45-26.8531*(2.23-'Metric ME - Current'!$E$16),300.45)</f>
        <v>300.45</v>
      </c>
      <c r="Z262" s="1">
        <f t="shared" si="73"/>
        <v>119602.99999999994</v>
      </c>
      <c r="AC262" s="92">
        <v>284</v>
      </c>
      <c r="AD262" s="93">
        <f>IF('Metric ME - Current'!$F$16&lt;1.9311,906.5-265.11*(1.9311-'Metric ME - Current'!$F$16)+400.13*(1.9311-'Metric ME - Current'!$F$16)^2,906.5)</f>
        <v>906.5</v>
      </c>
      <c r="AE262" s="1">
        <f t="shared" si="67"/>
        <v>240015.88000000047</v>
      </c>
      <c r="AF262" s="92">
        <f>IF('Metric ME - Current'!$F$16&lt;2.23,300.45-26.8531*(2.23-'Metric ME - Current'!$F$16),300.45)</f>
        <v>300.45</v>
      </c>
      <c r="AG262" s="1">
        <f t="shared" si="74"/>
        <v>119602.99999999994</v>
      </c>
      <c r="AJ262" s="92">
        <v>284</v>
      </c>
      <c r="AK262" s="93">
        <f>IF('Metric ME - Current'!$G$16&lt;1.9311,906.5-265.11*(1.9311-'Metric ME - Current'!$G$16)+400.13*(1.9311-'Metric ME - Current'!$G$16)^2,906.5)</f>
        <v>906.5</v>
      </c>
      <c r="AL262" s="1">
        <f t="shared" si="68"/>
        <v>240015.88000000047</v>
      </c>
      <c r="AM262" s="92">
        <f>IF('Metric ME - Current'!$G$16&lt;2.23,300.45-26.8531*(2.23-'Metric ME - Current'!$G$16),300.45)</f>
        <v>300.45</v>
      </c>
      <c r="AN262" s="1">
        <f t="shared" si="75"/>
        <v>119602.99999999994</v>
      </c>
      <c r="AQ262" s="92">
        <v>284</v>
      </c>
      <c r="AR262" s="93">
        <f>IF('Metric ME - Current'!$H$16&lt;1.9311,906.5-265.11*(1.9311-'Metric ME - Current'!$H$16)+400.13*(1.9311-'Metric ME - Current'!$H$16)^2,906.5)</f>
        <v>906.5</v>
      </c>
      <c r="AS262" s="1">
        <f t="shared" si="69"/>
        <v>240015.88000000047</v>
      </c>
      <c r="AT262" s="92">
        <f>IF('Metric ME - Current'!$H$16&lt;2.23,300.45-26.8531*(2.23-'Metric ME - Current'!$H$16),300.45)</f>
        <v>300.45</v>
      </c>
      <c r="AU262" s="1">
        <f t="shared" si="76"/>
        <v>119602.99999999994</v>
      </c>
      <c r="AX262" s="92">
        <v>284</v>
      </c>
      <c r="AY262" s="93">
        <f>IF('Metric ME - Current'!$I$16&lt;1.9311,906.5-265.11*(1.9311-'Metric ME - Current'!$I$16)+400.13*(1.9311-'Metric ME - Current'!$I$16)^2,906.5)</f>
        <v>906.5</v>
      </c>
      <c r="AZ262" s="1">
        <f t="shared" si="70"/>
        <v>240015.88000000047</v>
      </c>
      <c r="BA262" s="92">
        <f>IF('Metric ME - Current'!$I$16&lt;2.23,300.45-26.8531*(2.23-'Metric ME - Current'!$I$16),300.45)</f>
        <v>300.45</v>
      </c>
      <c r="BB262" s="1">
        <f t="shared" si="77"/>
        <v>119602.99999999994</v>
      </c>
    </row>
    <row r="263" spans="1:54" x14ac:dyDescent="0.25">
      <c r="A263" s="92">
        <v>285</v>
      </c>
      <c r="B263" s="93">
        <f>IF('Metric ME - Current'!$B$16&lt;1.9311,906.5-265.11*(1.9311-'Metric ME - Current'!$B$16)+400.13*(1.9311-'Metric ME - Current'!$B$16)^2,906.5)</f>
        <v>906.5</v>
      </c>
      <c r="C263" s="1">
        <f t="shared" si="63"/>
        <v>240922.38000000047</v>
      </c>
      <c r="D263" s="92">
        <f>IF('Metric ME - Current'!$B$16&lt;2.23,300.45-26.8531*(2.23-'Metric ME - Current'!$B$16),300.45)</f>
        <v>300.45</v>
      </c>
      <c r="E263" s="1">
        <f t="shared" ref="E263:E308" si="78">D263+E262</f>
        <v>119903.44999999994</v>
      </c>
      <c r="H263" s="92">
        <v>285</v>
      </c>
      <c r="I263" s="93">
        <f>IF('Metric ME - Current'!$C$16&lt;1.9311,906.5-265.11*(1.9311-'Metric ME - Current'!$C$16)+400.13*(1.9311-'Metric ME - Current'!$C$16)^2,906.5)</f>
        <v>906.5</v>
      </c>
      <c r="J263" s="1">
        <f t="shared" si="64"/>
        <v>240922.38000000047</v>
      </c>
      <c r="K263" s="92">
        <f>IF('Metric ME - Current'!$C$16&lt;2.23,300.45-26.8531*(2.23-'Metric ME - Current'!$C$16),300.45)</f>
        <v>300.45</v>
      </c>
      <c r="L263" s="1">
        <f t="shared" si="71"/>
        <v>119903.44999999994</v>
      </c>
      <c r="O263" s="92">
        <v>285</v>
      </c>
      <c r="P263" s="93">
        <f>IF('Metric ME - Current'!$D$16&lt;1.9311,906.5-265.11*(1.9311-'Metric ME - Current'!$D$16)+400.13*(1.9311-'Metric ME - Current'!$D$16)^2,906.5)</f>
        <v>906.5</v>
      </c>
      <c r="Q263" s="1">
        <f t="shared" si="65"/>
        <v>240922.38000000047</v>
      </c>
      <c r="R263" s="92">
        <f>IF('Metric ME - Current'!$D$16&lt;2.23,300.45-26.8531*(2.23-'Metric ME - Current'!$D$16),300.45)</f>
        <v>300.45</v>
      </c>
      <c r="S263" s="1">
        <f t="shared" si="72"/>
        <v>119903.44999999994</v>
      </c>
      <c r="V263" s="92">
        <v>285</v>
      </c>
      <c r="W263" s="93">
        <f>IF('Metric ME - Current'!$E$16&lt;1.9311,906.5-265.11*(1.9311-'Metric ME - Current'!$E$16)+400.13*(1.9311-'Metric ME - Current'!$E$16)^2,906.5)</f>
        <v>906.5</v>
      </c>
      <c r="X263" s="1">
        <f t="shared" si="66"/>
        <v>240922.38000000047</v>
      </c>
      <c r="Y263" s="92">
        <f>IF('Metric ME - Current'!$E$16&lt;2.23,300.45-26.8531*(2.23-'Metric ME - Current'!$E$16),300.45)</f>
        <v>300.45</v>
      </c>
      <c r="Z263" s="1">
        <f t="shared" si="73"/>
        <v>119903.44999999994</v>
      </c>
      <c r="AC263" s="92">
        <v>285</v>
      </c>
      <c r="AD263" s="93">
        <f>IF('Metric ME - Current'!$F$16&lt;1.9311,906.5-265.11*(1.9311-'Metric ME - Current'!$F$16)+400.13*(1.9311-'Metric ME - Current'!$F$16)^2,906.5)</f>
        <v>906.5</v>
      </c>
      <c r="AE263" s="1">
        <f t="shared" si="67"/>
        <v>240922.38000000047</v>
      </c>
      <c r="AF263" s="92">
        <f>IF('Metric ME - Current'!$F$16&lt;2.23,300.45-26.8531*(2.23-'Metric ME - Current'!$F$16),300.45)</f>
        <v>300.45</v>
      </c>
      <c r="AG263" s="1">
        <f t="shared" si="74"/>
        <v>119903.44999999994</v>
      </c>
      <c r="AJ263" s="92">
        <v>285</v>
      </c>
      <c r="AK263" s="93">
        <f>IF('Metric ME - Current'!$G$16&lt;1.9311,906.5-265.11*(1.9311-'Metric ME - Current'!$G$16)+400.13*(1.9311-'Metric ME - Current'!$G$16)^2,906.5)</f>
        <v>906.5</v>
      </c>
      <c r="AL263" s="1">
        <f t="shared" si="68"/>
        <v>240922.38000000047</v>
      </c>
      <c r="AM263" s="92">
        <f>IF('Metric ME - Current'!$G$16&lt;2.23,300.45-26.8531*(2.23-'Metric ME - Current'!$G$16),300.45)</f>
        <v>300.45</v>
      </c>
      <c r="AN263" s="1">
        <f t="shared" si="75"/>
        <v>119903.44999999994</v>
      </c>
      <c r="AQ263" s="92">
        <v>285</v>
      </c>
      <c r="AR263" s="93">
        <f>IF('Metric ME - Current'!$H$16&lt;1.9311,906.5-265.11*(1.9311-'Metric ME - Current'!$H$16)+400.13*(1.9311-'Metric ME - Current'!$H$16)^2,906.5)</f>
        <v>906.5</v>
      </c>
      <c r="AS263" s="1">
        <f t="shared" si="69"/>
        <v>240922.38000000047</v>
      </c>
      <c r="AT263" s="92">
        <f>IF('Metric ME - Current'!$H$16&lt;2.23,300.45-26.8531*(2.23-'Metric ME - Current'!$H$16),300.45)</f>
        <v>300.45</v>
      </c>
      <c r="AU263" s="1">
        <f t="shared" si="76"/>
        <v>119903.44999999994</v>
      </c>
      <c r="AX263" s="92">
        <v>285</v>
      </c>
      <c r="AY263" s="93">
        <f>IF('Metric ME - Current'!$I$16&lt;1.9311,906.5-265.11*(1.9311-'Metric ME - Current'!$I$16)+400.13*(1.9311-'Metric ME - Current'!$I$16)^2,906.5)</f>
        <v>906.5</v>
      </c>
      <c r="AZ263" s="1">
        <f t="shared" si="70"/>
        <v>240922.38000000047</v>
      </c>
      <c r="BA263" s="92">
        <f>IF('Metric ME - Current'!$I$16&lt;2.23,300.45-26.8531*(2.23-'Metric ME - Current'!$I$16),300.45)</f>
        <v>300.45</v>
      </c>
      <c r="BB263" s="1">
        <f t="shared" si="77"/>
        <v>119903.44999999994</v>
      </c>
    </row>
    <row r="264" spans="1:54" x14ac:dyDescent="0.25">
      <c r="A264" s="92">
        <v>286</v>
      </c>
      <c r="B264" s="93">
        <f>IF('Metric ME - Current'!$B$16&lt;1.9311,906.5-265.11*(1.9311-'Metric ME - Current'!$B$16)+400.13*(1.9311-'Metric ME - Current'!$B$16)^2,906.5)</f>
        <v>906.5</v>
      </c>
      <c r="C264" s="1">
        <f t="shared" ref="C264:C308" si="79">B264+C263</f>
        <v>241828.88000000047</v>
      </c>
      <c r="D264" s="92">
        <f>IF('Metric ME - Current'!$B$16&lt;2.23,300.45-26.8531*(2.23-'Metric ME - Current'!$B$16),300.45)</f>
        <v>300.45</v>
      </c>
      <c r="E264" s="1">
        <f t="shared" si="78"/>
        <v>120203.89999999994</v>
      </c>
      <c r="H264" s="92">
        <v>286</v>
      </c>
      <c r="I264" s="93">
        <f>IF('Metric ME - Current'!$C$16&lt;1.9311,906.5-265.11*(1.9311-'Metric ME - Current'!$C$16)+400.13*(1.9311-'Metric ME - Current'!$C$16)^2,906.5)</f>
        <v>906.5</v>
      </c>
      <c r="J264" s="1">
        <f t="shared" ref="J264:J308" si="80">I264+J263</f>
        <v>241828.88000000047</v>
      </c>
      <c r="K264" s="92">
        <f>IF('Metric ME - Current'!$C$16&lt;2.23,300.45-26.8531*(2.23-'Metric ME - Current'!$C$16),300.45)</f>
        <v>300.45</v>
      </c>
      <c r="L264" s="1">
        <f t="shared" si="71"/>
        <v>120203.89999999994</v>
      </c>
      <c r="O264" s="92">
        <v>286</v>
      </c>
      <c r="P264" s="93">
        <f>IF('Metric ME - Current'!$D$16&lt;1.9311,906.5-265.11*(1.9311-'Metric ME - Current'!$D$16)+400.13*(1.9311-'Metric ME - Current'!$D$16)^2,906.5)</f>
        <v>906.5</v>
      </c>
      <c r="Q264" s="1">
        <f t="shared" ref="Q264:Q308" si="81">P264+Q263</f>
        <v>241828.88000000047</v>
      </c>
      <c r="R264" s="92">
        <f>IF('Metric ME - Current'!$D$16&lt;2.23,300.45-26.8531*(2.23-'Metric ME - Current'!$D$16),300.45)</f>
        <v>300.45</v>
      </c>
      <c r="S264" s="1">
        <f t="shared" si="72"/>
        <v>120203.89999999994</v>
      </c>
      <c r="V264" s="92">
        <v>286</v>
      </c>
      <c r="W264" s="93">
        <f>IF('Metric ME - Current'!$E$16&lt;1.9311,906.5-265.11*(1.9311-'Metric ME - Current'!$E$16)+400.13*(1.9311-'Metric ME - Current'!$E$16)^2,906.5)</f>
        <v>906.5</v>
      </c>
      <c r="X264" s="1">
        <f t="shared" ref="X264:X308" si="82">W264+X263</f>
        <v>241828.88000000047</v>
      </c>
      <c r="Y264" s="92">
        <f>IF('Metric ME - Current'!$E$16&lt;2.23,300.45-26.8531*(2.23-'Metric ME - Current'!$E$16),300.45)</f>
        <v>300.45</v>
      </c>
      <c r="Z264" s="1">
        <f t="shared" si="73"/>
        <v>120203.89999999994</v>
      </c>
      <c r="AC264" s="92">
        <v>286</v>
      </c>
      <c r="AD264" s="93">
        <f>IF('Metric ME - Current'!$F$16&lt;1.9311,906.5-265.11*(1.9311-'Metric ME - Current'!$F$16)+400.13*(1.9311-'Metric ME - Current'!$F$16)^2,906.5)</f>
        <v>906.5</v>
      </c>
      <c r="AE264" s="1">
        <f t="shared" ref="AE264:AE308" si="83">AD264+AE263</f>
        <v>241828.88000000047</v>
      </c>
      <c r="AF264" s="92">
        <f>IF('Metric ME - Current'!$F$16&lt;2.23,300.45-26.8531*(2.23-'Metric ME - Current'!$F$16),300.45)</f>
        <v>300.45</v>
      </c>
      <c r="AG264" s="1">
        <f t="shared" si="74"/>
        <v>120203.89999999994</v>
      </c>
      <c r="AJ264" s="92">
        <v>286</v>
      </c>
      <c r="AK264" s="93">
        <f>IF('Metric ME - Current'!$G$16&lt;1.9311,906.5-265.11*(1.9311-'Metric ME - Current'!$G$16)+400.13*(1.9311-'Metric ME - Current'!$G$16)^2,906.5)</f>
        <v>906.5</v>
      </c>
      <c r="AL264" s="1">
        <f t="shared" ref="AL264:AL308" si="84">AK264+AL263</f>
        <v>241828.88000000047</v>
      </c>
      <c r="AM264" s="92">
        <f>IF('Metric ME - Current'!$G$16&lt;2.23,300.45-26.8531*(2.23-'Metric ME - Current'!$G$16),300.45)</f>
        <v>300.45</v>
      </c>
      <c r="AN264" s="1">
        <f t="shared" si="75"/>
        <v>120203.89999999994</v>
      </c>
      <c r="AQ264" s="92">
        <v>286</v>
      </c>
      <c r="AR264" s="93">
        <f>IF('Metric ME - Current'!$H$16&lt;1.9311,906.5-265.11*(1.9311-'Metric ME - Current'!$H$16)+400.13*(1.9311-'Metric ME - Current'!$H$16)^2,906.5)</f>
        <v>906.5</v>
      </c>
      <c r="AS264" s="1">
        <f t="shared" ref="AS264:AS308" si="85">AR264+AS263</f>
        <v>241828.88000000047</v>
      </c>
      <c r="AT264" s="92">
        <f>IF('Metric ME - Current'!$H$16&lt;2.23,300.45-26.8531*(2.23-'Metric ME - Current'!$H$16),300.45)</f>
        <v>300.45</v>
      </c>
      <c r="AU264" s="1">
        <f t="shared" si="76"/>
        <v>120203.89999999994</v>
      </c>
      <c r="AX264" s="92">
        <v>286</v>
      </c>
      <c r="AY264" s="93">
        <f>IF('Metric ME - Current'!$I$16&lt;1.9311,906.5-265.11*(1.9311-'Metric ME - Current'!$I$16)+400.13*(1.9311-'Metric ME - Current'!$I$16)^2,906.5)</f>
        <v>906.5</v>
      </c>
      <c r="AZ264" s="1">
        <f t="shared" ref="AZ264:AZ308" si="86">AY264+AZ263</f>
        <v>241828.88000000047</v>
      </c>
      <c r="BA264" s="92">
        <f>IF('Metric ME - Current'!$I$16&lt;2.23,300.45-26.8531*(2.23-'Metric ME - Current'!$I$16),300.45)</f>
        <v>300.45</v>
      </c>
      <c r="BB264" s="1">
        <f t="shared" si="77"/>
        <v>120203.89999999994</v>
      </c>
    </row>
    <row r="265" spans="1:54" x14ac:dyDescent="0.25">
      <c r="A265" s="92">
        <v>287</v>
      </c>
      <c r="B265" s="93">
        <f>IF('Metric ME - Current'!$B$16&lt;1.9311,906.5-265.11*(1.9311-'Metric ME - Current'!$B$16)+400.13*(1.9311-'Metric ME - Current'!$B$16)^2,906.5)</f>
        <v>906.5</v>
      </c>
      <c r="C265" s="1">
        <f t="shared" si="79"/>
        <v>242735.38000000047</v>
      </c>
      <c r="D265" s="92">
        <f>IF('Metric ME - Current'!$B$16&lt;2.23,300.45-26.8531*(2.23-'Metric ME - Current'!$B$16),300.45)</f>
        <v>300.45</v>
      </c>
      <c r="E265" s="1">
        <f t="shared" si="78"/>
        <v>120504.34999999993</v>
      </c>
      <c r="H265" s="92">
        <v>287</v>
      </c>
      <c r="I265" s="93">
        <f>IF('Metric ME - Current'!$C$16&lt;1.9311,906.5-265.11*(1.9311-'Metric ME - Current'!$C$16)+400.13*(1.9311-'Metric ME - Current'!$C$16)^2,906.5)</f>
        <v>906.5</v>
      </c>
      <c r="J265" s="1">
        <f t="shared" si="80"/>
        <v>242735.38000000047</v>
      </c>
      <c r="K265" s="92">
        <f>IF('Metric ME - Current'!$C$16&lt;2.23,300.45-26.8531*(2.23-'Metric ME - Current'!$C$16),300.45)</f>
        <v>300.45</v>
      </c>
      <c r="L265" s="1">
        <f t="shared" si="71"/>
        <v>120504.34999999993</v>
      </c>
      <c r="O265" s="92">
        <v>287</v>
      </c>
      <c r="P265" s="93">
        <f>IF('Metric ME - Current'!$D$16&lt;1.9311,906.5-265.11*(1.9311-'Metric ME - Current'!$D$16)+400.13*(1.9311-'Metric ME - Current'!$D$16)^2,906.5)</f>
        <v>906.5</v>
      </c>
      <c r="Q265" s="1">
        <f t="shared" si="81"/>
        <v>242735.38000000047</v>
      </c>
      <c r="R265" s="92">
        <f>IF('Metric ME - Current'!$D$16&lt;2.23,300.45-26.8531*(2.23-'Metric ME - Current'!$D$16),300.45)</f>
        <v>300.45</v>
      </c>
      <c r="S265" s="1">
        <f t="shared" si="72"/>
        <v>120504.34999999993</v>
      </c>
      <c r="V265" s="92">
        <v>287</v>
      </c>
      <c r="W265" s="93">
        <f>IF('Metric ME - Current'!$E$16&lt;1.9311,906.5-265.11*(1.9311-'Metric ME - Current'!$E$16)+400.13*(1.9311-'Metric ME - Current'!$E$16)^2,906.5)</f>
        <v>906.5</v>
      </c>
      <c r="X265" s="1">
        <f t="shared" si="82"/>
        <v>242735.38000000047</v>
      </c>
      <c r="Y265" s="92">
        <f>IF('Metric ME - Current'!$E$16&lt;2.23,300.45-26.8531*(2.23-'Metric ME - Current'!$E$16),300.45)</f>
        <v>300.45</v>
      </c>
      <c r="Z265" s="1">
        <f t="shared" si="73"/>
        <v>120504.34999999993</v>
      </c>
      <c r="AC265" s="92">
        <v>287</v>
      </c>
      <c r="AD265" s="93">
        <f>IF('Metric ME - Current'!$F$16&lt;1.9311,906.5-265.11*(1.9311-'Metric ME - Current'!$F$16)+400.13*(1.9311-'Metric ME - Current'!$F$16)^2,906.5)</f>
        <v>906.5</v>
      </c>
      <c r="AE265" s="1">
        <f t="shared" si="83"/>
        <v>242735.38000000047</v>
      </c>
      <c r="AF265" s="92">
        <f>IF('Metric ME - Current'!$F$16&lt;2.23,300.45-26.8531*(2.23-'Metric ME - Current'!$F$16),300.45)</f>
        <v>300.45</v>
      </c>
      <c r="AG265" s="1">
        <f t="shared" si="74"/>
        <v>120504.34999999993</v>
      </c>
      <c r="AJ265" s="92">
        <v>287</v>
      </c>
      <c r="AK265" s="93">
        <f>IF('Metric ME - Current'!$G$16&lt;1.9311,906.5-265.11*(1.9311-'Metric ME - Current'!$G$16)+400.13*(1.9311-'Metric ME - Current'!$G$16)^2,906.5)</f>
        <v>906.5</v>
      </c>
      <c r="AL265" s="1">
        <f t="shared" si="84"/>
        <v>242735.38000000047</v>
      </c>
      <c r="AM265" s="92">
        <f>IF('Metric ME - Current'!$G$16&lt;2.23,300.45-26.8531*(2.23-'Metric ME - Current'!$G$16),300.45)</f>
        <v>300.45</v>
      </c>
      <c r="AN265" s="1">
        <f t="shared" si="75"/>
        <v>120504.34999999993</v>
      </c>
      <c r="AQ265" s="92">
        <v>287</v>
      </c>
      <c r="AR265" s="93">
        <f>IF('Metric ME - Current'!$H$16&lt;1.9311,906.5-265.11*(1.9311-'Metric ME - Current'!$H$16)+400.13*(1.9311-'Metric ME - Current'!$H$16)^2,906.5)</f>
        <v>906.5</v>
      </c>
      <c r="AS265" s="1">
        <f t="shared" si="85"/>
        <v>242735.38000000047</v>
      </c>
      <c r="AT265" s="92">
        <f>IF('Metric ME - Current'!$H$16&lt;2.23,300.45-26.8531*(2.23-'Metric ME - Current'!$H$16),300.45)</f>
        <v>300.45</v>
      </c>
      <c r="AU265" s="1">
        <f t="shared" si="76"/>
        <v>120504.34999999993</v>
      </c>
      <c r="AX265" s="92">
        <v>287</v>
      </c>
      <c r="AY265" s="93">
        <f>IF('Metric ME - Current'!$I$16&lt;1.9311,906.5-265.11*(1.9311-'Metric ME - Current'!$I$16)+400.13*(1.9311-'Metric ME - Current'!$I$16)^2,906.5)</f>
        <v>906.5</v>
      </c>
      <c r="AZ265" s="1">
        <f t="shared" si="86"/>
        <v>242735.38000000047</v>
      </c>
      <c r="BA265" s="92">
        <f>IF('Metric ME - Current'!$I$16&lt;2.23,300.45-26.8531*(2.23-'Metric ME - Current'!$I$16),300.45)</f>
        <v>300.45</v>
      </c>
      <c r="BB265" s="1">
        <f t="shared" si="77"/>
        <v>120504.34999999993</v>
      </c>
    </row>
    <row r="266" spans="1:54" x14ac:dyDescent="0.25">
      <c r="A266" s="92">
        <v>288</v>
      </c>
      <c r="B266" s="93">
        <f>IF('Metric ME - Current'!$B$16&lt;1.9311,906.5-265.11*(1.9311-'Metric ME - Current'!$B$16)+400.13*(1.9311-'Metric ME - Current'!$B$16)^2,906.5)</f>
        <v>906.5</v>
      </c>
      <c r="C266" s="1">
        <f t="shared" si="79"/>
        <v>243641.88000000047</v>
      </c>
      <c r="D266" s="92">
        <f>IF('Metric ME - Current'!$B$16&lt;2.23,300.45-26.8531*(2.23-'Metric ME - Current'!$B$16),300.45)</f>
        <v>300.45</v>
      </c>
      <c r="E266" s="1">
        <f t="shared" si="78"/>
        <v>120804.79999999993</v>
      </c>
      <c r="H266" s="92">
        <v>288</v>
      </c>
      <c r="I266" s="93">
        <f>IF('Metric ME - Current'!$C$16&lt;1.9311,906.5-265.11*(1.9311-'Metric ME - Current'!$C$16)+400.13*(1.9311-'Metric ME - Current'!$C$16)^2,906.5)</f>
        <v>906.5</v>
      </c>
      <c r="J266" s="1">
        <f t="shared" si="80"/>
        <v>243641.88000000047</v>
      </c>
      <c r="K266" s="92">
        <f>IF('Metric ME - Current'!$C$16&lt;2.23,300.45-26.8531*(2.23-'Metric ME - Current'!$C$16),300.45)</f>
        <v>300.45</v>
      </c>
      <c r="L266" s="1">
        <f t="shared" si="71"/>
        <v>120804.79999999993</v>
      </c>
      <c r="O266" s="92">
        <v>288</v>
      </c>
      <c r="P266" s="93">
        <f>IF('Metric ME - Current'!$D$16&lt;1.9311,906.5-265.11*(1.9311-'Metric ME - Current'!$D$16)+400.13*(1.9311-'Metric ME - Current'!$D$16)^2,906.5)</f>
        <v>906.5</v>
      </c>
      <c r="Q266" s="1">
        <f t="shared" si="81"/>
        <v>243641.88000000047</v>
      </c>
      <c r="R266" s="92">
        <f>IF('Metric ME - Current'!$D$16&lt;2.23,300.45-26.8531*(2.23-'Metric ME - Current'!$D$16),300.45)</f>
        <v>300.45</v>
      </c>
      <c r="S266" s="1">
        <f t="shared" si="72"/>
        <v>120804.79999999993</v>
      </c>
      <c r="V266" s="92">
        <v>288</v>
      </c>
      <c r="W266" s="93">
        <f>IF('Metric ME - Current'!$E$16&lt;1.9311,906.5-265.11*(1.9311-'Metric ME - Current'!$E$16)+400.13*(1.9311-'Metric ME - Current'!$E$16)^2,906.5)</f>
        <v>906.5</v>
      </c>
      <c r="X266" s="1">
        <f t="shared" si="82"/>
        <v>243641.88000000047</v>
      </c>
      <c r="Y266" s="92">
        <f>IF('Metric ME - Current'!$E$16&lt;2.23,300.45-26.8531*(2.23-'Metric ME - Current'!$E$16),300.45)</f>
        <v>300.45</v>
      </c>
      <c r="Z266" s="1">
        <f t="shared" si="73"/>
        <v>120804.79999999993</v>
      </c>
      <c r="AC266" s="92">
        <v>288</v>
      </c>
      <c r="AD266" s="93">
        <f>IF('Metric ME - Current'!$F$16&lt;1.9311,906.5-265.11*(1.9311-'Metric ME - Current'!$F$16)+400.13*(1.9311-'Metric ME - Current'!$F$16)^2,906.5)</f>
        <v>906.5</v>
      </c>
      <c r="AE266" s="1">
        <f t="shared" si="83"/>
        <v>243641.88000000047</v>
      </c>
      <c r="AF266" s="92">
        <f>IF('Metric ME - Current'!$F$16&lt;2.23,300.45-26.8531*(2.23-'Metric ME - Current'!$F$16),300.45)</f>
        <v>300.45</v>
      </c>
      <c r="AG266" s="1">
        <f t="shared" si="74"/>
        <v>120804.79999999993</v>
      </c>
      <c r="AJ266" s="92">
        <v>288</v>
      </c>
      <c r="AK266" s="93">
        <f>IF('Metric ME - Current'!$G$16&lt;1.9311,906.5-265.11*(1.9311-'Metric ME - Current'!$G$16)+400.13*(1.9311-'Metric ME - Current'!$G$16)^2,906.5)</f>
        <v>906.5</v>
      </c>
      <c r="AL266" s="1">
        <f t="shared" si="84"/>
        <v>243641.88000000047</v>
      </c>
      <c r="AM266" s="92">
        <f>IF('Metric ME - Current'!$G$16&lt;2.23,300.45-26.8531*(2.23-'Metric ME - Current'!$G$16),300.45)</f>
        <v>300.45</v>
      </c>
      <c r="AN266" s="1">
        <f t="shared" si="75"/>
        <v>120804.79999999993</v>
      </c>
      <c r="AQ266" s="92">
        <v>288</v>
      </c>
      <c r="AR266" s="93">
        <f>IF('Metric ME - Current'!$H$16&lt;1.9311,906.5-265.11*(1.9311-'Metric ME - Current'!$H$16)+400.13*(1.9311-'Metric ME - Current'!$H$16)^2,906.5)</f>
        <v>906.5</v>
      </c>
      <c r="AS266" s="1">
        <f t="shared" si="85"/>
        <v>243641.88000000047</v>
      </c>
      <c r="AT266" s="92">
        <f>IF('Metric ME - Current'!$H$16&lt;2.23,300.45-26.8531*(2.23-'Metric ME - Current'!$H$16),300.45)</f>
        <v>300.45</v>
      </c>
      <c r="AU266" s="1">
        <f t="shared" si="76"/>
        <v>120804.79999999993</v>
      </c>
      <c r="AX266" s="92">
        <v>288</v>
      </c>
      <c r="AY266" s="93">
        <f>IF('Metric ME - Current'!$I$16&lt;1.9311,906.5-265.11*(1.9311-'Metric ME - Current'!$I$16)+400.13*(1.9311-'Metric ME - Current'!$I$16)^2,906.5)</f>
        <v>906.5</v>
      </c>
      <c r="AZ266" s="1">
        <f t="shared" si="86"/>
        <v>243641.88000000047</v>
      </c>
      <c r="BA266" s="92">
        <f>IF('Metric ME - Current'!$I$16&lt;2.23,300.45-26.8531*(2.23-'Metric ME - Current'!$I$16),300.45)</f>
        <v>300.45</v>
      </c>
      <c r="BB266" s="1">
        <f t="shared" si="77"/>
        <v>120804.79999999993</v>
      </c>
    </row>
    <row r="267" spans="1:54" x14ac:dyDescent="0.25">
      <c r="A267" s="92">
        <v>289</v>
      </c>
      <c r="B267" s="93">
        <f>IF('Metric ME - Current'!$B$16&lt;1.9311,906.5-265.11*(1.9311-'Metric ME - Current'!$B$16)+400.13*(1.9311-'Metric ME - Current'!$B$16)^2,906.5)</f>
        <v>906.5</v>
      </c>
      <c r="C267" s="1">
        <f t="shared" si="79"/>
        <v>244548.38000000047</v>
      </c>
      <c r="D267" s="92">
        <f>IF('Metric ME - Current'!$B$16&lt;2.23,300.45-26.8531*(2.23-'Metric ME - Current'!$B$16),300.45)</f>
        <v>300.45</v>
      </c>
      <c r="E267" s="1">
        <f t="shared" si="78"/>
        <v>121105.24999999993</v>
      </c>
      <c r="H267" s="92">
        <v>289</v>
      </c>
      <c r="I267" s="93">
        <f>IF('Metric ME - Current'!$C$16&lt;1.9311,906.5-265.11*(1.9311-'Metric ME - Current'!$C$16)+400.13*(1.9311-'Metric ME - Current'!$C$16)^2,906.5)</f>
        <v>906.5</v>
      </c>
      <c r="J267" s="1">
        <f t="shared" si="80"/>
        <v>244548.38000000047</v>
      </c>
      <c r="K267" s="92">
        <f>IF('Metric ME - Current'!$C$16&lt;2.23,300.45-26.8531*(2.23-'Metric ME - Current'!$C$16),300.45)</f>
        <v>300.45</v>
      </c>
      <c r="L267" s="1">
        <f t="shared" si="71"/>
        <v>121105.24999999993</v>
      </c>
      <c r="O267" s="92">
        <v>289</v>
      </c>
      <c r="P267" s="93">
        <f>IF('Metric ME - Current'!$D$16&lt;1.9311,906.5-265.11*(1.9311-'Metric ME - Current'!$D$16)+400.13*(1.9311-'Metric ME - Current'!$D$16)^2,906.5)</f>
        <v>906.5</v>
      </c>
      <c r="Q267" s="1">
        <f t="shared" si="81"/>
        <v>244548.38000000047</v>
      </c>
      <c r="R267" s="92">
        <f>IF('Metric ME - Current'!$D$16&lt;2.23,300.45-26.8531*(2.23-'Metric ME - Current'!$D$16),300.45)</f>
        <v>300.45</v>
      </c>
      <c r="S267" s="1">
        <f t="shared" si="72"/>
        <v>121105.24999999993</v>
      </c>
      <c r="V267" s="92">
        <v>289</v>
      </c>
      <c r="W267" s="93">
        <f>IF('Metric ME - Current'!$E$16&lt;1.9311,906.5-265.11*(1.9311-'Metric ME - Current'!$E$16)+400.13*(1.9311-'Metric ME - Current'!$E$16)^2,906.5)</f>
        <v>906.5</v>
      </c>
      <c r="X267" s="1">
        <f t="shared" si="82"/>
        <v>244548.38000000047</v>
      </c>
      <c r="Y267" s="92">
        <f>IF('Metric ME - Current'!$E$16&lt;2.23,300.45-26.8531*(2.23-'Metric ME - Current'!$E$16),300.45)</f>
        <v>300.45</v>
      </c>
      <c r="Z267" s="1">
        <f t="shared" si="73"/>
        <v>121105.24999999993</v>
      </c>
      <c r="AC267" s="92">
        <v>289</v>
      </c>
      <c r="AD267" s="93">
        <f>IF('Metric ME - Current'!$F$16&lt;1.9311,906.5-265.11*(1.9311-'Metric ME - Current'!$F$16)+400.13*(1.9311-'Metric ME - Current'!$F$16)^2,906.5)</f>
        <v>906.5</v>
      </c>
      <c r="AE267" s="1">
        <f t="shared" si="83"/>
        <v>244548.38000000047</v>
      </c>
      <c r="AF267" s="92">
        <f>IF('Metric ME - Current'!$F$16&lt;2.23,300.45-26.8531*(2.23-'Metric ME - Current'!$F$16),300.45)</f>
        <v>300.45</v>
      </c>
      <c r="AG267" s="1">
        <f t="shared" si="74"/>
        <v>121105.24999999993</v>
      </c>
      <c r="AJ267" s="92">
        <v>289</v>
      </c>
      <c r="AK267" s="93">
        <f>IF('Metric ME - Current'!$G$16&lt;1.9311,906.5-265.11*(1.9311-'Metric ME - Current'!$G$16)+400.13*(1.9311-'Metric ME - Current'!$G$16)^2,906.5)</f>
        <v>906.5</v>
      </c>
      <c r="AL267" s="1">
        <f t="shared" si="84"/>
        <v>244548.38000000047</v>
      </c>
      <c r="AM267" s="92">
        <f>IF('Metric ME - Current'!$G$16&lt;2.23,300.45-26.8531*(2.23-'Metric ME - Current'!$G$16),300.45)</f>
        <v>300.45</v>
      </c>
      <c r="AN267" s="1">
        <f t="shared" si="75"/>
        <v>121105.24999999993</v>
      </c>
      <c r="AQ267" s="92">
        <v>289</v>
      </c>
      <c r="AR267" s="93">
        <f>IF('Metric ME - Current'!$H$16&lt;1.9311,906.5-265.11*(1.9311-'Metric ME - Current'!$H$16)+400.13*(1.9311-'Metric ME - Current'!$H$16)^2,906.5)</f>
        <v>906.5</v>
      </c>
      <c r="AS267" s="1">
        <f t="shared" si="85"/>
        <v>244548.38000000047</v>
      </c>
      <c r="AT267" s="92">
        <f>IF('Metric ME - Current'!$H$16&lt;2.23,300.45-26.8531*(2.23-'Metric ME - Current'!$H$16),300.45)</f>
        <v>300.45</v>
      </c>
      <c r="AU267" s="1">
        <f t="shared" si="76"/>
        <v>121105.24999999993</v>
      </c>
      <c r="AX267" s="92">
        <v>289</v>
      </c>
      <c r="AY267" s="93">
        <f>IF('Metric ME - Current'!$I$16&lt;1.9311,906.5-265.11*(1.9311-'Metric ME - Current'!$I$16)+400.13*(1.9311-'Metric ME - Current'!$I$16)^2,906.5)</f>
        <v>906.5</v>
      </c>
      <c r="AZ267" s="1">
        <f t="shared" si="86"/>
        <v>244548.38000000047</v>
      </c>
      <c r="BA267" s="92">
        <f>IF('Metric ME - Current'!$I$16&lt;2.23,300.45-26.8531*(2.23-'Metric ME - Current'!$I$16),300.45)</f>
        <v>300.45</v>
      </c>
      <c r="BB267" s="1">
        <f t="shared" si="77"/>
        <v>121105.24999999993</v>
      </c>
    </row>
    <row r="268" spans="1:54" x14ac:dyDescent="0.25">
      <c r="A268" s="92">
        <v>290</v>
      </c>
      <c r="B268" s="93">
        <f>IF('Metric ME - Current'!$B$16&lt;1.9311,906.5-265.11*(1.9311-'Metric ME - Current'!$B$16)+400.13*(1.9311-'Metric ME - Current'!$B$16)^2,906.5)</f>
        <v>906.5</v>
      </c>
      <c r="C268" s="1">
        <f t="shared" si="79"/>
        <v>245454.88000000047</v>
      </c>
      <c r="D268" s="92">
        <f>IF('Metric ME - Current'!$B$16&lt;2.23,300.45-26.8531*(2.23-'Metric ME - Current'!$B$16),300.45)</f>
        <v>300.45</v>
      </c>
      <c r="E268" s="1">
        <f t="shared" si="78"/>
        <v>121405.69999999992</v>
      </c>
      <c r="H268" s="92">
        <v>290</v>
      </c>
      <c r="I268" s="93">
        <f>IF('Metric ME - Current'!$C$16&lt;1.9311,906.5-265.11*(1.9311-'Metric ME - Current'!$C$16)+400.13*(1.9311-'Metric ME - Current'!$C$16)^2,906.5)</f>
        <v>906.5</v>
      </c>
      <c r="J268" s="1">
        <f t="shared" si="80"/>
        <v>245454.88000000047</v>
      </c>
      <c r="K268" s="92">
        <f>IF('Metric ME - Current'!$C$16&lt;2.23,300.45-26.8531*(2.23-'Metric ME - Current'!$C$16),300.45)</f>
        <v>300.45</v>
      </c>
      <c r="L268" s="1">
        <f t="shared" si="71"/>
        <v>121405.69999999992</v>
      </c>
      <c r="O268" s="92">
        <v>290</v>
      </c>
      <c r="P268" s="93">
        <f>IF('Metric ME - Current'!$D$16&lt;1.9311,906.5-265.11*(1.9311-'Metric ME - Current'!$D$16)+400.13*(1.9311-'Metric ME - Current'!$D$16)^2,906.5)</f>
        <v>906.5</v>
      </c>
      <c r="Q268" s="1">
        <f t="shared" si="81"/>
        <v>245454.88000000047</v>
      </c>
      <c r="R268" s="92">
        <f>IF('Metric ME - Current'!$D$16&lt;2.23,300.45-26.8531*(2.23-'Metric ME - Current'!$D$16),300.45)</f>
        <v>300.45</v>
      </c>
      <c r="S268" s="1">
        <f t="shared" si="72"/>
        <v>121405.69999999992</v>
      </c>
      <c r="V268" s="92">
        <v>290</v>
      </c>
      <c r="W268" s="93">
        <f>IF('Metric ME - Current'!$E$16&lt;1.9311,906.5-265.11*(1.9311-'Metric ME - Current'!$E$16)+400.13*(1.9311-'Metric ME - Current'!$E$16)^2,906.5)</f>
        <v>906.5</v>
      </c>
      <c r="X268" s="1">
        <f t="shared" si="82"/>
        <v>245454.88000000047</v>
      </c>
      <c r="Y268" s="92">
        <f>IF('Metric ME - Current'!$E$16&lt;2.23,300.45-26.8531*(2.23-'Metric ME - Current'!$E$16),300.45)</f>
        <v>300.45</v>
      </c>
      <c r="Z268" s="1">
        <f t="shared" si="73"/>
        <v>121405.69999999992</v>
      </c>
      <c r="AC268" s="92">
        <v>290</v>
      </c>
      <c r="AD268" s="93">
        <f>IF('Metric ME - Current'!$F$16&lt;1.9311,906.5-265.11*(1.9311-'Metric ME - Current'!$F$16)+400.13*(1.9311-'Metric ME - Current'!$F$16)^2,906.5)</f>
        <v>906.5</v>
      </c>
      <c r="AE268" s="1">
        <f t="shared" si="83"/>
        <v>245454.88000000047</v>
      </c>
      <c r="AF268" s="92">
        <f>IF('Metric ME - Current'!$F$16&lt;2.23,300.45-26.8531*(2.23-'Metric ME - Current'!$F$16),300.45)</f>
        <v>300.45</v>
      </c>
      <c r="AG268" s="1">
        <f t="shared" si="74"/>
        <v>121405.69999999992</v>
      </c>
      <c r="AJ268" s="92">
        <v>290</v>
      </c>
      <c r="AK268" s="93">
        <f>IF('Metric ME - Current'!$G$16&lt;1.9311,906.5-265.11*(1.9311-'Metric ME - Current'!$G$16)+400.13*(1.9311-'Metric ME - Current'!$G$16)^2,906.5)</f>
        <v>906.5</v>
      </c>
      <c r="AL268" s="1">
        <f t="shared" si="84"/>
        <v>245454.88000000047</v>
      </c>
      <c r="AM268" s="92">
        <f>IF('Metric ME - Current'!$G$16&lt;2.23,300.45-26.8531*(2.23-'Metric ME - Current'!$G$16),300.45)</f>
        <v>300.45</v>
      </c>
      <c r="AN268" s="1">
        <f t="shared" si="75"/>
        <v>121405.69999999992</v>
      </c>
      <c r="AQ268" s="92">
        <v>290</v>
      </c>
      <c r="AR268" s="93">
        <f>IF('Metric ME - Current'!$H$16&lt;1.9311,906.5-265.11*(1.9311-'Metric ME - Current'!$H$16)+400.13*(1.9311-'Metric ME - Current'!$H$16)^2,906.5)</f>
        <v>906.5</v>
      </c>
      <c r="AS268" s="1">
        <f t="shared" si="85"/>
        <v>245454.88000000047</v>
      </c>
      <c r="AT268" s="92">
        <f>IF('Metric ME - Current'!$H$16&lt;2.23,300.45-26.8531*(2.23-'Metric ME - Current'!$H$16),300.45)</f>
        <v>300.45</v>
      </c>
      <c r="AU268" s="1">
        <f t="shared" si="76"/>
        <v>121405.69999999992</v>
      </c>
      <c r="AX268" s="92">
        <v>290</v>
      </c>
      <c r="AY268" s="93">
        <f>IF('Metric ME - Current'!$I$16&lt;1.9311,906.5-265.11*(1.9311-'Metric ME - Current'!$I$16)+400.13*(1.9311-'Metric ME - Current'!$I$16)^2,906.5)</f>
        <v>906.5</v>
      </c>
      <c r="AZ268" s="1">
        <f t="shared" si="86"/>
        <v>245454.88000000047</v>
      </c>
      <c r="BA268" s="92">
        <f>IF('Metric ME - Current'!$I$16&lt;2.23,300.45-26.8531*(2.23-'Metric ME - Current'!$I$16),300.45)</f>
        <v>300.45</v>
      </c>
      <c r="BB268" s="1">
        <f t="shared" si="77"/>
        <v>121405.69999999992</v>
      </c>
    </row>
    <row r="269" spans="1:54" x14ac:dyDescent="0.25">
      <c r="A269" s="92">
        <v>291</v>
      </c>
      <c r="B269" s="93">
        <f>IF('Metric ME - Current'!$B$16&lt;1.9311,906.5-265.11*(1.9311-'Metric ME - Current'!$B$16)+400.13*(1.9311-'Metric ME - Current'!$B$16)^2,906.5)</f>
        <v>906.5</v>
      </c>
      <c r="C269" s="1">
        <f t="shared" si="79"/>
        <v>246361.38000000047</v>
      </c>
      <c r="D269" s="92">
        <f>IF('Metric ME - Current'!$B$16&lt;2.23,300.45-26.8531*(2.23-'Metric ME - Current'!$B$16),300.45)</f>
        <v>300.45</v>
      </c>
      <c r="E269" s="1">
        <f t="shared" si="78"/>
        <v>121706.14999999992</v>
      </c>
      <c r="H269" s="92">
        <v>291</v>
      </c>
      <c r="I269" s="93">
        <f>IF('Metric ME - Current'!$C$16&lt;1.9311,906.5-265.11*(1.9311-'Metric ME - Current'!$C$16)+400.13*(1.9311-'Metric ME - Current'!$C$16)^2,906.5)</f>
        <v>906.5</v>
      </c>
      <c r="J269" s="1">
        <f t="shared" si="80"/>
        <v>246361.38000000047</v>
      </c>
      <c r="K269" s="92">
        <f>IF('Metric ME - Current'!$C$16&lt;2.23,300.45-26.8531*(2.23-'Metric ME - Current'!$C$16),300.45)</f>
        <v>300.45</v>
      </c>
      <c r="L269" s="1">
        <f t="shared" ref="L269:L308" si="87">K269+L268</f>
        <v>121706.14999999992</v>
      </c>
      <c r="O269" s="92">
        <v>291</v>
      </c>
      <c r="P269" s="93">
        <f>IF('Metric ME - Current'!$D$16&lt;1.9311,906.5-265.11*(1.9311-'Metric ME - Current'!$D$16)+400.13*(1.9311-'Metric ME - Current'!$D$16)^2,906.5)</f>
        <v>906.5</v>
      </c>
      <c r="Q269" s="1">
        <f t="shared" si="81"/>
        <v>246361.38000000047</v>
      </c>
      <c r="R269" s="92">
        <f>IF('Metric ME - Current'!$D$16&lt;2.23,300.45-26.8531*(2.23-'Metric ME - Current'!$D$16),300.45)</f>
        <v>300.45</v>
      </c>
      <c r="S269" s="1">
        <f t="shared" ref="S269:S308" si="88">R269+S268</f>
        <v>121706.14999999992</v>
      </c>
      <c r="V269" s="92">
        <v>291</v>
      </c>
      <c r="W269" s="93">
        <f>IF('Metric ME - Current'!$E$16&lt;1.9311,906.5-265.11*(1.9311-'Metric ME - Current'!$E$16)+400.13*(1.9311-'Metric ME - Current'!$E$16)^2,906.5)</f>
        <v>906.5</v>
      </c>
      <c r="X269" s="1">
        <f t="shared" si="82"/>
        <v>246361.38000000047</v>
      </c>
      <c r="Y269" s="92">
        <f>IF('Metric ME - Current'!$E$16&lt;2.23,300.45-26.8531*(2.23-'Metric ME - Current'!$E$16),300.45)</f>
        <v>300.45</v>
      </c>
      <c r="Z269" s="1">
        <f t="shared" ref="Z269:Z308" si="89">Y269+Z268</f>
        <v>121706.14999999992</v>
      </c>
      <c r="AC269" s="92">
        <v>291</v>
      </c>
      <c r="AD269" s="93">
        <f>IF('Metric ME - Current'!$F$16&lt;1.9311,906.5-265.11*(1.9311-'Metric ME - Current'!$F$16)+400.13*(1.9311-'Metric ME - Current'!$F$16)^2,906.5)</f>
        <v>906.5</v>
      </c>
      <c r="AE269" s="1">
        <f t="shared" si="83"/>
        <v>246361.38000000047</v>
      </c>
      <c r="AF269" s="92">
        <f>IF('Metric ME - Current'!$F$16&lt;2.23,300.45-26.8531*(2.23-'Metric ME - Current'!$F$16),300.45)</f>
        <v>300.45</v>
      </c>
      <c r="AG269" s="1">
        <f t="shared" ref="AG269:AG308" si="90">AF269+AG268</f>
        <v>121706.14999999992</v>
      </c>
      <c r="AJ269" s="92">
        <v>291</v>
      </c>
      <c r="AK269" s="93">
        <f>IF('Metric ME - Current'!$G$16&lt;1.9311,906.5-265.11*(1.9311-'Metric ME - Current'!$G$16)+400.13*(1.9311-'Metric ME - Current'!$G$16)^2,906.5)</f>
        <v>906.5</v>
      </c>
      <c r="AL269" s="1">
        <f t="shared" si="84"/>
        <v>246361.38000000047</v>
      </c>
      <c r="AM269" s="92">
        <f>IF('Metric ME - Current'!$G$16&lt;2.23,300.45-26.8531*(2.23-'Metric ME - Current'!$G$16),300.45)</f>
        <v>300.45</v>
      </c>
      <c r="AN269" s="1">
        <f t="shared" ref="AN269:AN308" si="91">AM269+AN268</f>
        <v>121706.14999999992</v>
      </c>
      <c r="AQ269" s="92">
        <v>291</v>
      </c>
      <c r="AR269" s="93">
        <f>IF('Metric ME - Current'!$H$16&lt;1.9311,906.5-265.11*(1.9311-'Metric ME - Current'!$H$16)+400.13*(1.9311-'Metric ME - Current'!$H$16)^2,906.5)</f>
        <v>906.5</v>
      </c>
      <c r="AS269" s="1">
        <f t="shared" si="85"/>
        <v>246361.38000000047</v>
      </c>
      <c r="AT269" s="92">
        <f>IF('Metric ME - Current'!$H$16&lt;2.23,300.45-26.8531*(2.23-'Metric ME - Current'!$H$16),300.45)</f>
        <v>300.45</v>
      </c>
      <c r="AU269" s="1">
        <f t="shared" ref="AU269:AU307" si="92">AT269+AU268</f>
        <v>121706.14999999992</v>
      </c>
      <c r="AX269" s="92">
        <v>291</v>
      </c>
      <c r="AY269" s="93">
        <f>IF('Metric ME - Current'!$I$16&lt;1.9311,906.5-265.11*(1.9311-'Metric ME - Current'!$I$16)+400.13*(1.9311-'Metric ME - Current'!$I$16)^2,906.5)</f>
        <v>906.5</v>
      </c>
      <c r="AZ269" s="1">
        <f t="shared" si="86"/>
        <v>246361.38000000047</v>
      </c>
      <c r="BA269" s="92">
        <f>IF('Metric ME - Current'!$I$16&lt;2.23,300.45-26.8531*(2.23-'Metric ME - Current'!$I$16),300.45)</f>
        <v>300.45</v>
      </c>
      <c r="BB269" s="1">
        <f t="shared" ref="BB269:BB308" si="93">BA269+BB268</f>
        <v>121706.14999999992</v>
      </c>
    </row>
    <row r="270" spans="1:54" x14ac:dyDescent="0.25">
      <c r="A270" s="92">
        <v>292</v>
      </c>
      <c r="B270" s="93">
        <f>IF('Metric ME - Current'!$B$16&lt;1.9311,906.5-265.11*(1.9311-'Metric ME - Current'!$B$16)+400.13*(1.9311-'Metric ME - Current'!$B$16)^2,906.5)</f>
        <v>906.5</v>
      </c>
      <c r="C270" s="1">
        <f t="shared" si="79"/>
        <v>247267.88000000047</v>
      </c>
      <c r="D270" s="92">
        <f>IF('Metric ME - Current'!$B$16&lt;2.23,300.45-26.8531*(2.23-'Metric ME - Current'!$B$16),300.45)</f>
        <v>300.45</v>
      </c>
      <c r="E270" s="1">
        <f t="shared" si="78"/>
        <v>122006.59999999992</v>
      </c>
      <c r="H270" s="92">
        <v>292</v>
      </c>
      <c r="I270" s="93">
        <f>IF('Metric ME - Current'!$C$16&lt;1.9311,906.5-265.11*(1.9311-'Metric ME - Current'!$C$16)+400.13*(1.9311-'Metric ME - Current'!$C$16)^2,906.5)</f>
        <v>906.5</v>
      </c>
      <c r="J270" s="1">
        <f t="shared" si="80"/>
        <v>247267.88000000047</v>
      </c>
      <c r="K270" s="92">
        <f>IF('Metric ME - Current'!$C$16&lt;2.23,300.45-26.8531*(2.23-'Metric ME - Current'!$C$16),300.45)</f>
        <v>300.45</v>
      </c>
      <c r="L270" s="1">
        <f t="shared" si="87"/>
        <v>122006.59999999992</v>
      </c>
      <c r="O270" s="92">
        <v>292</v>
      </c>
      <c r="P270" s="93">
        <f>IF('Metric ME - Current'!$D$16&lt;1.9311,906.5-265.11*(1.9311-'Metric ME - Current'!$D$16)+400.13*(1.9311-'Metric ME - Current'!$D$16)^2,906.5)</f>
        <v>906.5</v>
      </c>
      <c r="Q270" s="1">
        <f t="shared" si="81"/>
        <v>247267.88000000047</v>
      </c>
      <c r="R270" s="92">
        <f>IF('Metric ME - Current'!$D$16&lt;2.23,300.45-26.8531*(2.23-'Metric ME - Current'!$D$16),300.45)</f>
        <v>300.45</v>
      </c>
      <c r="S270" s="1">
        <f t="shared" si="88"/>
        <v>122006.59999999992</v>
      </c>
      <c r="V270" s="92">
        <v>292</v>
      </c>
      <c r="W270" s="93">
        <f>IF('Metric ME - Current'!$E$16&lt;1.9311,906.5-265.11*(1.9311-'Metric ME - Current'!$E$16)+400.13*(1.9311-'Metric ME - Current'!$E$16)^2,906.5)</f>
        <v>906.5</v>
      </c>
      <c r="X270" s="1">
        <f t="shared" si="82"/>
        <v>247267.88000000047</v>
      </c>
      <c r="Y270" s="92">
        <f>IF('Metric ME - Current'!$E$16&lt;2.23,300.45-26.8531*(2.23-'Metric ME - Current'!$E$16),300.45)</f>
        <v>300.45</v>
      </c>
      <c r="Z270" s="1">
        <f t="shared" si="89"/>
        <v>122006.59999999992</v>
      </c>
      <c r="AC270" s="92">
        <v>292</v>
      </c>
      <c r="AD270" s="93">
        <f>IF('Metric ME - Current'!$F$16&lt;1.9311,906.5-265.11*(1.9311-'Metric ME - Current'!$F$16)+400.13*(1.9311-'Metric ME - Current'!$F$16)^2,906.5)</f>
        <v>906.5</v>
      </c>
      <c r="AE270" s="1">
        <f t="shared" si="83"/>
        <v>247267.88000000047</v>
      </c>
      <c r="AF270" s="92">
        <f>IF('Metric ME - Current'!$F$16&lt;2.23,300.45-26.8531*(2.23-'Metric ME - Current'!$F$16),300.45)</f>
        <v>300.45</v>
      </c>
      <c r="AG270" s="1">
        <f t="shared" si="90"/>
        <v>122006.59999999992</v>
      </c>
      <c r="AJ270" s="92">
        <v>292</v>
      </c>
      <c r="AK270" s="93">
        <f>IF('Metric ME - Current'!$G$16&lt;1.9311,906.5-265.11*(1.9311-'Metric ME - Current'!$G$16)+400.13*(1.9311-'Metric ME - Current'!$G$16)^2,906.5)</f>
        <v>906.5</v>
      </c>
      <c r="AL270" s="1">
        <f t="shared" si="84"/>
        <v>247267.88000000047</v>
      </c>
      <c r="AM270" s="92">
        <f>IF('Metric ME - Current'!$G$16&lt;2.23,300.45-26.8531*(2.23-'Metric ME - Current'!$G$16),300.45)</f>
        <v>300.45</v>
      </c>
      <c r="AN270" s="1">
        <f t="shared" si="91"/>
        <v>122006.59999999992</v>
      </c>
      <c r="AQ270" s="92">
        <v>292</v>
      </c>
      <c r="AR270" s="93">
        <f>IF('Metric ME - Current'!$H$16&lt;1.9311,906.5-265.11*(1.9311-'Metric ME - Current'!$H$16)+400.13*(1.9311-'Metric ME - Current'!$H$16)^2,906.5)</f>
        <v>906.5</v>
      </c>
      <c r="AS270" s="1">
        <f t="shared" si="85"/>
        <v>247267.88000000047</v>
      </c>
      <c r="AT270" s="92">
        <f>IF('Metric ME - Current'!$H$16&lt;2.23,300.45-26.8531*(2.23-'Metric ME - Current'!$H$16),300.45)</f>
        <v>300.45</v>
      </c>
      <c r="AU270" s="1">
        <f t="shared" si="92"/>
        <v>122006.59999999992</v>
      </c>
      <c r="AX270" s="92">
        <v>292</v>
      </c>
      <c r="AY270" s="93">
        <f>IF('Metric ME - Current'!$I$16&lt;1.9311,906.5-265.11*(1.9311-'Metric ME - Current'!$I$16)+400.13*(1.9311-'Metric ME - Current'!$I$16)^2,906.5)</f>
        <v>906.5</v>
      </c>
      <c r="AZ270" s="1">
        <f t="shared" si="86"/>
        <v>247267.88000000047</v>
      </c>
      <c r="BA270" s="92">
        <f>IF('Metric ME - Current'!$I$16&lt;2.23,300.45-26.8531*(2.23-'Metric ME - Current'!$I$16),300.45)</f>
        <v>300.45</v>
      </c>
      <c r="BB270" s="1">
        <f t="shared" si="93"/>
        <v>122006.59999999992</v>
      </c>
    </row>
    <row r="271" spans="1:54" x14ac:dyDescent="0.25">
      <c r="A271" s="92">
        <v>293</v>
      </c>
      <c r="B271" s="93">
        <f>IF('Metric ME - Current'!$B$16&lt;1.9311,906.5-265.11*(1.9311-'Metric ME - Current'!$B$16)+400.13*(1.9311-'Metric ME - Current'!$B$16)^2,906.5)</f>
        <v>906.5</v>
      </c>
      <c r="C271" s="1">
        <f t="shared" si="79"/>
        <v>248174.38000000047</v>
      </c>
      <c r="D271" s="92">
        <f>IF('Metric ME - Current'!$B$16&lt;2.23,300.45-26.8531*(2.23-'Metric ME - Current'!$B$16),300.45)</f>
        <v>300.45</v>
      </c>
      <c r="E271" s="1">
        <f t="shared" si="78"/>
        <v>122307.04999999992</v>
      </c>
      <c r="H271" s="92">
        <v>293</v>
      </c>
      <c r="I271" s="93">
        <f>IF('Metric ME - Current'!$C$16&lt;1.9311,906.5-265.11*(1.9311-'Metric ME - Current'!$C$16)+400.13*(1.9311-'Metric ME - Current'!$C$16)^2,906.5)</f>
        <v>906.5</v>
      </c>
      <c r="J271" s="1">
        <f t="shared" si="80"/>
        <v>248174.38000000047</v>
      </c>
      <c r="K271" s="92">
        <f>IF('Metric ME - Current'!$C$16&lt;2.23,300.45-26.8531*(2.23-'Metric ME - Current'!$C$16),300.45)</f>
        <v>300.45</v>
      </c>
      <c r="L271" s="1">
        <f t="shared" si="87"/>
        <v>122307.04999999992</v>
      </c>
      <c r="O271" s="92">
        <v>293</v>
      </c>
      <c r="P271" s="93">
        <f>IF('Metric ME - Current'!$D$16&lt;1.9311,906.5-265.11*(1.9311-'Metric ME - Current'!$D$16)+400.13*(1.9311-'Metric ME - Current'!$D$16)^2,906.5)</f>
        <v>906.5</v>
      </c>
      <c r="Q271" s="1">
        <f t="shared" si="81"/>
        <v>248174.38000000047</v>
      </c>
      <c r="R271" s="92">
        <f>IF('Metric ME - Current'!$D$16&lt;2.23,300.45-26.8531*(2.23-'Metric ME - Current'!$D$16),300.45)</f>
        <v>300.45</v>
      </c>
      <c r="S271" s="1">
        <f t="shared" si="88"/>
        <v>122307.04999999992</v>
      </c>
      <c r="V271" s="92">
        <v>293</v>
      </c>
      <c r="W271" s="93">
        <f>IF('Metric ME - Current'!$E$16&lt;1.9311,906.5-265.11*(1.9311-'Metric ME - Current'!$E$16)+400.13*(1.9311-'Metric ME - Current'!$E$16)^2,906.5)</f>
        <v>906.5</v>
      </c>
      <c r="X271" s="1">
        <f t="shared" si="82"/>
        <v>248174.38000000047</v>
      </c>
      <c r="Y271" s="92">
        <f>IF('Metric ME - Current'!$E$16&lt;2.23,300.45-26.8531*(2.23-'Metric ME - Current'!$E$16),300.45)</f>
        <v>300.45</v>
      </c>
      <c r="Z271" s="1">
        <f t="shared" si="89"/>
        <v>122307.04999999992</v>
      </c>
      <c r="AC271" s="92">
        <v>293</v>
      </c>
      <c r="AD271" s="93">
        <f>IF('Metric ME - Current'!$F$16&lt;1.9311,906.5-265.11*(1.9311-'Metric ME - Current'!$F$16)+400.13*(1.9311-'Metric ME - Current'!$F$16)^2,906.5)</f>
        <v>906.5</v>
      </c>
      <c r="AE271" s="1">
        <f t="shared" si="83"/>
        <v>248174.38000000047</v>
      </c>
      <c r="AF271" s="92">
        <f>IF('Metric ME - Current'!$F$16&lt;2.23,300.45-26.8531*(2.23-'Metric ME - Current'!$F$16),300.45)</f>
        <v>300.45</v>
      </c>
      <c r="AG271" s="1">
        <f t="shared" si="90"/>
        <v>122307.04999999992</v>
      </c>
      <c r="AJ271" s="92">
        <v>293</v>
      </c>
      <c r="AK271" s="93">
        <f>IF('Metric ME - Current'!$G$16&lt;1.9311,906.5-265.11*(1.9311-'Metric ME - Current'!$G$16)+400.13*(1.9311-'Metric ME - Current'!$G$16)^2,906.5)</f>
        <v>906.5</v>
      </c>
      <c r="AL271" s="1">
        <f t="shared" si="84"/>
        <v>248174.38000000047</v>
      </c>
      <c r="AM271" s="92">
        <f>IF('Metric ME - Current'!$G$16&lt;2.23,300.45-26.8531*(2.23-'Metric ME - Current'!$G$16),300.45)</f>
        <v>300.45</v>
      </c>
      <c r="AN271" s="1">
        <f t="shared" si="91"/>
        <v>122307.04999999992</v>
      </c>
      <c r="AQ271" s="92">
        <v>293</v>
      </c>
      <c r="AR271" s="93">
        <f>IF('Metric ME - Current'!$H$16&lt;1.9311,906.5-265.11*(1.9311-'Metric ME - Current'!$H$16)+400.13*(1.9311-'Metric ME - Current'!$H$16)^2,906.5)</f>
        <v>906.5</v>
      </c>
      <c r="AS271" s="1">
        <f t="shared" si="85"/>
        <v>248174.38000000047</v>
      </c>
      <c r="AT271" s="92">
        <f>IF('Metric ME - Current'!$H$16&lt;2.23,300.45-26.8531*(2.23-'Metric ME - Current'!$H$16),300.45)</f>
        <v>300.45</v>
      </c>
      <c r="AU271" s="1">
        <f t="shared" si="92"/>
        <v>122307.04999999992</v>
      </c>
      <c r="AX271" s="92">
        <v>293</v>
      </c>
      <c r="AY271" s="93">
        <f>IF('Metric ME - Current'!$I$16&lt;1.9311,906.5-265.11*(1.9311-'Metric ME - Current'!$I$16)+400.13*(1.9311-'Metric ME - Current'!$I$16)^2,906.5)</f>
        <v>906.5</v>
      </c>
      <c r="AZ271" s="1">
        <f t="shared" si="86"/>
        <v>248174.38000000047</v>
      </c>
      <c r="BA271" s="92">
        <f>IF('Metric ME - Current'!$I$16&lt;2.23,300.45-26.8531*(2.23-'Metric ME - Current'!$I$16),300.45)</f>
        <v>300.45</v>
      </c>
      <c r="BB271" s="1">
        <f t="shared" si="93"/>
        <v>122307.04999999992</v>
      </c>
    </row>
    <row r="272" spans="1:54" x14ac:dyDescent="0.25">
      <c r="A272" s="92">
        <v>294</v>
      </c>
      <c r="B272" s="93">
        <f>IF('Metric ME - Current'!$B$16&lt;1.9311,906.5-265.11*(1.9311-'Metric ME - Current'!$B$16)+400.13*(1.9311-'Metric ME - Current'!$B$16)^2,906.5)</f>
        <v>906.5</v>
      </c>
      <c r="C272" s="1">
        <f t="shared" si="79"/>
        <v>249080.88000000047</v>
      </c>
      <c r="D272" s="92">
        <f>IF('Metric ME - Current'!$B$16&lt;2.23,300.45-26.8531*(2.23-'Metric ME - Current'!$B$16),300.45)</f>
        <v>300.45</v>
      </c>
      <c r="E272" s="1">
        <f t="shared" si="78"/>
        <v>122607.49999999991</v>
      </c>
      <c r="H272" s="92">
        <v>294</v>
      </c>
      <c r="I272" s="93">
        <f>IF('Metric ME - Current'!$C$16&lt;1.9311,906.5-265.11*(1.9311-'Metric ME - Current'!$C$16)+400.13*(1.9311-'Metric ME - Current'!$C$16)^2,906.5)</f>
        <v>906.5</v>
      </c>
      <c r="J272" s="1">
        <f t="shared" si="80"/>
        <v>249080.88000000047</v>
      </c>
      <c r="K272" s="92">
        <f>IF('Metric ME - Current'!$C$16&lt;2.23,300.45-26.8531*(2.23-'Metric ME - Current'!$C$16),300.45)</f>
        <v>300.45</v>
      </c>
      <c r="L272" s="1">
        <f t="shared" si="87"/>
        <v>122607.49999999991</v>
      </c>
      <c r="O272" s="92">
        <v>294</v>
      </c>
      <c r="P272" s="93">
        <f>IF('Metric ME - Current'!$D$16&lt;1.9311,906.5-265.11*(1.9311-'Metric ME - Current'!$D$16)+400.13*(1.9311-'Metric ME - Current'!$D$16)^2,906.5)</f>
        <v>906.5</v>
      </c>
      <c r="Q272" s="1">
        <f t="shared" si="81"/>
        <v>249080.88000000047</v>
      </c>
      <c r="R272" s="92">
        <f>IF('Metric ME - Current'!$D$16&lt;2.23,300.45-26.8531*(2.23-'Metric ME - Current'!$D$16),300.45)</f>
        <v>300.45</v>
      </c>
      <c r="S272" s="1">
        <f t="shared" si="88"/>
        <v>122607.49999999991</v>
      </c>
      <c r="V272" s="92">
        <v>294</v>
      </c>
      <c r="W272" s="93">
        <f>IF('Metric ME - Current'!$E$16&lt;1.9311,906.5-265.11*(1.9311-'Metric ME - Current'!$E$16)+400.13*(1.9311-'Metric ME - Current'!$E$16)^2,906.5)</f>
        <v>906.5</v>
      </c>
      <c r="X272" s="1">
        <f t="shared" si="82"/>
        <v>249080.88000000047</v>
      </c>
      <c r="Y272" s="92">
        <f>IF('Metric ME - Current'!$E$16&lt;2.23,300.45-26.8531*(2.23-'Metric ME - Current'!$E$16),300.45)</f>
        <v>300.45</v>
      </c>
      <c r="Z272" s="1">
        <f t="shared" si="89"/>
        <v>122607.49999999991</v>
      </c>
      <c r="AC272" s="92">
        <v>294</v>
      </c>
      <c r="AD272" s="93">
        <f>IF('Metric ME - Current'!$F$16&lt;1.9311,906.5-265.11*(1.9311-'Metric ME - Current'!$F$16)+400.13*(1.9311-'Metric ME - Current'!$F$16)^2,906.5)</f>
        <v>906.5</v>
      </c>
      <c r="AE272" s="1">
        <f t="shared" si="83"/>
        <v>249080.88000000047</v>
      </c>
      <c r="AF272" s="92">
        <f>IF('Metric ME - Current'!$F$16&lt;2.23,300.45-26.8531*(2.23-'Metric ME - Current'!$F$16),300.45)</f>
        <v>300.45</v>
      </c>
      <c r="AG272" s="1">
        <f t="shared" si="90"/>
        <v>122607.49999999991</v>
      </c>
      <c r="AJ272" s="92">
        <v>294</v>
      </c>
      <c r="AK272" s="93">
        <f>IF('Metric ME - Current'!$G$16&lt;1.9311,906.5-265.11*(1.9311-'Metric ME - Current'!$G$16)+400.13*(1.9311-'Metric ME - Current'!$G$16)^2,906.5)</f>
        <v>906.5</v>
      </c>
      <c r="AL272" s="1">
        <f t="shared" si="84"/>
        <v>249080.88000000047</v>
      </c>
      <c r="AM272" s="92">
        <f>IF('Metric ME - Current'!$G$16&lt;2.23,300.45-26.8531*(2.23-'Metric ME - Current'!$G$16),300.45)</f>
        <v>300.45</v>
      </c>
      <c r="AN272" s="1">
        <f t="shared" si="91"/>
        <v>122607.49999999991</v>
      </c>
      <c r="AQ272" s="92">
        <v>294</v>
      </c>
      <c r="AR272" s="93">
        <f>IF('Metric ME - Current'!$H$16&lt;1.9311,906.5-265.11*(1.9311-'Metric ME - Current'!$H$16)+400.13*(1.9311-'Metric ME - Current'!$H$16)^2,906.5)</f>
        <v>906.5</v>
      </c>
      <c r="AS272" s="1">
        <f t="shared" si="85"/>
        <v>249080.88000000047</v>
      </c>
      <c r="AT272" s="92">
        <f>IF('Metric ME - Current'!$H$16&lt;2.23,300.45-26.8531*(2.23-'Metric ME - Current'!$H$16),300.45)</f>
        <v>300.45</v>
      </c>
      <c r="AU272" s="1">
        <f t="shared" si="92"/>
        <v>122607.49999999991</v>
      </c>
      <c r="AX272" s="92">
        <v>294</v>
      </c>
      <c r="AY272" s="93">
        <f>IF('Metric ME - Current'!$I$16&lt;1.9311,906.5-265.11*(1.9311-'Metric ME - Current'!$I$16)+400.13*(1.9311-'Metric ME - Current'!$I$16)^2,906.5)</f>
        <v>906.5</v>
      </c>
      <c r="AZ272" s="1">
        <f t="shared" si="86"/>
        <v>249080.88000000047</v>
      </c>
      <c r="BA272" s="92">
        <f>IF('Metric ME - Current'!$I$16&lt;2.23,300.45-26.8531*(2.23-'Metric ME - Current'!$I$16),300.45)</f>
        <v>300.45</v>
      </c>
      <c r="BB272" s="1">
        <f t="shared" si="93"/>
        <v>122607.49999999991</v>
      </c>
    </row>
    <row r="273" spans="1:54" x14ac:dyDescent="0.25">
      <c r="A273" s="92">
        <v>295</v>
      </c>
      <c r="B273" s="93">
        <f>IF('Metric ME - Current'!$B$16&lt;1.9311,906.5-265.11*(1.9311-'Metric ME - Current'!$B$16)+400.13*(1.9311-'Metric ME - Current'!$B$16)^2,906.5)</f>
        <v>906.5</v>
      </c>
      <c r="C273" s="1">
        <f t="shared" si="79"/>
        <v>249987.38000000047</v>
      </c>
      <c r="D273" s="92">
        <f>IF('Metric ME - Current'!$B$16&lt;2.23,300.45-26.8531*(2.23-'Metric ME - Current'!$B$16),300.45)</f>
        <v>300.45</v>
      </c>
      <c r="E273" s="1">
        <f t="shared" si="78"/>
        <v>122907.94999999991</v>
      </c>
      <c r="H273" s="92">
        <v>295</v>
      </c>
      <c r="I273" s="93">
        <f>IF('Metric ME - Current'!$C$16&lt;1.9311,906.5-265.11*(1.9311-'Metric ME - Current'!$C$16)+400.13*(1.9311-'Metric ME - Current'!$C$16)^2,906.5)</f>
        <v>906.5</v>
      </c>
      <c r="J273" s="1">
        <f t="shared" si="80"/>
        <v>249987.38000000047</v>
      </c>
      <c r="K273" s="92">
        <f>IF('Metric ME - Current'!$C$16&lt;2.23,300.45-26.8531*(2.23-'Metric ME - Current'!$C$16),300.45)</f>
        <v>300.45</v>
      </c>
      <c r="L273" s="1">
        <f t="shared" si="87"/>
        <v>122907.94999999991</v>
      </c>
      <c r="O273" s="92">
        <v>295</v>
      </c>
      <c r="P273" s="93">
        <f>IF('Metric ME - Current'!$D$16&lt;1.9311,906.5-265.11*(1.9311-'Metric ME - Current'!$D$16)+400.13*(1.9311-'Metric ME - Current'!$D$16)^2,906.5)</f>
        <v>906.5</v>
      </c>
      <c r="Q273" s="1">
        <f t="shared" si="81"/>
        <v>249987.38000000047</v>
      </c>
      <c r="R273" s="92">
        <f>IF('Metric ME - Current'!$D$16&lt;2.23,300.45-26.8531*(2.23-'Metric ME - Current'!$D$16),300.45)</f>
        <v>300.45</v>
      </c>
      <c r="S273" s="1">
        <f t="shared" si="88"/>
        <v>122907.94999999991</v>
      </c>
      <c r="V273" s="92">
        <v>295</v>
      </c>
      <c r="W273" s="93">
        <f>IF('Metric ME - Current'!$E$16&lt;1.9311,906.5-265.11*(1.9311-'Metric ME - Current'!$E$16)+400.13*(1.9311-'Metric ME - Current'!$E$16)^2,906.5)</f>
        <v>906.5</v>
      </c>
      <c r="X273" s="1">
        <f t="shared" si="82"/>
        <v>249987.38000000047</v>
      </c>
      <c r="Y273" s="92">
        <f>IF('Metric ME - Current'!$E$16&lt;2.23,300.45-26.8531*(2.23-'Metric ME - Current'!$E$16),300.45)</f>
        <v>300.45</v>
      </c>
      <c r="Z273" s="1">
        <f t="shared" si="89"/>
        <v>122907.94999999991</v>
      </c>
      <c r="AC273" s="92">
        <v>295</v>
      </c>
      <c r="AD273" s="93">
        <f>IF('Metric ME - Current'!$F$16&lt;1.9311,906.5-265.11*(1.9311-'Metric ME - Current'!$F$16)+400.13*(1.9311-'Metric ME - Current'!$F$16)^2,906.5)</f>
        <v>906.5</v>
      </c>
      <c r="AE273" s="1">
        <f t="shared" si="83"/>
        <v>249987.38000000047</v>
      </c>
      <c r="AF273" s="92">
        <f>IF('Metric ME - Current'!$F$16&lt;2.23,300.45-26.8531*(2.23-'Metric ME - Current'!$F$16),300.45)</f>
        <v>300.45</v>
      </c>
      <c r="AG273" s="1">
        <f t="shared" si="90"/>
        <v>122907.94999999991</v>
      </c>
      <c r="AJ273" s="92">
        <v>295</v>
      </c>
      <c r="AK273" s="93">
        <f>IF('Metric ME - Current'!$G$16&lt;1.9311,906.5-265.11*(1.9311-'Metric ME - Current'!$G$16)+400.13*(1.9311-'Metric ME - Current'!$G$16)^2,906.5)</f>
        <v>906.5</v>
      </c>
      <c r="AL273" s="1">
        <f t="shared" si="84"/>
        <v>249987.38000000047</v>
      </c>
      <c r="AM273" s="92">
        <f>IF('Metric ME - Current'!$G$16&lt;2.23,300.45-26.8531*(2.23-'Metric ME - Current'!$G$16),300.45)</f>
        <v>300.45</v>
      </c>
      <c r="AN273" s="1">
        <f t="shared" si="91"/>
        <v>122907.94999999991</v>
      </c>
      <c r="AQ273" s="92">
        <v>295</v>
      </c>
      <c r="AR273" s="93">
        <f>IF('Metric ME - Current'!$H$16&lt;1.9311,906.5-265.11*(1.9311-'Metric ME - Current'!$H$16)+400.13*(1.9311-'Metric ME - Current'!$H$16)^2,906.5)</f>
        <v>906.5</v>
      </c>
      <c r="AS273" s="1">
        <f t="shared" si="85"/>
        <v>249987.38000000047</v>
      </c>
      <c r="AT273" s="92">
        <f>IF('Metric ME - Current'!$H$16&lt;2.23,300.45-26.8531*(2.23-'Metric ME - Current'!$H$16),300.45)</f>
        <v>300.45</v>
      </c>
      <c r="AU273" s="1">
        <f t="shared" si="92"/>
        <v>122907.94999999991</v>
      </c>
      <c r="AX273" s="92">
        <v>295</v>
      </c>
      <c r="AY273" s="93">
        <f>IF('Metric ME - Current'!$I$16&lt;1.9311,906.5-265.11*(1.9311-'Metric ME - Current'!$I$16)+400.13*(1.9311-'Metric ME - Current'!$I$16)^2,906.5)</f>
        <v>906.5</v>
      </c>
      <c r="AZ273" s="1">
        <f t="shared" si="86"/>
        <v>249987.38000000047</v>
      </c>
      <c r="BA273" s="92">
        <f>IF('Metric ME - Current'!$I$16&lt;2.23,300.45-26.8531*(2.23-'Metric ME - Current'!$I$16),300.45)</f>
        <v>300.45</v>
      </c>
      <c r="BB273" s="1">
        <f t="shared" si="93"/>
        <v>122907.94999999991</v>
      </c>
    </row>
    <row r="274" spans="1:54" x14ac:dyDescent="0.25">
      <c r="A274" s="92">
        <v>296</v>
      </c>
      <c r="B274" s="93">
        <f>IF('Metric ME - Current'!$B$16&lt;1.9311,906.5-265.11*(1.9311-'Metric ME - Current'!$B$16)+400.13*(1.9311-'Metric ME - Current'!$B$16)^2,906.5)</f>
        <v>906.5</v>
      </c>
      <c r="C274" s="1">
        <f t="shared" si="79"/>
        <v>250893.88000000047</v>
      </c>
      <c r="D274" s="92">
        <f>IF('Metric ME - Current'!$B$16&lt;2.23,300.45-26.8531*(2.23-'Metric ME - Current'!$B$16),300.45)</f>
        <v>300.45</v>
      </c>
      <c r="E274" s="1">
        <f t="shared" si="78"/>
        <v>123208.39999999991</v>
      </c>
      <c r="H274" s="92">
        <v>296</v>
      </c>
      <c r="I274" s="93">
        <f>IF('Metric ME - Current'!$C$16&lt;1.9311,906.5-265.11*(1.9311-'Metric ME - Current'!$C$16)+400.13*(1.9311-'Metric ME - Current'!$C$16)^2,906.5)</f>
        <v>906.5</v>
      </c>
      <c r="J274" s="1">
        <f t="shared" si="80"/>
        <v>250893.88000000047</v>
      </c>
      <c r="K274" s="92">
        <f>IF('Metric ME - Current'!$C$16&lt;2.23,300.45-26.8531*(2.23-'Metric ME - Current'!$C$16),300.45)</f>
        <v>300.45</v>
      </c>
      <c r="L274" s="1">
        <f t="shared" si="87"/>
        <v>123208.39999999991</v>
      </c>
      <c r="O274" s="92">
        <v>296</v>
      </c>
      <c r="P274" s="93">
        <f>IF('Metric ME - Current'!$D$16&lt;1.9311,906.5-265.11*(1.9311-'Metric ME - Current'!$D$16)+400.13*(1.9311-'Metric ME - Current'!$D$16)^2,906.5)</f>
        <v>906.5</v>
      </c>
      <c r="Q274" s="1">
        <f t="shared" si="81"/>
        <v>250893.88000000047</v>
      </c>
      <c r="R274" s="92">
        <f>IF('Metric ME - Current'!$D$16&lt;2.23,300.45-26.8531*(2.23-'Metric ME - Current'!$D$16),300.45)</f>
        <v>300.45</v>
      </c>
      <c r="S274" s="1">
        <f t="shared" si="88"/>
        <v>123208.39999999991</v>
      </c>
      <c r="V274" s="92">
        <v>296</v>
      </c>
      <c r="W274" s="93">
        <f>IF('Metric ME - Current'!$E$16&lt;1.9311,906.5-265.11*(1.9311-'Metric ME - Current'!$E$16)+400.13*(1.9311-'Metric ME - Current'!$E$16)^2,906.5)</f>
        <v>906.5</v>
      </c>
      <c r="X274" s="1">
        <f t="shared" si="82"/>
        <v>250893.88000000047</v>
      </c>
      <c r="Y274" s="92">
        <f>IF('Metric ME - Current'!$E$16&lt;2.23,300.45-26.8531*(2.23-'Metric ME - Current'!$E$16),300.45)</f>
        <v>300.45</v>
      </c>
      <c r="Z274" s="1">
        <f t="shared" si="89"/>
        <v>123208.39999999991</v>
      </c>
      <c r="AC274" s="92">
        <v>296</v>
      </c>
      <c r="AD274" s="93">
        <f>IF('Metric ME - Current'!$F$16&lt;1.9311,906.5-265.11*(1.9311-'Metric ME - Current'!$F$16)+400.13*(1.9311-'Metric ME - Current'!$F$16)^2,906.5)</f>
        <v>906.5</v>
      </c>
      <c r="AE274" s="1">
        <f t="shared" si="83"/>
        <v>250893.88000000047</v>
      </c>
      <c r="AF274" s="92">
        <f>IF('Metric ME - Current'!$F$16&lt;2.23,300.45-26.8531*(2.23-'Metric ME - Current'!$F$16),300.45)</f>
        <v>300.45</v>
      </c>
      <c r="AG274" s="1">
        <f t="shared" si="90"/>
        <v>123208.39999999991</v>
      </c>
      <c r="AJ274" s="92">
        <v>296</v>
      </c>
      <c r="AK274" s="93">
        <f>IF('Metric ME - Current'!$G$16&lt;1.9311,906.5-265.11*(1.9311-'Metric ME - Current'!$G$16)+400.13*(1.9311-'Metric ME - Current'!$G$16)^2,906.5)</f>
        <v>906.5</v>
      </c>
      <c r="AL274" s="1">
        <f t="shared" si="84"/>
        <v>250893.88000000047</v>
      </c>
      <c r="AM274" s="92">
        <f>IF('Metric ME - Current'!$G$16&lt;2.23,300.45-26.8531*(2.23-'Metric ME - Current'!$G$16),300.45)</f>
        <v>300.45</v>
      </c>
      <c r="AN274" s="1">
        <f t="shared" si="91"/>
        <v>123208.39999999991</v>
      </c>
      <c r="AQ274" s="92">
        <v>296</v>
      </c>
      <c r="AR274" s="93">
        <f>IF('Metric ME - Current'!$H$16&lt;1.9311,906.5-265.11*(1.9311-'Metric ME - Current'!$H$16)+400.13*(1.9311-'Metric ME - Current'!$H$16)^2,906.5)</f>
        <v>906.5</v>
      </c>
      <c r="AS274" s="1">
        <f t="shared" si="85"/>
        <v>250893.88000000047</v>
      </c>
      <c r="AT274" s="92">
        <f>IF('Metric ME - Current'!$H$16&lt;2.23,300.45-26.8531*(2.23-'Metric ME - Current'!$H$16),300.45)</f>
        <v>300.45</v>
      </c>
      <c r="AU274" s="1">
        <f t="shared" si="92"/>
        <v>123208.39999999991</v>
      </c>
      <c r="AX274" s="92">
        <v>296</v>
      </c>
      <c r="AY274" s="93">
        <f>IF('Metric ME - Current'!$I$16&lt;1.9311,906.5-265.11*(1.9311-'Metric ME - Current'!$I$16)+400.13*(1.9311-'Metric ME - Current'!$I$16)^2,906.5)</f>
        <v>906.5</v>
      </c>
      <c r="AZ274" s="1">
        <f t="shared" si="86"/>
        <v>250893.88000000047</v>
      </c>
      <c r="BA274" s="92">
        <f>IF('Metric ME - Current'!$I$16&lt;2.23,300.45-26.8531*(2.23-'Metric ME - Current'!$I$16),300.45)</f>
        <v>300.45</v>
      </c>
      <c r="BB274" s="1">
        <f t="shared" si="93"/>
        <v>123208.39999999991</v>
      </c>
    </row>
    <row r="275" spans="1:54" x14ac:dyDescent="0.25">
      <c r="A275" s="92">
        <v>297</v>
      </c>
      <c r="B275" s="93">
        <f>IF('Metric ME - Current'!$B$16&lt;1.9311,906.5-265.11*(1.9311-'Metric ME - Current'!$B$16)+400.13*(1.9311-'Metric ME - Current'!$B$16)^2,906.5)</f>
        <v>906.5</v>
      </c>
      <c r="C275" s="1">
        <f t="shared" si="79"/>
        <v>251800.38000000047</v>
      </c>
      <c r="D275" s="92">
        <f>IF('Metric ME - Current'!$B$16&lt;2.23,300.45-26.8531*(2.23-'Metric ME - Current'!$B$16),300.45)</f>
        <v>300.45</v>
      </c>
      <c r="E275" s="1">
        <f t="shared" si="78"/>
        <v>123508.8499999999</v>
      </c>
      <c r="H275" s="92">
        <v>297</v>
      </c>
      <c r="I275" s="93">
        <f>IF('Metric ME - Current'!$C$16&lt;1.9311,906.5-265.11*(1.9311-'Metric ME - Current'!$C$16)+400.13*(1.9311-'Metric ME - Current'!$C$16)^2,906.5)</f>
        <v>906.5</v>
      </c>
      <c r="J275" s="1">
        <f t="shared" si="80"/>
        <v>251800.38000000047</v>
      </c>
      <c r="K275" s="92">
        <f>IF('Metric ME - Current'!$C$16&lt;2.23,300.45-26.8531*(2.23-'Metric ME - Current'!$C$16),300.45)</f>
        <v>300.45</v>
      </c>
      <c r="L275" s="1">
        <f t="shared" si="87"/>
        <v>123508.8499999999</v>
      </c>
      <c r="O275" s="92">
        <v>297</v>
      </c>
      <c r="P275" s="93">
        <f>IF('Metric ME - Current'!$D$16&lt;1.9311,906.5-265.11*(1.9311-'Metric ME - Current'!$D$16)+400.13*(1.9311-'Metric ME - Current'!$D$16)^2,906.5)</f>
        <v>906.5</v>
      </c>
      <c r="Q275" s="1">
        <f t="shared" si="81"/>
        <v>251800.38000000047</v>
      </c>
      <c r="R275" s="92">
        <f>IF('Metric ME - Current'!$D$16&lt;2.23,300.45-26.8531*(2.23-'Metric ME - Current'!$D$16),300.45)</f>
        <v>300.45</v>
      </c>
      <c r="S275" s="1">
        <f t="shared" si="88"/>
        <v>123508.8499999999</v>
      </c>
      <c r="V275" s="92">
        <v>297</v>
      </c>
      <c r="W275" s="93">
        <f>IF('Metric ME - Current'!$E$16&lt;1.9311,906.5-265.11*(1.9311-'Metric ME - Current'!$E$16)+400.13*(1.9311-'Metric ME - Current'!$E$16)^2,906.5)</f>
        <v>906.5</v>
      </c>
      <c r="X275" s="1">
        <f t="shared" si="82"/>
        <v>251800.38000000047</v>
      </c>
      <c r="Y275" s="92">
        <f>IF('Metric ME - Current'!$E$16&lt;2.23,300.45-26.8531*(2.23-'Metric ME - Current'!$E$16),300.45)</f>
        <v>300.45</v>
      </c>
      <c r="Z275" s="1">
        <f t="shared" si="89"/>
        <v>123508.8499999999</v>
      </c>
      <c r="AC275" s="92">
        <v>297</v>
      </c>
      <c r="AD275" s="93">
        <f>IF('Metric ME - Current'!$F$16&lt;1.9311,906.5-265.11*(1.9311-'Metric ME - Current'!$F$16)+400.13*(1.9311-'Metric ME - Current'!$F$16)^2,906.5)</f>
        <v>906.5</v>
      </c>
      <c r="AE275" s="1">
        <f t="shared" si="83"/>
        <v>251800.38000000047</v>
      </c>
      <c r="AF275" s="92">
        <f>IF('Metric ME - Current'!$F$16&lt;2.23,300.45-26.8531*(2.23-'Metric ME - Current'!$F$16),300.45)</f>
        <v>300.45</v>
      </c>
      <c r="AG275" s="1">
        <f t="shared" si="90"/>
        <v>123508.8499999999</v>
      </c>
      <c r="AJ275" s="92">
        <v>297</v>
      </c>
      <c r="AK275" s="93">
        <f>IF('Metric ME - Current'!$G$16&lt;1.9311,906.5-265.11*(1.9311-'Metric ME - Current'!$G$16)+400.13*(1.9311-'Metric ME - Current'!$G$16)^2,906.5)</f>
        <v>906.5</v>
      </c>
      <c r="AL275" s="1">
        <f t="shared" si="84"/>
        <v>251800.38000000047</v>
      </c>
      <c r="AM275" s="92">
        <f>IF('Metric ME - Current'!$G$16&lt;2.23,300.45-26.8531*(2.23-'Metric ME - Current'!$G$16),300.45)</f>
        <v>300.45</v>
      </c>
      <c r="AN275" s="1">
        <f t="shared" si="91"/>
        <v>123508.8499999999</v>
      </c>
      <c r="AQ275" s="92">
        <v>297</v>
      </c>
      <c r="AR275" s="93">
        <f>IF('Metric ME - Current'!$H$16&lt;1.9311,906.5-265.11*(1.9311-'Metric ME - Current'!$H$16)+400.13*(1.9311-'Metric ME - Current'!$H$16)^2,906.5)</f>
        <v>906.5</v>
      </c>
      <c r="AS275" s="1">
        <f t="shared" si="85"/>
        <v>251800.38000000047</v>
      </c>
      <c r="AT275" s="92">
        <f>IF('Metric ME - Current'!$H$16&lt;2.23,300.45-26.8531*(2.23-'Metric ME - Current'!$H$16),300.45)</f>
        <v>300.45</v>
      </c>
      <c r="AU275" s="1">
        <f t="shared" si="92"/>
        <v>123508.8499999999</v>
      </c>
      <c r="AX275" s="92">
        <v>297</v>
      </c>
      <c r="AY275" s="93">
        <f>IF('Metric ME - Current'!$I$16&lt;1.9311,906.5-265.11*(1.9311-'Metric ME - Current'!$I$16)+400.13*(1.9311-'Metric ME - Current'!$I$16)^2,906.5)</f>
        <v>906.5</v>
      </c>
      <c r="AZ275" s="1">
        <f t="shared" si="86"/>
        <v>251800.38000000047</v>
      </c>
      <c r="BA275" s="92">
        <f>IF('Metric ME - Current'!$I$16&lt;2.23,300.45-26.8531*(2.23-'Metric ME - Current'!$I$16),300.45)</f>
        <v>300.45</v>
      </c>
      <c r="BB275" s="1">
        <f t="shared" si="93"/>
        <v>123508.8499999999</v>
      </c>
    </row>
    <row r="276" spans="1:54" x14ac:dyDescent="0.25">
      <c r="A276" s="92">
        <v>298</v>
      </c>
      <c r="B276" s="93">
        <f>IF('Metric ME - Current'!$B$16&lt;1.9311,906.5-265.11*(1.9311-'Metric ME - Current'!$B$16)+400.13*(1.9311-'Metric ME - Current'!$B$16)^2,906.5)</f>
        <v>906.5</v>
      </c>
      <c r="C276" s="1">
        <f t="shared" si="79"/>
        <v>252706.88000000047</v>
      </c>
      <c r="D276" s="92">
        <f>IF('Metric ME - Current'!$B$16&lt;2.23,300.45-26.8531*(2.23-'Metric ME - Current'!$B$16),300.45)</f>
        <v>300.45</v>
      </c>
      <c r="E276" s="1">
        <f t="shared" si="78"/>
        <v>123809.2999999999</v>
      </c>
      <c r="H276" s="92">
        <v>298</v>
      </c>
      <c r="I276" s="93">
        <f>IF('Metric ME - Current'!$C$16&lt;1.9311,906.5-265.11*(1.9311-'Metric ME - Current'!$C$16)+400.13*(1.9311-'Metric ME - Current'!$C$16)^2,906.5)</f>
        <v>906.5</v>
      </c>
      <c r="J276" s="1">
        <f t="shared" si="80"/>
        <v>252706.88000000047</v>
      </c>
      <c r="K276" s="92">
        <f>IF('Metric ME - Current'!$C$16&lt;2.23,300.45-26.8531*(2.23-'Metric ME - Current'!$C$16),300.45)</f>
        <v>300.45</v>
      </c>
      <c r="L276" s="1">
        <f t="shared" si="87"/>
        <v>123809.2999999999</v>
      </c>
      <c r="O276" s="92">
        <v>298</v>
      </c>
      <c r="P276" s="93">
        <f>IF('Metric ME - Current'!$D$16&lt;1.9311,906.5-265.11*(1.9311-'Metric ME - Current'!$D$16)+400.13*(1.9311-'Metric ME - Current'!$D$16)^2,906.5)</f>
        <v>906.5</v>
      </c>
      <c r="Q276" s="1">
        <f t="shared" si="81"/>
        <v>252706.88000000047</v>
      </c>
      <c r="R276" s="92">
        <f>IF('Metric ME - Current'!$D$16&lt;2.23,300.45-26.8531*(2.23-'Metric ME - Current'!$D$16),300.45)</f>
        <v>300.45</v>
      </c>
      <c r="S276" s="1">
        <f t="shared" si="88"/>
        <v>123809.2999999999</v>
      </c>
      <c r="V276" s="92">
        <v>298</v>
      </c>
      <c r="W276" s="93">
        <f>IF('Metric ME - Current'!$E$16&lt;1.9311,906.5-265.11*(1.9311-'Metric ME - Current'!$E$16)+400.13*(1.9311-'Metric ME - Current'!$E$16)^2,906.5)</f>
        <v>906.5</v>
      </c>
      <c r="X276" s="1">
        <f t="shared" si="82"/>
        <v>252706.88000000047</v>
      </c>
      <c r="Y276" s="92">
        <f>IF('Metric ME - Current'!$E$16&lt;2.23,300.45-26.8531*(2.23-'Metric ME - Current'!$E$16),300.45)</f>
        <v>300.45</v>
      </c>
      <c r="Z276" s="1">
        <f t="shared" si="89"/>
        <v>123809.2999999999</v>
      </c>
      <c r="AC276" s="92">
        <v>298</v>
      </c>
      <c r="AD276" s="93">
        <f>IF('Metric ME - Current'!$F$16&lt;1.9311,906.5-265.11*(1.9311-'Metric ME - Current'!$F$16)+400.13*(1.9311-'Metric ME - Current'!$F$16)^2,906.5)</f>
        <v>906.5</v>
      </c>
      <c r="AE276" s="1">
        <f t="shared" si="83"/>
        <v>252706.88000000047</v>
      </c>
      <c r="AF276" s="92">
        <f>IF('Metric ME - Current'!$F$16&lt;2.23,300.45-26.8531*(2.23-'Metric ME - Current'!$F$16),300.45)</f>
        <v>300.45</v>
      </c>
      <c r="AG276" s="1">
        <f t="shared" si="90"/>
        <v>123809.2999999999</v>
      </c>
      <c r="AJ276" s="92">
        <v>298</v>
      </c>
      <c r="AK276" s="93">
        <f>IF('Metric ME - Current'!$G$16&lt;1.9311,906.5-265.11*(1.9311-'Metric ME - Current'!$G$16)+400.13*(1.9311-'Metric ME - Current'!$G$16)^2,906.5)</f>
        <v>906.5</v>
      </c>
      <c r="AL276" s="1">
        <f t="shared" si="84"/>
        <v>252706.88000000047</v>
      </c>
      <c r="AM276" s="92">
        <f>IF('Metric ME - Current'!$G$16&lt;2.23,300.45-26.8531*(2.23-'Metric ME - Current'!$G$16),300.45)</f>
        <v>300.45</v>
      </c>
      <c r="AN276" s="1">
        <f t="shared" si="91"/>
        <v>123809.2999999999</v>
      </c>
      <c r="AQ276" s="92">
        <v>298</v>
      </c>
      <c r="AR276" s="93">
        <f>IF('Metric ME - Current'!$H$16&lt;1.9311,906.5-265.11*(1.9311-'Metric ME - Current'!$H$16)+400.13*(1.9311-'Metric ME - Current'!$H$16)^2,906.5)</f>
        <v>906.5</v>
      </c>
      <c r="AS276" s="1">
        <f t="shared" si="85"/>
        <v>252706.88000000047</v>
      </c>
      <c r="AT276" s="92">
        <f>IF('Metric ME - Current'!$H$16&lt;2.23,300.45-26.8531*(2.23-'Metric ME - Current'!$H$16),300.45)</f>
        <v>300.45</v>
      </c>
      <c r="AU276" s="1">
        <f t="shared" si="92"/>
        <v>123809.2999999999</v>
      </c>
      <c r="AX276" s="92">
        <v>298</v>
      </c>
      <c r="AY276" s="93">
        <f>IF('Metric ME - Current'!$I$16&lt;1.9311,906.5-265.11*(1.9311-'Metric ME - Current'!$I$16)+400.13*(1.9311-'Metric ME - Current'!$I$16)^2,906.5)</f>
        <v>906.5</v>
      </c>
      <c r="AZ276" s="1">
        <f t="shared" si="86"/>
        <v>252706.88000000047</v>
      </c>
      <c r="BA276" s="92">
        <f>IF('Metric ME - Current'!$I$16&lt;2.23,300.45-26.8531*(2.23-'Metric ME - Current'!$I$16),300.45)</f>
        <v>300.45</v>
      </c>
      <c r="BB276" s="1">
        <f t="shared" si="93"/>
        <v>123809.2999999999</v>
      </c>
    </row>
    <row r="277" spans="1:54" x14ac:dyDescent="0.25">
      <c r="A277" s="92">
        <v>299</v>
      </c>
      <c r="B277" s="93">
        <f>IF('Metric ME - Current'!$B$16&lt;1.9311,906.5-265.11*(1.9311-'Metric ME - Current'!$B$16)+400.13*(1.9311-'Metric ME - Current'!$B$16)^2,906.5)</f>
        <v>906.5</v>
      </c>
      <c r="C277" s="1">
        <f t="shared" si="79"/>
        <v>253613.38000000047</v>
      </c>
      <c r="D277" s="92">
        <f>IF('Metric ME - Current'!$B$16&lt;2.23,300.45-26.8531*(2.23-'Metric ME - Current'!$B$16),300.45)</f>
        <v>300.45</v>
      </c>
      <c r="E277" s="1">
        <f t="shared" si="78"/>
        <v>124109.7499999999</v>
      </c>
      <c r="H277" s="92">
        <v>299</v>
      </c>
      <c r="I277" s="93">
        <f>IF('Metric ME - Current'!$C$16&lt;1.9311,906.5-265.11*(1.9311-'Metric ME - Current'!$C$16)+400.13*(1.9311-'Metric ME - Current'!$C$16)^2,906.5)</f>
        <v>906.5</v>
      </c>
      <c r="J277" s="1">
        <f t="shared" si="80"/>
        <v>253613.38000000047</v>
      </c>
      <c r="K277" s="92">
        <f>IF('Metric ME - Current'!$C$16&lt;2.23,300.45-26.8531*(2.23-'Metric ME - Current'!$C$16),300.45)</f>
        <v>300.45</v>
      </c>
      <c r="L277" s="1">
        <f t="shared" si="87"/>
        <v>124109.7499999999</v>
      </c>
      <c r="O277" s="92">
        <v>299</v>
      </c>
      <c r="P277" s="93">
        <f>IF('Metric ME - Current'!$D$16&lt;1.9311,906.5-265.11*(1.9311-'Metric ME - Current'!$D$16)+400.13*(1.9311-'Metric ME - Current'!$D$16)^2,906.5)</f>
        <v>906.5</v>
      </c>
      <c r="Q277" s="1">
        <f t="shared" si="81"/>
        <v>253613.38000000047</v>
      </c>
      <c r="R277" s="92">
        <f>IF('Metric ME - Current'!$D$16&lt;2.23,300.45-26.8531*(2.23-'Metric ME - Current'!$D$16),300.45)</f>
        <v>300.45</v>
      </c>
      <c r="S277" s="1">
        <f t="shared" si="88"/>
        <v>124109.7499999999</v>
      </c>
      <c r="V277" s="92">
        <v>299</v>
      </c>
      <c r="W277" s="93">
        <f>IF('Metric ME - Current'!$E$16&lt;1.9311,906.5-265.11*(1.9311-'Metric ME - Current'!$E$16)+400.13*(1.9311-'Metric ME - Current'!$E$16)^2,906.5)</f>
        <v>906.5</v>
      </c>
      <c r="X277" s="1">
        <f t="shared" si="82"/>
        <v>253613.38000000047</v>
      </c>
      <c r="Y277" s="92">
        <f>IF('Metric ME - Current'!$E$16&lt;2.23,300.45-26.8531*(2.23-'Metric ME - Current'!$E$16),300.45)</f>
        <v>300.45</v>
      </c>
      <c r="Z277" s="1">
        <f t="shared" si="89"/>
        <v>124109.7499999999</v>
      </c>
      <c r="AC277" s="92">
        <v>299</v>
      </c>
      <c r="AD277" s="93">
        <f>IF('Metric ME - Current'!$F$16&lt;1.9311,906.5-265.11*(1.9311-'Metric ME - Current'!$F$16)+400.13*(1.9311-'Metric ME - Current'!$F$16)^2,906.5)</f>
        <v>906.5</v>
      </c>
      <c r="AE277" s="1">
        <f t="shared" si="83"/>
        <v>253613.38000000047</v>
      </c>
      <c r="AF277" s="92">
        <f>IF('Metric ME - Current'!$F$16&lt;2.23,300.45-26.8531*(2.23-'Metric ME - Current'!$F$16),300.45)</f>
        <v>300.45</v>
      </c>
      <c r="AG277" s="1">
        <f t="shared" si="90"/>
        <v>124109.7499999999</v>
      </c>
      <c r="AJ277" s="92">
        <v>299</v>
      </c>
      <c r="AK277" s="93">
        <f>IF('Metric ME - Current'!$G$16&lt;1.9311,906.5-265.11*(1.9311-'Metric ME - Current'!$G$16)+400.13*(1.9311-'Metric ME - Current'!$G$16)^2,906.5)</f>
        <v>906.5</v>
      </c>
      <c r="AL277" s="1">
        <f t="shared" si="84"/>
        <v>253613.38000000047</v>
      </c>
      <c r="AM277" s="92">
        <f>IF('Metric ME - Current'!$G$16&lt;2.23,300.45-26.8531*(2.23-'Metric ME - Current'!$G$16),300.45)</f>
        <v>300.45</v>
      </c>
      <c r="AN277" s="1">
        <f t="shared" si="91"/>
        <v>124109.7499999999</v>
      </c>
      <c r="AQ277" s="92">
        <v>299</v>
      </c>
      <c r="AR277" s="93">
        <f>IF('Metric ME - Current'!$H$16&lt;1.9311,906.5-265.11*(1.9311-'Metric ME - Current'!$H$16)+400.13*(1.9311-'Metric ME - Current'!$H$16)^2,906.5)</f>
        <v>906.5</v>
      </c>
      <c r="AS277" s="1">
        <f t="shared" si="85"/>
        <v>253613.38000000047</v>
      </c>
      <c r="AT277" s="92">
        <f>IF('Metric ME - Current'!$H$16&lt;2.23,300.45-26.8531*(2.23-'Metric ME - Current'!$H$16),300.45)</f>
        <v>300.45</v>
      </c>
      <c r="AU277" s="1">
        <f t="shared" si="92"/>
        <v>124109.7499999999</v>
      </c>
      <c r="AX277" s="92">
        <v>299</v>
      </c>
      <c r="AY277" s="93">
        <f>IF('Metric ME - Current'!$I$16&lt;1.9311,906.5-265.11*(1.9311-'Metric ME - Current'!$I$16)+400.13*(1.9311-'Metric ME - Current'!$I$16)^2,906.5)</f>
        <v>906.5</v>
      </c>
      <c r="AZ277" s="1">
        <f t="shared" si="86"/>
        <v>253613.38000000047</v>
      </c>
      <c r="BA277" s="92">
        <f>IF('Metric ME - Current'!$I$16&lt;2.23,300.45-26.8531*(2.23-'Metric ME - Current'!$I$16),300.45)</f>
        <v>300.45</v>
      </c>
      <c r="BB277" s="1">
        <f t="shared" si="93"/>
        <v>124109.7499999999</v>
      </c>
    </row>
    <row r="278" spans="1:54" x14ac:dyDescent="0.25">
      <c r="A278" s="92">
        <v>300</v>
      </c>
      <c r="B278" s="93">
        <f>IF('Metric ME - Current'!$B$16&lt;1.9311,906.5-265.11*(1.9311-'Metric ME - Current'!$B$16)+400.13*(1.9311-'Metric ME - Current'!$B$16)^2,906.5)</f>
        <v>906.5</v>
      </c>
      <c r="C278" s="1">
        <f t="shared" si="79"/>
        <v>254519.88000000047</v>
      </c>
      <c r="D278" s="92">
        <f>IF('Metric ME - Current'!$B$16&lt;2.23,300.45-26.8531*(2.23-'Metric ME - Current'!$B$16),300.45)</f>
        <v>300.45</v>
      </c>
      <c r="E278" s="1">
        <f t="shared" si="78"/>
        <v>124410.1999999999</v>
      </c>
      <c r="H278" s="92">
        <v>300</v>
      </c>
      <c r="I278" s="93">
        <f>IF('Metric ME - Current'!$C$16&lt;1.9311,906.5-265.11*(1.9311-'Metric ME - Current'!$C$16)+400.13*(1.9311-'Metric ME - Current'!$C$16)^2,906.5)</f>
        <v>906.5</v>
      </c>
      <c r="J278" s="1">
        <f t="shared" si="80"/>
        <v>254519.88000000047</v>
      </c>
      <c r="K278" s="92">
        <f>IF('Metric ME - Current'!$C$16&lt;2.23,300.45-26.8531*(2.23-'Metric ME - Current'!$C$16),300.45)</f>
        <v>300.45</v>
      </c>
      <c r="L278" s="1">
        <f t="shared" si="87"/>
        <v>124410.1999999999</v>
      </c>
      <c r="O278" s="92">
        <v>300</v>
      </c>
      <c r="P278" s="93">
        <f>IF('Metric ME - Current'!$D$16&lt;1.9311,906.5-265.11*(1.9311-'Metric ME - Current'!$D$16)+400.13*(1.9311-'Metric ME - Current'!$D$16)^2,906.5)</f>
        <v>906.5</v>
      </c>
      <c r="Q278" s="1">
        <f t="shared" si="81"/>
        <v>254519.88000000047</v>
      </c>
      <c r="R278" s="92">
        <f>IF('Metric ME - Current'!$D$16&lt;2.23,300.45-26.8531*(2.23-'Metric ME - Current'!$D$16),300.45)</f>
        <v>300.45</v>
      </c>
      <c r="S278" s="1">
        <f t="shared" si="88"/>
        <v>124410.1999999999</v>
      </c>
      <c r="V278" s="92">
        <v>300</v>
      </c>
      <c r="W278" s="93">
        <f>IF('Metric ME - Current'!$E$16&lt;1.9311,906.5-265.11*(1.9311-'Metric ME - Current'!$E$16)+400.13*(1.9311-'Metric ME - Current'!$E$16)^2,906.5)</f>
        <v>906.5</v>
      </c>
      <c r="X278" s="1">
        <f t="shared" si="82"/>
        <v>254519.88000000047</v>
      </c>
      <c r="Y278" s="92">
        <f>IF('Metric ME - Current'!$E$16&lt;2.23,300.45-26.8531*(2.23-'Metric ME - Current'!$E$16),300.45)</f>
        <v>300.45</v>
      </c>
      <c r="Z278" s="1">
        <f t="shared" si="89"/>
        <v>124410.1999999999</v>
      </c>
      <c r="AC278" s="92">
        <v>300</v>
      </c>
      <c r="AD278" s="93">
        <f>IF('Metric ME - Current'!$F$16&lt;1.9311,906.5-265.11*(1.9311-'Metric ME - Current'!$F$16)+400.13*(1.9311-'Metric ME - Current'!$F$16)^2,906.5)</f>
        <v>906.5</v>
      </c>
      <c r="AE278" s="1">
        <f t="shared" si="83"/>
        <v>254519.88000000047</v>
      </c>
      <c r="AF278" s="92">
        <f>IF('Metric ME - Current'!$F$16&lt;2.23,300.45-26.8531*(2.23-'Metric ME - Current'!$F$16),300.45)</f>
        <v>300.45</v>
      </c>
      <c r="AG278" s="1">
        <f t="shared" si="90"/>
        <v>124410.1999999999</v>
      </c>
      <c r="AJ278" s="92">
        <v>300</v>
      </c>
      <c r="AK278" s="93">
        <f>IF('Metric ME - Current'!$G$16&lt;1.9311,906.5-265.11*(1.9311-'Metric ME - Current'!$G$16)+400.13*(1.9311-'Metric ME - Current'!$G$16)^2,906.5)</f>
        <v>906.5</v>
      </c>
      <c r="AL278" s="1">
        <f t="shared" si="84"/>
        <v>254519.88000000047</v>
      </c>
      <c r="AM278" s="92">
        <f>IF('Metric ME - Current'!$G$16&lt;2.23,300.45-26.8531*(2.23-'Metric ME - Current'!$G$16),300.45)</f>
        <v>300.45</v>
      </c>
      <c r="AN278" s="1">
        <f t="shared" si="91"/>
        <v>124410.1999999999</v>
      </c>
      <c r="AQ278" s="92">
        <v>300</v>
      </c>
      <c r="AR278" s="93">
        <f>IF('Metric ME - Current'!$H$16&lt;1.9311,906.5-265.11*(1.9311-'Metric ME - Current'!$H$16)+400.13*(1.9311-'Metric ME - Current'!$H$16)^2,906.5)</f>
        <v>906.5</v>
      </c>
      <c r="AS278" s="1">
        <f t="shared" si="85"/>
        <v>254519.88000000047</v>
      </c>
      <c r="AT278" s="92">
        <f>IF('Metric ME - Current'!$H$16&lt;2.23,300.45-26.8531*(2.23-'Metric ME - Current'!$H$16),300.45)</f>
        <v>300.45</v>
      </c>
      <c r="AU278" s="1">
        <f t="shared" si="92"/>
        <v>124410.1999999999</v>
      </c>
      <c r="AX278" s="92">
        <v>300</v>
      </c>
      <c r="AY278" s="93">
        <f>IF('Metric ME - Current'!$I$16&lt;1.9311,906.5-265.11*(1.9311-'Metric ME - Current'!$I$16)+400.13*(1.9311-'Metric ME - Current'!$I$16)^2,906.5)</f>
        <v>906.5</v>
      </c>
      <c r="AZ278" s="1">
        <f t="shared" si="86"/>
        <v>254519.88000000047</v>
      </c>
      <c r="BA278" s="92">
        <f>IF('Metric ME - Current'!$I$16&lt;2.23,300.45-26.8531*(2.23-'Metric ME - Current'!$I$16),300.45)</f>
        <v>300.45</v>
      </c>
      <c r="BB278" s="1">
        <f t="shared" si="93"/>
        <v>124410.1999999999</v>
      </c>
    </row>
    <row r="279" spans="1:54" x14ac:dyDescent="0.25">
      <c r="A279" s="92">
        <v>301</v>
      </c>
      <c r="B279" s="93">
        <f>IF('Metric ME - Current'!$B$16&lt;1.9311,906.5-265.11*(1.9311-'Metric ME - Current'!$B$16)+400.13*(1.9311-'Metric ME - Current'!$B$16)^2,906.5)</f>
        <v>906.5</v>
      </c>
      <c r="C279" s="1">
        <f t="shared" si="79"/>
        <v>255426.38000000047</v>
      </c>
      <c r="D279" s="92">
        <f>IF('Metric ME - Current'!$B$16&lt;2.23,300.45-26.8531*(2.23-'Metric ME - Current'!$B$16),300.45)</f>
        <v>300.45</v>
      </c>
      <c r="E279" s="1">
        <f t="shared" si="78"/>
        <v>124710.64999999989</v>
      </c>
      <c r="H279" s="92">
        <v>301</v>
      </c>
      <c r="I279" s="93">
        <f>IF('Metric ME - Current'!$C$16&lt;1.9311,906.5-265.11*(1.9311-'Metric ME - Current'!$C$16)+400.13*(1.9311-'Metric ME - Current'!$C$16)^2,906.5)</f>
        <v>906.5</v>
      </c>
      <c r="J279" s="1">
        <f t="shared" si="80"/>
        <v>255426.38000000047</v>
      </c>
      <c r="K279" s="92">
        <f>IF('Metric ME - Current'!$C$16&lt;2.23,300.45-26.8531*(2.23-'Metric ME - Current'!$C$16),300.45)</f>
        <v>300.45</v>
      </c>
      <c r="L279" s="1">
        <f t="shared" si="87"/>
        <v>124710.64999999989</v>
      </c>
      <c r="O279" s="92">
        <v>301</v>
      </c>
      <c r="P279" s="93">
        <f>IF('Metric ME - Current'!$D$16&lt;1.9311,906.5-265.11*(1.9311-'Metric ME - Current'!$D$16)+400.13*(1.9311-'Metric ME - Current'!$D$16)^2,906.5)</f>
        <v>906.5</v>
      </c>
      <c r="Q279" s="1">
        <f t="shared" si="81"/>
        <v>255426.38000000047</v>
      </c>
      <c r="R279" s="92">
        <f>IF('Metric ME - Current'!$D$16&lt;2.23,300.45-26.8531*(2.23-'Metric ME - Current'!$D$16),300.45)</f>
        <v>300.45</v>
      </c>
      <c r="S279" s="1">
        <f t="shared" si="88"/>
        <v>124710.64999999989</v>
      </c>
      <c r="V279" s="92">
        <v>301</v>
      </c>
      <c r="W279" s="93">
        <f>IF('Metric ME - Current'!$E$16&lt;1.9311,906.5-265.11*(1.9311-'Metric ME - Current'!$E$16)+400.13*(1.9311-'Metric ME - Current'!$E$16)^2,906.5)</f>
        <v>906.5</v>
      </c>
      <c r="X279" s="1">
        <f t="shared" si="82"/>
        <v>255426.38000000047</v>
      </c>
      <c r="Y279" s="92">
        <f>IF('Metric ME - Current'!$E$16&lt;2.23,300.45-26.8531*(2.23-'Metric ME - Current'!$E$16),300.45)</f>
        <v>300.45</v>
      </c>
      <c r="Z279" s="1">
        <f t="shared" si="89"/>
        <v>124710.64999999989</v>
      </c>
      <c r="AC279" s="92">
        <v>301</v>
      </c>
      <c r="AD279" s="93">
        <f>IF('Metric ME - Current'!$F$16&lt;1.9311,906.5-265.11*(1.9311-'Metric ME - Current'!$F$16)+400.13*(1.9311-'Metric ME - Current'!$F$16)^2,906.5)</f>
        <v>906.5</v>
      </c>
      <c r="AE279" s="1">
        <f t="shared" si="83"/>
        <v>255426.38000000047</v>
      </c>
      <c r="AF279" s="92">
        <f>IF('Metric ME - Current'!$F$16&lt;2.23,300.45-26.8531*(2.23-'Metric ME - Current'!$F$16),300.45)</f>
        <v>300.45</v>
      </c>
      <c r="AG279" s="1">
        <f t="shared" si="90"/>
        <v>124710.64999999989</v>
      </c>
      <c r="AJ279" s="92">
        <v>301</v>
      </c>
      <c r="AK279" s="93">
        <f>IF('Metric ME - Current'!$G$16&lt;1.9311,906.5-265.11*(1.9311-'Metric ME - Current'!$G$16)+400.13*(1.9311-'Metric ME - Current'!$G$16)^2,906.5)</f>
        <v>906.5</v>
      </c>
      <c r="AL279" s="1">
        <f t="shared" si="84"/>
        <v>255426.38000000047</v>
      </c>
      <c r="AM279" s="92">
        <f>IF('Metric ME - Current'!$G$16&lt;2.23,300.45-26.8531*(2.23-'Metric ME - Current'!$G$16),300.45)</f>
        <v>300.45</v>
      </c>
      <c r="AN279" s="1">
        <f t="shared" si="91"/>
        <v>124710.64999999989</v>
      </c>
      <c r="AQ279" s="92">
        <v>301</v>
      </c>
      <c r="AR279" s="93">
        <f>IF('Metric ME - Current'!$H$16&lt;1.9311,906.5-265.11*(1.9311-'Metric ME - Current'!$H$16)+400.13*(1.9311-'Metric ME - Current'!$H$16)^2,906.5)</f>
        <v>906.5</v>
      </c>
      <c r="AS279" s="1">
        <f t="shared" si="85"/>
        <v>255426.38000000047</v>
      </c>
      <c r="AT279" s="92">
        <f>IF('Metric ME - Current'!$H$16&lt;2.23,300.45-26.8531*(2.23-'Metric ME - Current'!$H$16),300.45)</f>
        <v>300.45</v>
      </c>
      <c r="AU279" s="1">
        <f t="shared" si="92"/>
        <v>124710.64999999989</v>
      </c>
      <c r="AX279" s="92">
        <v>301</v>
      </c>
      <c r="AY279" s="93">
        <f>IF('Metric ME - Current'!$I$16&lt;1.9311,906.5-265.11*(1.9311-'Metric ME - Current'!$I$16)+400.13*(1.9311-'Metric ME - Current'!$I$16)^2,906.5)</f>
        <v>906.5</v>
      </c>
      <c r="AZ279" s="1">
        <f t="shared" si="86"/>
        <v>255426.38000000047</v>
      </c>
      <c r="BA279" s="92">
        <f>IF('Metric ME - Current'!$I$16&lt;2.23,300.45-26.8531*(2.23-'Metric ME - Current'!$I$16),300.45)</f>
        <v>300.45</v>
      </c>
      <c r="BB279" s="1">
        <f t="shared" si="93"/>
        <v>124710.64999999989</v>
      </c>
    </row>
    <row r="280" spans="1:54" x14ac:dyDescent="0.25">
      <c r="A280" s="92">
        <v>302</v>
      </c>
      <c r="B280" s="93">
        <f>IF('Metric ME - Current'!$B$16&lt;1.9311,906.5-265.11*(1.9311-'Metric ME - Current'!$B$16)+400.13*(1.9311-'Metric ME - Current'!$B$16)^2,906.5)</f>
        <v>906.5</v>
      </c>
      <c r="C280" s="1">
        <f t="shared" si="79"/>
        <v>256332.88000000047</v>
      </c>
      <c r="D280" s="92">
        <f>IF('Metric ME - Current'!$B$16&lt;2.23,300.45-26.8531*(2.23-'Metric ME - Current'!$B$16),300.45)</f>
        <v>300.45</v>
      </c>
      <c r="E280" s="1">
        <f t="shared" si="78"/>
        <v>125011.09999999989</v>
      </c>
      <c r="H280" s="92">
        <v>302</v>
      </c>
      <c r="I280" s="93">
        <f>IF('Metric ME - Current'!$C$16&lt;1.9311,906.5-265.11*(1.9311-'Metric ME - Current'!$C$16)+400.13*(1.9311-'Metric ME - Current'!$C$16)^2,906.5)</f>
        <v>906.5</v>
      </c>
      <c r="J280" s="1">
        <f t="shared" si="80"/>
        <v>256332.88000000047</v>
      </c>
      <c r="K280" s="92">
        <f>IF('Metric ME - Current'!$C$16&lt;2.23,300.45-26.8531*(2.23-'Metric ME - Current'!$C$16),300.45)</f>
        <v>300.45</v>
      </c>
      <c r="L280" s="1">
        <f t="shared" si="87"/>
        <v>125011.09999999989</v>
      </c>
      <c r="O280" s="92">
        <v>302</v>
      </c>
      <c r="P280" s="93">
        <f>IF('Metric ME - Current'!$D$16&lt;1.9311,906.5-265.11*(1.9311-'Metric ME - Current'!$D$16)+400.13*(1.9311-'Metric ME - Current'!$D$16)^2,906.5)</f>
        <v>906.5</v>
      </c>
      <c r="Q280" s="1">
        <f t="shared" si="81"/>
        <v>256332.88000000047</v>
      </c>
      <c r="R280" s="92">
        <f>IF('Metric ME - Current'!$D$16&lt;2.23,300.45-26.8531*(2.23-'Metric ME - Current'!$D$16),300.45)</f>
        <v>300.45</v>
      </c>
      <c r="S280" s="1">
        <f t="shared" si="88"/>
        <v>125011.09999999989</v>
      </c>
      <c r="V280" s="92">
        <v>302</v>
      </c>
      <c r="W280" s="93">
        <f>IF('Metric ME - Current'!$E$16&lt;1.9311,906.5-265.11*(1.9311-'Metric ME - Current'!$E$16)+400.13*(1.9311-'Metric ME - Current'!$E$16)^2,906.5)</f>
        <v>906.5</v>
      </c>
      <c r="X280" s="1">
        <f t="shared" si="82"/>
        <v>256332.88000000047</v>
      </c>
      <c r="Y280" s="92">
        <f>IF('Metric ME - Current'!$E$16&lt;2.23,300.45-26.8531*(2.23-'Metric ME - Current'!$E$16),300.45)</f>
        <v>300.45</v>
      </c>
      <c r="Z280" s="1">
        <f t="shared" si="89"/>
        <v>125011.09999999989</v>
      </c>
      <c r="AC280" s="92">
        <v>302</v>
      </c>
      <c r="AD280" s="93">
        <f>IF('Metric ME - Current'!$F$16&lt;1.9311,906.5-265.11*(1.9311-'Metric ME - Current'!$F$16)+400.13*(1.9311-'Metric ME - Current'!$F$16)^2,906.5)</f>
        <v>906.5</v>
      </c>
      <c r="AE280" s="1">
        <f t="shared" si="83"/>
        <v>256332.88000000047</v>
      </c>
      <c r="AF280" s="92">
        <f>IF('Metric ME - Current'!$F$16&lt;2.23,300.45-26.8531*(2.23-'Metric ME - Current'!$F$16),300.45)</f>
        <v>300.45</v>
      </c>
      <c r="AG280" s="1">
        <f t="shared" si="90"/>
        <v>125011.09999999989</v>
      </c>
      <c r="AJ280" s="92">
        <v>302</v>
      </c>
      <c r="AK280" s="93">
        <f>IF('Metric ME - Current'!$G$16&lt;1.9311,906.5-265.11*(1.9311-'Metric ME - Current'!$G$16)+400.13*(1.9311-'Metric ME - Current'!$G$16)^2,906.5)</f>
        <v>906.5</v>
      </c>
      <c r="AL280" s="1">
        <f t="shared" si="84"/>
        <v>256332.88000000047</v>
      </c>
      <c r="AM280" s="92">
        <f>IF('Metric ME - Current'!$G$16&lt;2.23,300.45-26.8531*(2.23-'Metric ME - Current'!$G$16),300.45)</f>
        <v>300.45</v>
      </c>
      <c r="AN280" s="1">
        <f t="shared" si="91"/>
        <v>125011.09999999989</v>
      </c>
      <c r="AQ280" s="92">
        <v>302</v>
      </c>
      <c r="AR280" s="93">
        <f>IF('Metric ME - Current'!$H$16&lt;1.9311,906.5-265.11*(1.9311-'Metric ME - Current'!$H$16)+400.13*(1.9311-'Metric ME - Current'!$H$16)^2,906.5)</f>
        <v>906.5</v>
      </c>
      <c r="AS280" s="1">
        <f t="shared" si="85"/>
        <v>256332.88000000047</v>
      </c>
      <c r="AT280" s="92">
        <f>IF('Metric ME - Current'!$H$16&lt;2.23,300.45-26.8531*(2.23-'Metric ME - Current'!$H$16),300.45)</f>
        <v>300.45</v>
      </c>
      <c r="AU280" s="1">
        <f t="shared" si="92"/>
        <v>125011.09999999989</v>
      </c>
      <c r="AX280" s="92">
        <v>302</v>
      </c>
      <c r="AY280" s="93">
        <f>IF('Metric ME - Current'!$I$16&lt;1.9311,906.5-265.11*(1.9311-'Metric ME - Current'!$I$16)+400.13*(1.9311-'Metric ME - Current'!$I$16)^2,906.5)</f>
        <v>906.5</v>
      </c>
      <c r="AZ280" s="1">
        <f t="shared" si="86"/>
        <v>256332.88000000047</v>
      </c>
      <c r="BA280" s="92">
        <f>IF('Metric ME - Current'!$I$16&lt;2.23,300.45-26.8531*(2.23-'Metric ME - Current'!$I$16),300.45)</f>
        <v>300.45</v>
      </c>
      <c r="BB280" s="1">
        <f t="shared" si="93"/>
        <v>125011.09999999989</v>
      </c>
    </row>
    <row r="281" spans="1:54" x14ac:dyDescent="0.25">
      <c r="A281" s="92">
        <v>303</v>
      </c>
      <c r="B281" s="93">
        <f>IF('Metric ME - Current'!$B$16&lt;1.9311,906.5-265.11*(1.9311-'Metric ME - Current'!$B$16)+400.13*(1.9311-'Metric ME - Current'!$B$16)^2,906.5)</f>
        <v>906.5</v>
      </c>
      <c r="C281" s="1">
        <f t="shared" si="79"/>
        <v>257239.38000000047</v>
      </c>
      <c r="D281" s="92">
        <f>IF('Metric ME - Current'!$B$16&lt;2.23,300.45-26.8531*(2.23-'Metric ME - Current'!$B$16),300.45)</f>
        <v>300.45</v>
      </c>
      <c r="E281" s="1">
        <f t="shared" si="78"/>
        <v>125311.54999999989</v>
      </c>
      <c r="H281" s="92">
        <v>303</v>
      </c>
      <c r="I281" s="93">
        <f>IF('Metric ME - Current'!$C$16&lt;1.9311,906.5-265.11*(1.9311-'Metric ME - Current'!$C$16)+400.13*(1.9311-'Metric ME - Current'!$C$16)^2,906.5)</f>
        <v>906.5</v>
      </c>
      <c r="J281" s="1">
        <f t="shared" si="80"/>
        <v>257239.38000000047</v>
      </c>
      <c r="K281" s="92">
        <f>IF('Metric ME - Current'!$C$16&lt;2.23,300.45-26.8531*(2.23-'Metric ME - Current'!$C$16),300.45)</f>
        <v>300.45</v>
      </c>
      <c r="L281" s="1">
        <f t="shared" si="87"/>
        <v>125311.54999999989</v>
      </c>
      <c r="O281" s="92">
        <v>303</v>
      </c>
      <c r="P281" s="93">
        <f>IF('Metric ME - Current'!$D$16&lt;1.9311,906.5-265.11*(1.9311-'Metric ME - Current'!$D$16)+400.13*(1.9311-'Metric ME - Current'!$D$16)^2,906.5)</f>
        <v>906.5</v>
      </c>
      <c r="Q281" s="1">
        <f t="shared" si="81"/>
        <v>257239.38000000047</v>
      </c>
      <c r="R281" s="92">
        <f>IF('Metric ME - Current'!$D$16&lt;2.23,300.45-26.8531*(2.23-'Metric ME - Current'!$D$16),300.45)</f>
        <v>300.45</v>
      </c>
      <c r="S281" s="1">
        <f t="shared" si="88"/>
        <v>125311.54999999989</v>
      </c>
      <c r="V281" s="92">
        <v>303</v>
      </c>
      <c r="W281" s="93">
        <f>IF('Metric ME - Current'!$E$16&lt;1.9311,906.5-265.11*(1.9311-'Metric ME - Current'!$E$16)+400.13*(1.9311-'Metric ME - Current'!$E$16)^2,906.5)</f>
        <v>906.5</v>
      </c>
      <c r="X281" s="1">
        <f t="shared" si="82"/>
        <v>257239.38000000047</v>
      </c>
      <c r="Y281" s="92">
        <f>IF('Metric ME - Current'!$E$16&lt;2.23,300.45-26.8531*(2.23-'Metric ME - Current'!$E$16),300.45)</f>
        <v>300.45</v>
      </c>
      <c r="Z281" s="1">
        <f t="shared" si="89"/>
        <v>125311.54999999989</v>
      </c>
      <c r="AC281" s="92">
        <v>303</v>
      </c>
      <c r="AD281" s="93">
        <f>IF('Metric ME - Current'!$F$16&lt;1.9311,906.5-265.11*(1.9311-'Metric ME - Current'!$F$16)+400.13*(1.9311-'Metric ME - Current'!$F$16)^2,906.5)</f>
        <v>906.5</v>
      </c>
      <c r="AE281" s="1">
        <f t="shared" si="83"/>
        <v>257239.38000000047</v>
      </c>
      <c r="AF281" s="92">
        <f>IF('Metric ME - Current'!$F$16&lt;2.23,300.45-26.8531*(2.23-'Metric ME - Current'!$F$16),300.45)</f>
        <v>300.45</v>
      </c>
      <c r="AG281" s="1">
        <f t="shared" si="90"/>
        <v>125311.54999999989</v>
      </c>
      <c r="AJ281" s="92">
        <v>303</v>
      </c>
      <c r="AK281" s="93">
        <f>IF('Metric ME - Current'!$G$16&lt;1.9311,906.5-265.11*(1.9311-'Metric ME - Current'!$G$16)+400.13*(1.9311-'Metric ME - Current'!$G$16)^2,906.5)</f>
        <v>906.5</v>
      </c>
      <c r="AL281" s="1">
        <f t="shared" si="84"/>
        <v>257239.38000000047</v>
      </c>
      <c r="AM281" s="92">
        <f>IF('Metric ME - Current'!$G$16&lt;2.23,300.45-26.8531*(2.23-'Metric ME - Current'!$G$16),300.45)</f>
        <v>300.45</v>
      </c>
      <c r="AN281" s="1">
        <f t="shared" si="91"/>
        <v>125311.54999999989</v>
      </c>
      <c r="AQ281" s="92">
        <v>303</v>
      </c>
      <c r="AR281" s="93">
        <f>IF('Metric ME - Current'!$H$16&lt;1.9311,906.5-265.11*(1.9311-'Metric ME - Current'!$H$16)+400.13*(1.9311-'Metric ME - Current'!$H$16)^2,906.5)</f>
        <v>906.5</v>
      </c>
      <c r="AS281" s="1">
        <f t="shared" si="85"/>
        <v>257239.38000000047</v>
      </c>
      <c r="AT281" s="92">
        <f>IF('Metric ME - Current'!$H$16&lt;2.23,300.45-26.8531*(2.23-'Metric ME - Current'!$H$16),300.45)</f>
        <v>300.45</v>
      </c>
      <c r="AU281" s="1">
        <f t="shared" si="92"/>
        <v>125311.54999999989</v>
      </c>
      <c r="AX281" s="92">
        <v>303</v>
      </c>
      <c r="AY281" s="93">
        <f>IF('Metric ME - Current'!$I$16&lt;1.9311,906.5-265.11*(1.9311-'Metric ME - Current'!$I$16)+400.13*(1.9311-'Metric ME - Current'!$I$16)^2,906.5)</f>
        <v>906.5</v>
      </c>
      <c r="AZ281" s="1">
        <f t="shared" si="86"/>
        <v>257239.38000000047</v>
      </c>
      <c r="BA281" s="92">
        <f>IF('Metric ME - Current'!$I$16&lt;2.23,300.45-26.8531*(2.23-'Metric ME - Current'!$I$16),300.45)</f>
        <v>300.45</v>
      </c>
      <c r="BB281" s="1">
        <f t="shared" si="93"/>
        <v>125311.54999999989</v>
      </c>
    </row>
    <row r="282" spans="1:54" x14ac:dyDescent="0.25">
      <c r="A282" s="92">
        <v>304</v>
      </c>
      <c r="B282" s="93">
        <f>IF('Metric ME - Current'!$B$16&lt;1.9311,906.5-265.11*(1.9311-'Metric ME - Current'!$B$16)+400.13*(1.9311-'Metric ME - Current'!$B$16)^2,906.5)</f>
        <v>906.5</v>
      </c>
      <c r="C282" s="1">
        <f t="shared" si="79"/>
        <v>258145.88000000047</v>
      </c>
      <c r="D282" s="92">
        <f>IF('Metric ME - Current'!$B$16&lt;2.23,300.45-26.8531*(2.23-'Metric ME - Current'!$B$16),300.45)</f>
        <v>300.45</v>
      </c>
      <c r="E282" s="1">
        <f t="shared" si="78"/>
        <v>125611.99999999988</v>
      </c>
      <c r="H282" s="92">
        <v>304</v>
      </c>
      <c r="I282" s="93">
        <f>IF('Metric ME - Current'!$C$16&lt;1.9311,906.5-265.11*(1.9311-'Metric ME - Current'!$C$16)+400.13*(1.9311-'Metric ME - Current'!$C$16)^2,906.5)</f>
        <v>906.5</v>
      </c>
      <c r="J282" s="1">
        <f t="shared" si="80"/>
        <v>258145.88000000047</v>
      </c>
      <c r="K282" s="92">
        <f>IF('Metric ME - Current'!$C$16&lt;2.23,300.45-26.8531*(2.23-'Metric ME - Current'!$C$16),300.45)</f>
        <v>300.45</v>
      </c>
      <c r="L282" s="1">
        <f t="shared" si="87"/>
        <v>125611.99999999988</v>
      </c>
      <c r="O282" s="92">
        <v>304</v>
      </c>
      <c r="P282" s="93">
        <f>IF('Metric ME - Current'!$D$16&lt;1.9311,906.5-265.11*(1.9311-'Metric ME - Current'!$D$16)+400.13*(1.9311-'Metric ME - Current'!$D$16)^2,906.5)</f>
        <v>906.5</v>
      </c>
      <c r="Q282" s="1">
        <f t="shared" si="81"/>
        <v>258145.88000000047</v>
      </c>
      <c r="R282" s="92">
        <f>IF('Metric ME - Current'!$D$16&lt;2.23,300.45-26.8531*(2.23-'Metric ME - Current'!$D$16),300.45)</f>
        <v>300.45</v>
      </c>
      <c r="S282" s="1">
        <f t="shared" si="88"/>
        <v>125611.99999999988</v>
      </c>
      <c r="V282" s="92">
        <v>304</v>
      </c>
      <c r="W282" s="93">
        <f>IF('Metric ME - Current'!$E$16&lt;1.9311,906.5-265.11*(1.9311-'Metric ME - Current'!$E$16)+400.13*(1.9311-'Metric ME - Current'!$E$16)^2,906.5)</f>
        <v>906.5</v>
      </c>
      <c r="X282" s="1">
        <f t="shared" si="82"/>
        <v>258145.88000000047</v>
      </c>
      <c r="Y282" s="92">
        <f>IF('Metric ME - Current'!$E$16&lt;2.23,300.45-26.8531*(2.23-'Metric ME - Current'!$E$16),300.45)</f>
        <v>300.45</v>
      </c>
      <c r="Z282" s="1">
        <f t="shared" si="89"/>
        <v>125611.99999999988</v>
      </c>
      <c r="AC282" s="92">
        <v>304</v>
      </c>
      <c r="AD282" s="93">
        <f>IF('Metric ME - Current'!$F$16&lt;1.9311,906.5-265.11*(1.9311-'Metric ME - Current'!$F$16)+400.13*(1.9311-'Metric ME - Current'!$F$16)^2,906.5)</f>
        <v>906.5</v>
      </c>
      <c r="AE282" s="1">
        <f t="shared" si="83"/>
        <v>258145.88000000047</v>
      </c>
      <c r="AF282" s="92">
        <f>IF('Metric ME - Current'!$F$16&lt;2.23,300.45-26.8531*(2.23-'Metric ME - Current'!$F$16),300.45)</f>
        <v>300.45</v>
      </c>
      <c r="AG282" s="1">
        <f t="shared" si="90"/>
        <v>125611.99999999988</v>
      </c>
      <c r="AJ282" s="92">
        <v>304</v>
      </c>
      <c r="AK282" s="93">
        <f>IF('Metric ME - Current'!$G$16&lt;1.9311,906.5-265.11*(1.9311-'Metric ME - Current'!$G$16)+400.13*(1.9311-'Metric ME - Current'!$G$16)^2,906.5)</f>
        <v>906.5</v>
      </c>
      <c r="AL282" s="1">
        <f t="shared" si="84"/>
        <v>258145.88000000047</v>
      </c>
      <c r="AM282" s="92">
        <f>IF('Metric ME - Current'!$G$16&lt;2.23,300.45-26.8531*(2.23-'Metric ME - Current'!$G$16),300.45)</f>
        <v>300.45</v>
      </c>
      <c r="AN282" s="1">
        <f t="shared" si="91"/>
        <v>125611.99999999988</v>
      </c>
      <c r="AQ282" s="92">
        <v>304</v>
      </c>
      <c r="AR282" s="93">
        <f>IF('Metric ME - Current'!$H$16&lt;1.9311,906.5-265.11*(1.9311-'Metric ME - Current'!$H$16)+400.13*(1.9311-'Metric ME - Current'!$H$16)^2,906.5)</f>
        <v>906.5</v>
      </c>
      <c r="AS282" s="1">
        <f t="shared" si="85"/>
        <v>258145.88000000047</v>
      </c>
      <c r="AT282" s="92">
        <f>IF('Metric ME - Current'!$H$16&lt;2.23,300.45-26.8531*(2.23-'Metric ME - Current'!$H$16),300.45)</f>
        <v>300.45</v>
      </c>
      <c r="AU282" s="1">
        <f t="shared" si="92"/>
        <v>125611.99999999988</v>
      </c>
      <c r="AX282" s="92">
        <v>304</v>
      </c>
      <c r="AY282" s="93">
        <f>IF('Metric ME - Current'!$I$16&lt;1.9311,906.5-265.11*(1.9311-'Metric ME - Current'!$I$16)+400.13*(1.9311-'Metric ME - Current'!$I$16)^2,906.5)</f>
        <v>906.5</v>
      </c>
      <c r="AZ282" s="1">
        <f t="shared" si="86"/>
        <v>258145.88000000047</v>
      </c>
      <c r="BA282" s="92">
        <f>IF('Metric ME - Current'!$I$16&lt;2.23,300.45-26.8531*(2.23-'Metric ME - Current'!$I$16),300.45)</f>
        <v>300.45</v>
      </c>
      <c r="BB282" s="1">
        <f t="shared" si="93"/>
        <v>125611.99999999988</v>
      </c>
    </row>
    <row r="283" spans="1:54" x14ac:dyDescent="0.25">
      <c r="A283" s="92">
        <v>305</v>
      </c>
      <c r="B283" s="93">
        <f>IF('Metric ME - Current'!$B$16&lt;1.9311,906.5-265.11*(1.9311-'Metric ME - Current'!$B$16)+400.13*(1.9311-'Metric ME - Current'!$B$16)^2,906.5)</f>
        <v>906.5</v>
      </c>
      <c r="C283" s="1">
        <f t="shared" si="79"/>
        <v>259052.38000000047</v>
      </c>
      <c r="D283" s="92">
        <f>IF('Metric ME - Current'!$B$16&lt;2.23,300.45-26.8531*(2.23-'Metric ME - Current'!$B$16),300.45)</f>
        <v>300.45</v>
      </c>
      <c r="E283" s="1">
        <f t="shared" si="78"/>
        <v>125912.44999999988</v>
      </c>
      <c r="H283" s="92">
        <v>305</v>
      </c>
      <c r="I283" s="93">
        <f>IF('Metric ME - Current'!$C$16&lt;1.9311,906.5-265.11*(1.9311-'Metric ME - Current'!$C$16)+400.13*(1.9311-'Metric ME - Current'!$C$16)^2,906.5)</f>
        <v>906.5</v>
      </c>
      <c r="J283" s="1">
        <f t="shared" si="80"/>
        <v>259052.38000000047</v>
      </c>
      <c r="K283" s="92">
        <f>IF('Metric ME - Current'!$C$16&lt;2.23,300.45-26.8531*(2.23-'Metric ME - Current'!$C$16),300.45)</f>
        <v>300.45</v>
      </c>
      <c r="L283" s="1">
        <f t="shared" si="87"/>
        <v>125912.44999999988</v>
      </c>
      <c r="O283" s="92">
        <v>305</v>
      </c>
      <c r="P283" s="93">
        <f>IF('Metric ME - Current'!$D$16&lt;1.9311,906.5-265.11*(1.9311-'Metric ME - Current'!$D$16)+400.13*(1.9311-'Metric ME - Current'!$D$16)^2,906.5)</f>
        <v>906.5</v>
      </c>
      <c r="Q283" s="1">
        <f t="shared" si="81"/>
        <v>259052.38000000047</v>
      </c>
      <c r="R283" s="92">
        <f>IF('Metric ME - Current'!$D$16&lt;2.23,300.45-26.8531*(2.23-'Metric ME - Current'!$D$16),300.45)</f>
        <v>300.45</v>
      </c>
      <c r="S283" s="1">
        <f t="shared" si="88"/>
        <v>125912.44999999988</v>
      </c>
      <c r="V283" s="92">
        <v>305</v>
      </c>
      <c r="W283" s="93">
        <f>IF('Metric ME - Current'!$E$16&lt;1.9311,906.5-265.11*(1.9311-'Metric ME - Current'!$E$16)+400.13*(1.9311-'Metric ME - Current'!$E$16)^2,906.5)</f>
        <v>906.5</v>
      </c>
      <c r="X283" s="1">
        <f t="shared" si="82"/>
        <v>259052.38000000047</v>
      </c>
      <c r="Y283" s="92">
        <f>IF('Metric ME - Current'!$E$16&lt;2.23,300.45-26.8531*(2.23-'Metric ME - Current'!$E$16),300.45)</f>
        <v>300.45</v>
      </c>
      <c r="Z283" s="1">
        <f t="shared" si="89"/>
        <v>125912.44999999988</v>
      </c>
      <c r="AC283" s="92">
        <v>305</v>
      </c>
      <c r="AD283" s="93">
        <f>IF('Metric ME - Current'!$F$16&lt;1.9311,906.5-265.11*(1.9311-'Metric ME - Current'!$F$16)+400.13*(1.9311-'Metric ME - Current'!$F$16)^2,906.5)</f>
        <v>906.5</v>
      </c>
      <c r="AE283" s="1">
        <f t="shared" si="83"/>
        <v>259052.38000000047</v>
      </c>
      <c r="AF283" s="92">
        <f>IF('Metric ME - Current'!$F$16&lt;2.23,300.45-26.8531*(2.23-'Metric ME - Current'!$F$16),300.45)</f>
        <v>300.45</v>
      </c>
      <c r="AG283" s="1">
        <f t="shared" si="90"/>
        <v>125912.44999999988</v>
      </c>
      <c r="AJ283" s="92">
        <v>305</v>
      </c>
      <c r="AK283" s="93">
        <f>IF('Metric ME - Current'!$G$16&lt;1.9311,906.5-265.11*(1.9311-'Metric ME - Current'!$G$16)+400.13*(1.9311-'Metric ME - Current'!$G$16)^2,906.5)</f>
        <v>906.5</v>
      </c>
      <c r="AL283" s="1">
        <f t="shared" si="84"/>
        <v>259052.38000000047</v>
      </c>
      <c r="AM283" s="92">
        <f>IF('Metric ME - Current'!$G$16&lt;2.23,300.45-26.8531*(2.23-'Metric ME - Current'!$G$16),300.45)</f>
        <v>300.45</v>
      </c>
      <c r="AN283" s="1">
        <f t="shared" si="91"/>
        <v>125912.44999999988</v>
      </c>
      <c r="AQ283" s="92">
        <v>305</v>
      </c>
      <c r="AR283" s="93">
        <f>IF('Metric ME - Current'!$H$16&lt;1.9311,906.5-265.11*(1.9311-'Metric ME - Current'!$H$16)+400.13*(1.9311-'Metric ME - Current'!$H$16)^2,906.5)</f>
        <v>906.5</v>
      </c>
      <c r="AS283" s="1">
        <f t="shared" si="85"/>
        <v>259052.38000000047</v>
      </c>
      <c r="AT283" s="92">
        <f>IF('Metric ME - Current'!$H$16&lt;2.23,300.45-26.8531*(2.23-'Metric ME - Current'!$H$16),300.45)</f>
        <v>300.45</v>
      </c>
      <c r="AU283" s="1">
        <f t="shared" si="92"/>
        <v>125912.44999999988</v>
      </c>
      <c r="AX283" s="92">
        <v>305</v>
      </c>
      <c r="AY283" s="93">
        <f>IF('Metric ME - Current'!$I$16&lt;1.9311,906.5-265.11*(1.9311-'Metric ME - Current'!$I$16)+400.13*(1.9311-'Metric ME - Current'!$I$16)^2,906.5)</f>
        <v>906.5</v>
      </c>
      <c r="AZ283" s="1">
        <f t="shared" si="86"/>
        <v>259052.38000000047</v>
      </c>
      <c r="BA283" s="92">
        <f>IF('Metric ME - Current'!$I$16&lt;2.23,300.45-26.8531*(2.23-'Metric ME - Current'!$I$16),300.45)</f>
        <v>300.45</v>
      </c>
      <c r="BB283" s="1">
        <f t="shared" si="93"/>
        <v>125912.44999999988</v>
      </c>
    </row>
    <row r="284" spans="1:54" x14ac:dyDescent="0.25">
      <c r="A284" s="92">
        <v>306</v>
      </c>
      <c r="B284" s="93">
        <f>IF('Metric ME - Current'!$B$16&lt;1.9311,906.5-265.11*(1.9311-'Metric ME - Current'!$B$16)+400.13*(1.9311-'Metric ME - Current'!$B$16)^2,906.5)</f>
        <v>906.5</v>
      </c>
      <c r="C284" s="1">
        <f t="shared" si="79"/>
        <v>259958.88000000047</v>
      </c>
      <c r="D284" s="92">
        <f>IF('Metric ME - Current'!$B$16&lt;2.23,300.45-26.8531*(2.23-'Metric ME - Current'!$B$16),300.45)</f>
        <v>300.45</v>
      </c>
      <c r="E284" s="1">
        <f t="shared" si="78"/>
        <v>126212.89999999988</v>
      </c>
      <c r="H284" s="92">
        <v>306</v>
      </c>
      <c r="I284" s="93">
        <f>IF('Metric ME - Current'!$C$16&lt;1.9311,906.5-265.11*(1.9311-'Metric ME - Current'!$C$16)+400.13*(1.9311-'Metric ME - Current'!$C$16)^2,906.5)</f>
        <v>906.5</v>
      </c>
      <c r="J284" s="1">
        <f t="shared" si="80"/>
        <v>259958.88000000047</v>
      </c>
      <c r="K284" s="92">
        <f>IF('Metric ME - Current'!$C$16&lt;2.23,300.45-26.8531*(2.23-'Metric ME - Current'!$C$16),300.45)</f>
        <v>300.45</v>
      </c>
      <c r="L284" s="1">
        <f t="shared" si="87"/>
        <v>126212.89999999988</v>
      </c>
      <c r="O284" s="92">
        <v>306</v>
      </c>
      <c r="P284" s="93">
        <f>IF('Metric ME - Current'!$D$16&lt;1.9311,906.5-265.11*(1.9311-'Metric ME - Current'!$D$16)+400.13*(1.9311-'Metric ME - Current'!$D$16)^2,906.5)</f>
        <v>906.5</v>
      </c>
      <c r="Q284" s="1">
        <f t="shared" si="81"/>
        <v>259958.88000000047</v>
      </c>
      <c r="R284" s="92">
        <f>IF('Metric ME - Current'!$D$16&lt;2.23,300.45-26.8531*(2.23-'Metric ME - Current'!$D$16),300.45)</f>
        <v>300.45</v>
      </c>
      <c r="S284" s="1">
        <f t="shared" si="88"/>
        <v>126212.89999999988</v>
      </c>
      <c r="V284" s="92">
        <v>306</v>
      </c>
      <c r="W284" s="93">
        <f>IF('Metric ME - Current'!$E$16&lt;1.9311,906.5-265.11*(1.9311-'Metric ME - Current'!$E$16)+400.13*(1.9311-'Metric ME - Current'!$E$16)^2,906.5)</f>
        <v>906.5</v>
      </c>
      <c r="X284" s="1">
        <f t="shared" si="82"/>
        <v>259958.88000000047</v>
      </c>
      <c r="Y284" s="92">
        <f>IF('Metric ME - Current'!$E$16&lt;2.23,300.45-26.8531*(2.23-'Metric ME - Current'!$E$16),300.45)</f>
        <v>300.45</v>
      </c>
      <c r="Z284" s="1">
        <f t="shared" si="89"/>
        <v>126212.89999999988</v>
      </c>
      <c r="AC284" s="92">
        <v>306</v>
      </c>
      <c r="AD284" s="93">
        <f>IF('Metric ME - Current'!$F$16&lt;1.9311,906.5-265.11*(1.9311-'Metric ME - Current'!$F$16)+400.13*(1.9311-'Metric ME - Current'!$F$16)^2,906.5)</f>
        <v>906.5</v>
      </c>
      <c r="AE284" s="1">
        <f t="shared" si="83"/>
        <v>259958.88000000047</v>
      </c>
      <c r="AF284" s="92">
        <f>IF('Metric ME - Current'!$F$16&lt;2.23,300.45-26.8531*(2.23-'Metric ME - Current'!$F$16),300.45)</f>
        <v>300.45</v>
      </c>
      <c r="AG284" s="1">
        <f t="shared" si="90"/>
        <v>126212.89999999988</v>
      </c>
      <c r="AJ284" s="92">
        <v>306</v>
      </c>
      <c r="AK284" s="93">
        <f>IF('Metric ME - Current'!$G$16&lt;1.9311,906.5-265.11*(1.9311-'Metric ME - Current'!$G$16)+400.13*(1.9311-'Metric ME - Current'!$G$16)^2,906.5)</f>
        <v>906.5</v>
      </c>
      <c r="AL284" s="1">
        <f t="shared" si="84"/>
        <v>259958.88000000047</v>
      </c>
      <c r="AM284" s="92">
        <f>IF('Metric ME - Current'!$G$16&lt;2.23,300.45-26.8531*(2.23-'Metric ME - Current'!$G$16),300.45)</f>
        <v>300.45</v>
      </c>
      <c r="AN284" s="1">
        <f t="shared" si="91"/>
        <v>126212.89999999988</v>
      </c>
      <c r="AQ284" s="92">
        <v>306</v>
      </c>
      <c r="AR284" s="93">
        <f>IF('Metric ME - Current'!$H$16&lt;1.9311,906.5-265.11*(1.9311-'Metric ME - Current'!$H$16)+400.13*(1.9311-'Metric ME - Current'!$H$16)^2,906.5)</f>
        <v>906.5</v>
      </c>
      <c r="AS284" s="1">
        <f t="shared" si="85"/>
        <v>259958.88000000047</v>
      </c>
      <c r="AT284" s="92">
        <f>IF('Metric ME - Current'!$H$16&lt;2.23,300.45-26.8531*(2.23-'Metric ME - Current'!$H$16),300.45)</f>
        <v>300.45</v>
      </c>
      <c r="AU284" s="1">
        <f t="shared" si="92"/>
        <v>126212.89999999988</v>
      </c>
      <c r="AX284" s="92">
        <v>306</v>
      </c>
      <c r="AY284" s="93">
        <f>IF('Metric ME - Current'!$I$16&lt;1.9311,906.5-265.11*(1.9311-'Metric ME - Current'!$I$16)+400.13*(1.9311-'Metric ME - Current'!$I$16)^2,906.5)</f>
        <v>906.5</v>
      </c>
      <c r="AZ284" s="1">
        <f t="shared" si="86"/>
        <v>259958.88000000047</v>
      </c>
      <c r="BA284" s="92">
        <f>IF('Metric ME - Current'!$I$16&lt;2.23,300.45-26.8531*(2.23-'Metric ME - Current'!$I$16),300.45)</f>
        <v>300.45</v>
      </c>
      <c r="BB284" s="1">
        <f t="shared" si="93"/>
        <v>126212.89999999988</v>
      </c>
    </row>
    <row r="285" spans="1:54" x14ac:dyDescent="0.25">
      <c r="A285" s="92">
        <v>307</v>
      </c>
      <c r="B285" s="93">
        <f>IF('Metric ME - Current'!$B$16&lt;1.9311,906.5-265.11*(1.9311-'Metric ME - Current'!$B$16)+400.13*(1.9311-'Metric ME - Current'!$B$16)^2,906.5)</f>
        <v>906.5</v>
      </c>
      <c r="C285" s="1">
        <f t="shared" si="79"/>
        <v>260865.38000000047</v>
      </c>
      <c r="D285" s="92">
        <f>IF('Metric ME - Current'!$B$16&lt;2.23,300.45-26.8531*(2.23-'Metric ME - Current'!$B$16),300.45)</f>
        <v>300.45</v>
      </c>
      <c r="E285" s="1">
        <f t="shared" si="78"/>
        <v>126513.34999999987</v>
      </c>
      <c r="H285" s="92">
        <v>307</v>
      </c>
      <c r="I285" s="93">
        <f>IF('Metric ME - Current'!$C$16&lt;1.9311,906.5-265.11*(1.9311-'Metric ME - Current'!$C$16)+400.13*(1.9311-'Metric ME - Current'!$C$16)^2,906.5)</f>
        <v>906.5</v>
      </c>
      <c r="J285" s="1">
        <f t="shared" si="80"/>
        <v>260865.38000000047</v>
      </c>
      <c r="K285" s="92">
        <f>IF('Metric ME - Current'!$C$16&lt;2.23,300.45-26.8531*(2.23-'Metric ME - Current'!$C$16),300.45)</f>
        <v>300.45</v>
      </c>
      <c r="L285" s="1">
        <f t="shared" si="87"/>
        <v>126513.34999999987</v>
      </c>
      <c r="O285" s="92">
        <v>307</v>
      </c>
      <c r="P285" s="93">
        <f>IF('Metric ME - Current'!$D$16&lt;1.9311,906.5-265.11*(1.9311-'Metric ME - Current'!$D$16)+400.13*(1.9311-'Metric ME - Current'!$D$16)^2,906.5)</f>
        <v>906.5</v>
      </c>
      <c r="Q285" s="1">
        <f t="shared" si="81"/>
        <v>260865.38000000047</v>
      </c>
      <c r="R285" s="92">
        <f>IF('Metric ME - Current'!$D$16&lt;2.23,300.45-26.8531*(2.23-'Metric ME - Current'!$D$16),300.45)</f>
        <v>300.45</v>
      </c>
      <c r="S285" s="1">
        <f t="shared" si="88"/>
        <v>126513.34999999987</v>
      </c>
      <c r="V285" s="92">
        <v>307</v>
      </c>
      <c r="W285" s="93">
        <f>IF('Metric ME - Current'!$E$16&lt;1.9311,906.5-265.11*(1.9311-'Metric ME - Current'!$E$16)+400.13*(1.9311-'Metric ME - Current'!$E$16)^2,906.5)</f>
        <v>906.5</v>
      </c>
      <c r="X285" s="1">
        <f t="shared" si="82"/>
        <v>260865.38000000047</v>
      </c>
      <c r="Y285" s="92">
        <f>IF('Metric ME - Current'!$E$16&lt;2.23,300.45-26.8531*(2.23-'Metric ME - Current'!$E$16),300.45)</f>
        <v>300.45</v>
      </c>
      <c r="Z285" s="1">
        <f t="shared" si="89"/>
        <v>126513.34999999987</v>
      </c>
      <c r="AC285" s="92">
        <v>307</v>
      </c>
      <c r="AD285" s="93">
        <f>IF('Metric ME - Current'!$F$16&lt;1.9311,906.5-265.11*(1.9311-'Metric ME - Current'!$F$16)+400.13*(1.9311-'Metric ME - Current'!$F$16)^2,906.5)</f>
        <v>906.5</v>
      </c>
      <c r="AE285" s="1">
        <f t="shared" si="83"/>
        <v>260865.38000000047</v>
      </c>
      <c r="AF285" s="92">
        <f>IF('Metric ME - Current'!$F$16&lt;2.23,300.45-26.8531*(2.23-'Metric ME - Current'!$F$16),300.45)</f>
        <v>300.45</v>
      </c>
      <c r="AG285" s="1">
        <f t="shared" si="90"/>
        <v>126513.34999999987</v>
      </c>
      <c r="AJ285" s="92">
        <v>307</v>
      </c>
      <c r="AK285" s="93">
        <f>IF('Metric ME - Current'!$G$16&lt;1.9311,906.5-265.11*(1.9311-'Metric ME - Current'!$G$16)+400.13*(1.9311-'Metric ME - Current'!$G$16)^2,906.5)</f>
        <v>906.5</v>
      </c>
      <c r="AL285" s="1">
        <f t="shared" si="84"/>
        <v>260865.38000000047</v>
      </c>
      <c r="AM285" s="92">
        <f>IF('Metric ME - Current'!$G$16&lt;2.23,300.45-26.8531*(2.23-'Metric ME - Current'!$G$16),300.45)</f>
        <v>300.45</v>
      </c>
      <c r="AN285" s="1">
        <f t="shared" si="91"/>
        <v>126513.34999999987</v>
      </c>
      <c r="AQ285" s="92">
        <v>307</v>
      </c>
      <c r="AR285" s="93">
        <f>IF('Metric ME - Current'!$H$16&lt;1.9311,906.5-265.11*(1.9311-'Metric ME - Current'!$H$16)+400.13*(1.9311-'Metric ME - Current'!$H$16)^2,906.5)</f>
        <v>906.5</v>
      </c>
      <c r="AS285" s="1">
        <f t="shared" si="85"/>
        <v>260865.38000000047</v>
      </c>
      <c r="AT285" s="92">
        <f>IF('Metric ME - Current'!$H$16&lt;2.23,300.45-26.8531*(2.23-'Metric ME - Current'!$H$16),300.45)</f>
        <v>300.45</v>
      </c>
      <c r="AU285" s="1">
        <f t="shared" si="92"/>
        <v>126513.34999999987</v>
      </c>
      <c r="AX285" s="92">
        <v>307</v>
      </c>
      <c r="AY285" s="93">
        <f>IF('Metric ME - Current'!$I$16&lt;1.9311,906.5-265.11*(1.9311-'Metric ME - Current'!$I$16)+400.13*(1.9311-'Metric ME - Current'!$I$16)^2,906.5)</f>
        <v>906.5</v>
      </c>
      <c r="AZ285" s="1">
        <f t="shared" si="86"/>
        <v>260865.38000000047</v>
      </c>
      <c r="BA285" s="92">
        <f>IF('Metric ME - Current'!$I$16&lt;2.23,300.45-26.8531*(2.23-'Metric ME - Current'!$I$16),300.45)</f>
        <v>300.45</v>
      </c>
      <c r="BB285" s="1">
        <f t="shared" si="93"/>
        <v>126513.34999999987</v>
      </c>
    </row>
    <row r="286" spans="1:54" x14ac:dyDescent="0.25">
      <c r="A286" s="92">
        <v>308</v>
      </c>
      <c r="B286" s="93">
        <f>IF('Metric ME - Current'!$B$16&lt;1.9311,906.5-265.11*(1.9311-'Metric ME - Current'!$B$16)+400.13*(1.9311-'Metric ME - Current'!$B$16)^2,906.5)</f>
        <v>906.5</v>
      </c>
      <c r="C286" s="1">
        <f t="shared" si="79"/>
        <v>261771.88000000047</v>
      </c>
      <c r="D286" s="92">
        <f>IF('Metric ME - Current'!$B$16&lt;2.23,300.45-26.8531*(2.23-'Metric ME - Current'!$B$16),300.45)</f>
        <v>300.45</v>
      </c>
      <c r="E286" s="1">
        <f t="shared" si="78"/>
        <v>126813.79999999987</v>
      </c>
      <c r="H286" s="92">
        <v>308</v>
      </c>
      <c r="I286" s="93">
        <f>IF('Metric ME - Current'!$C$16&lt;1.9311,906.5-265.11*(1.9311-'Metric ME - Current'!$C$16)+400.13*(1.9311-'Metric ME - Current'!$C$16)^2,906.5)</f>
        <v>906.5</v>
      </c>
      <c r="J286" s="1">
        <f t="shared" si="80"/>
        <v>261771.88000000047</v>
      </c>
      <c r="K286" s="92">
        <f>IF('Metric ME - Current'!$C$16&lt;2.23,300.45-26.8531*(2.23-'Metric ME - Current'!$C$16),300.45)</f>
        <v>300.45</v>
      </c>
      <c r="L286" s="1">
        <f t="shared" si="87"/>
        <v>126813.79999999987</v>
      </c>
      <c r="O286" s="92">
        <v>308</v>
      </c>
      <c r="P286" s="93">
        <f>IF('Metric ME - Current'!$D$16&lt;1.9311,906.5-265.11*(1.9311-'Metric ME - Current'!$D$16)+400.13*(1.9311-'Metric ME - Current'!$D$16)^2,906.5)</f>
        <v>906.5</v>
      </c>
      <c r="Q286" s="1">
        <f t="shared" si="81"/>
        <v>261771.88000000047</v>
      </c>
      <c r="R286" s="92">
        <f>IF('Metric ME - Current'!$D$16&lt;2.23,300.45-26.8531*(2.23-'Metric ME - Current'!$D$16),300.45)</f>
        <v>300.45</v>
      </c>
      <c r="S286" s="1">
        <f t="shared" si="88"/>
        <v>126813.79999999987</v>
      </c>
      <c r="V286" s="92">
        <v>308</v>
      </c>
      <c r="W286" s="93">
        <f>IF('Metric ME - Current'!$E$16&lt;1.9311,906.5-265.11*(1.9311-'Metric ME - Current'!$E$16)+400.13*(1.9311-'Metric ME - Current'!$E$16)^2,906.5)</f>
        <v>906.5</v>
      </c>
      <c r="X286" s="1">
        <f t="shared" si="82"/>
        <v>261771.88000000047</v>
      </c>
      <c r="Y286" s="92">
        <f>IF('Metric ME - Current'!$E$16&lt;2.23,300.45-26.8531*(2.23-'Metric ME - Current'!$E$16),300.45)</f>
        <v>300.45</v>
      </c>
      <c r="Z286" s="1">
        <f t="shared" si="89"/>
        <v>126813.79999999987</v>
      </c>
      <c r="AC286" s="92">
        <v>308</v>
      </c>
      <c r="AD286" s="93">
        <f>IF('Metric ME - Current'!$F$16&lt;1.9311,906.5-265.11*(1.9311-'Metric ME - Current'!$F$16)+400.13*(1.9311-'Metric ME - Current'!$F$16)^2,906.5)</f>
        <v>906.5</v>
      </c>
      <c r="AE286" s="1">
        <f t="shared" si="83"/>
        <v>261771.88000000047</v>
      </c>
      <c r="AF286" s="92">
        <f>IF('Metric ME - Current'!$F$16&lt;2.23,300.45-26.8531*(2.23-'Metric ME - Current'!$F$16),300.45)</f>
        <v>300.45</v>
      </c>
      <c r="AG286" s="1">
        <f t="shared" si="90"/>
        <v>126813.79999999987</v>
      </c>
      <c r="AJ286" s="92">
        <v>308</v>
      </c>
      <c r="AK286" s="93">
        <f>IF('Metric ME - Current'!$G$16&lt;1.9311,906.5-265.11*(1.9311-'Metric ME - Current'!$G$16)+400.13*(1.9311-'Metric ME - Current'!$G$16)^2,906.5)</f>
        <v>906.5</v>
      </c>
      <c r="AL286" s="1">
        <f t="shared" si="84"/>
        <v>261771.88000000047</v>
      </c>
      <c r="AM286" s="92">
        <f>IF('Metric ME - Current'!$G$16&lt;2.23,300.45-26.8531*(2.23-'Metric ME - Current'!$G$16),300.45)</f>
        <v>300.45</v>
      </c>
      <c r="AN286" s="1">
        <f t="shared" si="91"/>
        <v>126813.79999999987</v>
      </c>
      <c r="AQ286" s="92">
        <v>308</v>
      </c>
      <c r="AR286" s="93">
        <f>IF('Metric ME - Current'!$H$16&lt;1.9311,906.5-265.11*(1.9311-'Metric ME - Current'!$H$16)+400.13*(1.9311-'Metric ME - Current'!$H$16)^2,906.5)</f>
        <v>906.5</v>
      </c>
      <c r="AS286" s="1">
        <f t="shared" si="85"/>
        <v>261771.88000000047</v>
      </c>
      <c r="AT286" s="92">
        <f>IF('Metric ME - Current'!$H$16&lt;2.23,300.45-26.8531*(2.23-'Metric ME - Current'!$H$16),300.45)</f>
        <v>300.45</v>
      </c>
      <c r="AU286" s="1">
        <f t="shared" si="92"/>
        <v>126813.79999999987</v>
      </c>
      <c r="AX286" s="92">
        <v>308</v>
      </c>
      <c r="AY286" s="93">
        <f>IF('Metric ME - Current'!$I$16&lt;1.9311,906.5-265.11*(1.9311-'Metric ME - Current'!$I$16)+400.13*(1.9311-'Metric ME - Current'!$I$16)^2,906.5)</f>
        <v>906.5</v>
      </c>
      <c r="AZ286" s="1">
        <f t="shared" si="86"/>
        <v>261771.88000000047</v>
      </c>
      <c r="BA286" s="92">
        <f>IF('Metric ME - Current'!$I$16&lt;2.23,300.45-26.8531*(2.23-'Metric ME - Current'!$I$16),300.45)</f>
        <v>300.45</v>
      </c>
      <c r="BB286" s="1">
        <f t="shared" si="93"/>
        <v>126813.79999999987</v>
      </c>
    </row>
    <row r="287" spans="1:54" x14ac:dyDescent="0.25">
      <c r="A287" s="92">
        <v>309</v>
      </c>
      <c r="B287" s="93">
        <f>IF('Metric ME - Current'!$B$16&lt;1.9311,906.5-265.11*(1.9311-'Metric ME - Current'!$B$16)+400.13*(1.9311-'Metric ME - Current'!$B$16)^2,906.5)</f>
        <v>906.5</v>
      </c>
      <c r="C287" s="1">
        <f t="shared" si="79"/>
        <v>262678.38000000047</v>
      </c>
      <c r="D287" s="92">
        <f>IF('Metric ME - Current'!$B$16&lt;2.23,300.45-26.8531*(2.23-'Metric ME - Current'!$B$16),300.45)</f>
        <v>300.45</v>
      </c>
      <c r="E287" s="1">
        <f t="shared" si="78"/>
        <v>127114.24999999987</v>
      </c>
      <c r="H287" s="92">
        <v>309</v>
      </c>
      <c r="I287" s="93">
        <f>IF('Metric ME - Current'!$C$16&lt;1.9311,906.5-265.11*(1.9311-'Metric ME - Current'!$C$16)+400.13*(1.9311-'Metric ME - Current'!$C$16)^2,906.5)</f>
        <v>906.5</v>
      </c>
      <c r="J287" s="1">
        <f t="shared" si="80"/>
        <v>262678.38000000047</v>
      </c>
      <c r="K287" s="92">
        <f>IF('Metric ME - Current'!$C$16&lt;2.23,300.45-26.8531*(2.23-'Metric ME - Current'!$C$16),300.45)</f>
        <v>300.45</v>
      </c>
      <c r="L287" s="1">
        <f t="shared" si="87"/>
        <v>127114.24999999987</v>
      </c>
      <c r="O287" s="92">
        <v>309</v>
      </c>
      <c r="P287" s="93">
        <f>IF('Metric ME - Current'!$D$16&lt;1.9311,906.5-265.11*(1.9311-'Metric ME - Current'!$D$16)+400.13*(1.9311-'Metric ME - Current'!$D$16)^2,906.5)</f>
        <v>906.5</v>
      </c>
      <c r="Q287" s="1">
        <f t="shared" si="81"/>
        <v>262678.38000000047</v>
      </c>
      <c r="R287" s="92">
        <f>IF('Metric ME - Current'!$D$16&lt;2.23,300.45-26.8531*(2.23-'Metric ME - Current'!$D$16),300.45)</f>
        <v>300.45</v>
      </c>
      <c r="S287" s="1">
        <f t="shared" si="88"/>
        <v>127114.24999999987</v>
      </c>
      <c r="V287" s="92">
        <v>309</v>
      </c>
      <c r="W287" s="93">
        <f>IF('Metric ME - Current'!$E$16&lt;1.9311,906.5-265.11*(1.9311-'Metric ME - Current'!$E$16)+400.13*(1.9311-'Metric ME - Current'!$E$16)^2,906.5)</f>
        <v>906.5</v>
      </c>
      <c r="X287" s="1">
        <f t="shared" si="82"/>
        <v>262678.38000000047</v>
      </c>
      <c r="Y287" s="92">
        <f>IF('Metric ME - Current'!$E$16&lt;2.23,300.45-26.8531*(2.23-'Metric ME - Current'!$E$16),300.45)</f>
        <v>300.45</v>
      </c>
      <c r="Z287" s="1">
        <f t="shared" si="89"/>
        <v>127114.24999999987</v>
      </c>
      <c r="AC287" s="92">
        <v>309</v>
      </c>
      <c r="AD287" s="93">
        <f>IF('Metric ME - Current'!$F$16&lt;1.9311,906.5-265.11*(1.9311-'Metric ME - Current'!$F$16)+400.13*(1.9311-'Metric ME - Current'!$F$16)^2,906.5)</f>
        <v>906.5</v>
      </c>
      <c r="AE287" s="1">
        <f t="shared" si="83"/>
        <v>262678.38000000047</v>
      </c>
      <c r="AF287" s="92">
        <f>IF('Metric ME - Current'!$F$16&lt;2.23,300.45-26.8531*(2.23-'Metric ME - Current'!$F$16),300.45)</f>
        <v>300.45</v>
      </c>
      <c r="AG287" s="1">
        <f t="shared" si="90"/>
        <v>127114.24999999987</v>
      </c>
      <c r="AJ287" s="92">
        <v>309</v>
      </c>
      <c r="AK287" s="93">
        <f>IF('Metric ME - Current'!$G$16&lt;1.9311,906.5-265.11*(1.9311-'Metric ME - Current'!$G$16)+400.13*(1.9311-'Metric ME - Current'!$G$16)^2,906.5)</f>
        <v>906.5</v>
      </c>
      <c r="AL287" s="1">
        <f t="shared" si="84"/>
        <v>262678.38000000047</v>
      </c>
      <c r="AM287" s="92">
        <f>IF('Metric ME - Current'!$G$16&lt;2.23,300.45-26.8531*(2.23-'Metric ME - Current'!$G$16),300.45)</f>
        <v>300.45</v>
      </c>
      <c r="AN287" s="1">
        <f t="shared" si="91"/>
        <v>127114.24999999987</v>
      </c>
      <c r="AQ287" s="92">
        <v>309</v>
      </c>
      <c r="AR287" s="93">
        <f>IF('Metric ME - Current'!$H$16&lt;1.9311,906.5-265.11*(1.9311-'Metric ME - Current'!$H$16)+400.13*(1.9311-'Metric ME - Current'!$H$16)^2,906.5)</f>
        <v>906.5</v>
      </c>
      <c r="AS287" s="1">
        <f t="shared" si="85"/>
        <v>262678.38000000047</v>
      </c>
      <c r="AT287" s="92">
        <f>IF('Metric ME - Current'!$H$16&lt;2.23,300.45-26.8531*(2.23-'Metric ME - Current'!$H$16),300.45)</f>
        <v>300.45</v>
      </c>
      <c r="AU287" s="1">
        <f t="shared" si="92"/>
        <v>127114.24999999987</v>
      </c>
      <c r="AX287" s="92">
        <v>309</v>
      </c>
      <c r="AY287" s="93">
        <f>IF('Metric ME - Current'!$I$16&lt;1.9311,906.5-265.11*(1.9311-'Metric ME - Current'!$I$16)+400.13*(1.9311-'Metric ME - Current'!$I$16)^2,906.5)</f>
        <v>906.5</v>
      </c>
      <c r="AZ287" s="1">
        <f t="shared" si="86"/>
        <v>262678.38000000047</v>
      </c>
      <c r="BA287" s="92">
        <f>IF('Metric ME - Current'!$I$16&lt;2.23,300.45-26.8531*(2.23-'Metric ME - Current'!$I$16),300.45)</f>
        <v>300.45</v>
      </c>
      <c r="BB287" s="1">
        <f t="shared" si="93"/>
        <v>127114.24999999987</v>
      </c>
    </row>
    <row r="288" spans="1:54" x14ac:dyDescent="0.25">
      <c r="A288" s="92">
        <v>310</v>
      </c>
      <c r="B288" s="93">
        <f>IF('Metric ME - Current'!$B$16&lt;1.9311,906.5-265.11*(1.9311-'Metric ME - Current'!$B$16)+400.13*(1.9311-'Metric ME - Current'!$B$16)^2,906.5)</f>
        <v>906.5</v>
      </c>
      <c r="C288" s="1">
        <f t="shared" si="79"/>
        <v>263584.88000000047</v>
      </c>
      <c r="D288" s="92">
        <f>IF('Metric ME - Current'!$B$16&lt;2.23,300.45-26.8531*(2.23-'Metric ME - Current'!$B$16),300.45)</f>
        <v>300.45</v>
      </c>
      <c r="E288" s="1">
        <f t="shared" si="78"/>
        <v>127414.69999999987</v>
      </c>
      <c r="H288" s="92">
        <v>310</v>
      </c>
      <c r="I288" s="93">
        <f>IF('Metric ME - Current'!$C$16&lt;1.9311,906.5-265.11*(1.9311-'Metric ME - Current'!$C$16)+400.13*(1.9311-'Metric ME - Current'!$C$16)^2,906.5)</f>
        <v>906.5</v>
      </c>
      <c r="J288" s="1">
        <f t="shared" si="80"/>
        <v>263584.88000000047</v>
      </c>
      <c r="K288" s="92">
        <f>IF('Metric ME - Current'!$C$16&lt;2.23,300.45-26.8531*(2.23-'Metric ME - Current'!$C$16),300.45)</f>
        <v>300.45</v>
      </c>
      <c r="L288" s="1">
        <f t="shared" si="87"/>
        <v>127414.69999999987</v>
      </c>
      <c r="O288" s="92">
        <v>310</v>
      </c>
      <c r="P288" s="93">
        <f>IF('Metric ME - Current'!$D$16&lt;1.9311,906.5-265.11*(1.9311-'Metric ME - Current'!$D$16)+400.13*(1.9311-'Metric ME - Current'!$D$16)^2,906.5)</f>
        <v>906.5</v>
      </c>
      <c r="Q288" s="1">
        <f t="shared" si="81"/>
        <v>263584.88000000047</v>
      </c>
      <c r="R288" s="92">
        <f>IF('Metric ME - Current'!$D$16&lt;2.23,300.45-26.8531*(2.23-'Metric ME - Current'!$D$16),300.45)</f>
        <v>300.45</v>
      </c>
      <c r="S288" s="1">
        <f t="shared" si="88"/>
        <v>127414.69999999987</v>
      </c>
      <c r="V288" s="92">
        <v>310</v>
      </c>
      <c r="W288" s="93">
        <f>IF('Metric ME - Current'!$E$16&lt;1.9311,906.5-265.11*(1.9311-'Metric ME - Current'!$E$16)+400.13*(1.9311-'Metric ME - Current'!$E$16)^2,906.5)</f>
        <v>906.5</v>
      </c>
      <c r="X288" s="1">
        <f t="shared" si="82"/>
        <v>263584.88000000047</v>
      </c>
      <c r="Y288" s="92">
        <f>IF('Metric ME - Current'!$E$16&lt;2.23,300.45-26.8531*(2.23-'Metric ME - Current'!$E$16),300.45)</f>
        <v>300.45</v>
      </c>
      <c r="Z288" s="1">
        <f t="shared" si="89"/>
        <v>127414.69999999987</v>
      </c>
      <c r="AC288" s="92">
        <v>310</v>
      </c>
      <c r="AD288" s="93">
        <f>IF('Metric ME - Current'!$F$16&lt;1.9311,906.5-265.11*(1.9311-'Metric ME - Current'!$F$16)+400.13*(1.9311-'Metric ME - Current'!$F$16)^2,906.5)</f>
        <v>906.5</v>
      </c>
      <c r="AE288" s="1">
        <f t="shared" si="83"/>
        <v>263584.88000000047</v>
      </c>
      <c r="AF288" s="92">
        <f>IF('Metric ME - Current'!$F$16&lt;2.23,300.45-26.8531*(2.23-'Metric ME - Current'!$F$16),300.45)</f>
        <v>300.45</v>
      </c>
      <c r="AG288" s="1">
        <f t="shared" si="90"/>
        <v>127414.69999999987</v>
      </c>
      <c r="AJ288" s="92">
        <v>310</v>
      </c>
      <c r="AK288" s="93">
        <f>IF('Metric ME - Current'!$G$16&lt;1.9311,906.5-265.11*(1.9311-'Metric ME - Current'!$G$16)+400.13*(1.9311-'Metric ME - Current'!$G$16)^2,906.5)</f>
        <v>906.5</v>
      </c>
      <c r="AL288" s="1">
        <f t="shared" si="84"/>
        <v>263584.88000000047</v>
      </c>
      <c r="AM288" s="92">
        <f>IF('Metric ME - Current'!$G$16&lt;2.23,300.45-26.8531*(2.23-'Metric ME - Current'!$G$16),300.45)</f>
        <v>300.45</v>
      </c>
      <c r="AN288" s="1">
        <f t="shared" si="91"/>
        <v>127414.69999999987</v>
      </c>
      <c r="AQ288" s="92">
        <v>310</v>
      </c>
      <c r="AR288" s="93">
        <f>IF('Metric ME - Current'!$H$16&lt;1.9311,906.5-265.11*(1.9311-'Metric ME - Current'!$H$16)+400.13*(1.9311-'Metric ME - Current'!$H$16)^2,906.5)</f>
        <v>906.5</v>
      </c>
      <c r="AS288" s="1">
        <f t="shared" si="85"/>
        <v>263584.88000000047</v>
      </c>
      <c r="AT288" s="92">
        <f>IF('Metric ME - Current'!$H$16&lt;2.23,300.45-26.8531*(2.23-'Metric ME - Current'!$H$16),300.45)</f>
        <v>300.45</v>
      </c>
      <c r="AU288" s="1">
        <f t="shared" si="92"/>
        <v>127414.69999999987</v>
      </c>
      <c r="AX288" s="92">
        <v>310</v>
      </c>
      <c r="AY288" s="93">
        <f>IF('Metric ME - Current'!$I$16&lt;1.9311,906.5-265.11*(1.9311-'Metric ME - Current'!$I$16)+400.13*(1.9311-'Metric ME - Current'!$I$16)^2,906.5)</f>
        <v>906.5</v>
      </c>
      <c r="AZ288" s="1">
        <f t="shared" si="86"/>
        <v>263584.88000000047</v>
      </c>
      <c r="BA288" s="92">
        <f>IF('Metric ME - Current'!$I$16&lt;2.23,300.45-26.8531*(2.23-'Metric ME - Current'!$I$16),300.45)</f>
        <v>300.45</v>
      </c>
      <c r="BB288" s="1">
        <f t="shared" si="93"/>
        <v>127414.69999999987</v>
      </c>
    </row>
    <row r="289" spans="1:54" x14ac:dyDescent="0.25">
      <c r="A289" s="92">
        <v>311</v>
      </c>
      <c r="B289" s="93">
        <f>IF('Metric ME - Current'!$B$16&lt;1.9311,906.5-265.11*(1.9311-'Metric ME - Current'!$B$16)+400.13*(1.9311-'Metric ME - Current'!$B$16)^2,906.5)</f>
        <v>906.5</v>
      </c>
      <c r="C289" s="1">
        <f t="shared" si="79"/>
        <v>264491.38000000047</v>
      </c>
      <c r="D289" s="92">
        <f>IF('Metric ME - Current'!$B$16&lt;2.23,300.45-26.8531*(2.23-'Metric ME - Current'!$B$16),300.45)</f>
        <v>300.45</v>
      </c>
      <c r="E289" s="1">
        <f t="shared" si="78"/>
        <v>127715.14999999986</v>
      </c>
      <c r="H289" s="92">
        <v>311</v>
      </c>
      <c r="I289" s="93">
        <f>IF('Metric ME - Current'!$C$16&lt;1.9311,906.5-265.11*(1.9311-'Metric ME - Current'!$C$16)+400.13*(1.9311-'Metric ME - Current'!$C$16)^2,906.5)</f>
        <v>906.5</v>
      </c>
      <c r="J289" s="1">
        <f t="shared" si="80"/>
        <v>264491.38000000047</v>
      </c>
      <c r="K289" s="92">
        <f>IF('Metric ME - Current'!$C$16&lt;2.23,300.45-26.8531*(2.23-'Metric ME - Current'!$C$16),300.45)</f>
        <v>300.45</v>
      </c>
      <c r="L289" s="1">
        <f t="shared" si="87"/>
        <v>127715.14999999986</v>
      </c>
      <c r="O289" s="92">
        <v>311</v>
      </c>
      <c r="P289" s="93">
        <f>IF('Metric ME - Current'!$D$16&lt;1.9311,906.5-265.11*(1.9311-'Metric ME - Current'!$D$16)+400.13*(1.9311-'Metric ME - Current'!$D$16)^2,906.5)</f>
        <v>906.5</v>
      </c>
      <c r="Q289" s="1">
        <f t="shared" si="81"/>
        <v>264491.38000000047</v>
      </c>
      <c r="R289" s="92">
        <f>IF('Metric ME - Current'!$D$16&lt;2.23,300.45-26.8531*(2.23-'Metric ME - Current'!$D$16),300.45)</f>
        <v>300.45</v>
      </c>
      <c r="S289" s="1">
        <f t="shared" si="88"/>
        <v>127715.14999999986</v>
      </c>
      <c r="V289" s="92">
        <v>311</v>
      </c>
      <c r="W289" s="93">
        <f>IF('Metric ME - Current'!$E$16&lt;1.9311,906.5-265.11*(1.9311-'Metric ME - Current'!$E$16)+400.13*(1.9311-'Metric ME - Current'!$E$16)^2,906.5)</f>
        <v>906.5</v>
      </c>
      <c r="X289" s="1">
        <f t="shared" si="82"/>
        <v>264491.38000000047</v>
      </c>
      <c r="Y289" s="92">
        <f>IF('Metric ME - Current'!$E$16&lt;2.23,300.45-26.8531*(2.23-'Metric ME - Current'!$E$16),300.45)</f>
        <v>300.45</v>
      </c>
      <c r="Z289" s="1">
        <f t="shared" si="89"/>
        <v>127715.14999999986</v>
      </c>
      <c r="AC289" s="92">
        <v>311</v>
      </c>
      <c r="AD289" s="93">
        <f>IF('Metric ME - Current'!$F$16&lt;1.9311,906.5-265.11*(1.9311-'Metric ME - Current'!$F$16)+400.13*(1.9311-'Metric ME - Current'!$F$16)^2,906.5)</f>
        <v>906.5</v>
      </c>
      <c r="AE289" s="1">
        <f t="shared" si="83"/>
        <v>264491.38000000047</v>
      </c>
      <c r="AF289" s="92">
        <f>IF('Metric ME - Current'!$F$16&lt;2.23,300.45-26.8531*(2.23-'Metric ME - Current'!$F$16),300.45)</f>
        <v>300.45</v>
      </c>
      <c r="AG289" s="1">
        <f t="shared" si="90"/>
        <v>127715.14999999986</v>
      </c>
      <c r="AJ289" s="92">
        <v>311</v>
      </c>
      <c r="AK289" s="93">
        <f>IF('Metric ME - Current'!$G$16&lt;1.9311,906.5-265.11*(1.9311-'Metric ME - Current'!$G$16)+400.13*(1.9311-'Metric ME - Current'!$G$16)^2,906.5)</f>
        <v>906.5</v>
      </c>
      <c r="AL289" s="1">
        <f t="shared" si="84"/>
        <v>264491.38000000047</v>
      </c>
      <c r="AM289" s="92">
        <f>IF('Metric ME - Current'!$G$16&lt;2.23,300.45-26.8531*(2.23-'Metric ME - Current'!$G$16),300.45)</f>
        <v>300.45</v>
      </c>
      <c r="AN289" s="1">
        <f t="shared" si="91"/>
        <v>127715.14999999986</v>
      </c>
      <c r="AQ289" s="92">
        <v>311</v>
      </c>
      <c r="AR289" s="93">
        <f>IF('Metric ME - Current'!$H$16&lt;1.9311,906.5-265.11*(1.9311-'Metric ME - Current'!$H$16)+400.13*(1.9311-'Metric ME - Current'!$H$16)^2,906.5)</f>
        <v>906.5</v>
      </c>
      <c r="AS289" s="1">
        <f t="shared" si="85"/>
        <v>264491.38000000047</v>
      </c>
      <c r="AT289" s="92">
        <f>IF('Metric ME - Current'!$H$16&lt;2.23,300.45-26.8531*(2.23-'Metric ME - Current'!$H$16),300.45)</f>
        <v>300.45</v>
      </c>
      <c r="AU289" s="1">
        <f t="shared" si="92"/>
        <v>127715.14999999986</v>
      </c>
      <c r="AX289" s="92">
        <v>311</v>
      </c>
      <c r="AY289" s="93">
        <f>IF('Metric ME - Current'!$I$16&lt;1.9311,906.5-265.11*(1.9311-'Metric ME - Current'!$I$16)+400.13*(1.9311-'Metric ME - Current'!$I$16)^2,906.5)</f>
        <v>906.5</v>
      </c>
      <c r="AZ289" s="1">
        <f t="shared" si="86"/>
        <v>264491.38000000047</v>
      </c>
      <c r="BA289" s="92">
        <f>IF('Metric ME - Current'!$I$16&lt;2.23,300.45-26.8531*(2.23-'Metric ME - Current'!$I$16),300.45)</f>
        <v>300.45</v>
      </c>
      <c r="BB289" s="1">
        <f t="shared" si="93"/>
        <v>127715.14999999986</v>
      </c>
    </row>
    <row r="290" spans="1:54" x14ac:dyDescent="0.25">
      <c r="A290" s="92">
        <v>312</v>
      </c>
      <c r="B290" s="93">
        <f>IF('Metric ME - Current'!$B$16&lt;1.9311,906.5-265.11*(1.9311-'Metric ME - Current'!$B$16)+400.13*(1.9311-'Metric ME - Current'!$B$16)^2,906.5)</f>
        <v>906.5</v>
      </c>
      <c r="C290" s="1">
        <f t="shared" si="79"/>
        <v>265397.88000000047</v>
      </c>
      <c r="D290" s="92">
        <f>IF('Metric ME - Current'!$B$16&lt;2.23,300.45-26.8531*(2.23-'Metric ME - Current'!$B$16),300.45)</f>
        <v>300.45</v>
      </c>
      <c r="E290" s="1">
        <f t="shared" si="78"/>
        <v>128015.59999999986</v>
      </c>
      <c r="H290" s="92">
        <v>312</v>
      </c>
      <c r="I290" s="93">
        <f>IF('Metric ME - Current'!$C$16&lt;1.9311,906.5-265.11*(1.9311-'Metric ME - Current'!$C$16)+400.13*(1.9311-'Metric ME - Current'!$C$16)^2,906.5)</f>
        <v>906.5</v>
      </c>
      <c r="J290" s="1">
        <f t="shared" si="80"/>
        <v>265397.88000000047</v>
      </c>
      <c r="K290" s="92">
        <f>IF('Metric ME - Current'!$C$16&lt;2.23,300.45-26.8531*(2.23-'Metric ME - Current'!$C$16),300.45)</f>
        <v>300.45</v>
      </c>
      <c r="L290" s="1">
        <f t="shared" si="87"/>
        <v>128015.59999999986</v>
      </c>
      <c r="O290" s="92">
        <v>312</v>
      </c>
      <c r="P290" s="93">
        <f>IF('Metric ME - Current'!$D$16&lt;1.9311,906.5-265.11*(1.9311-'Metric ME - Current'!$D$16)+400.13*(1.9311-'Metric ME - Current'!$D$16)^2,906.5)</f>
        <v>906.5</v>
      </c>
      <c r="Q290" s="1">
        <f t="shared" si="81"/>
        <v>265397.88000000047</v>
      </c>
      <c r="R290" s="92">
        <f>IF('Metric ME - Current'!$D$16&lt;2.23,300.45-26.8531*(2.23-'Metric ME - Current'!$D$16),300.45)</f>
        <v>300.45</v>
      </c>
      <c r="S290" s="1">
        <f t="shared" si="88"/>
        <v>128015.59999999986</v>
      </c>
      <c r="V290" s="92">
        <v>312</v>
      </c>
      <c r="W290" s="93">
        <f>IF('Metric ME - Current'!$E$16&lt;1.9311,906.5-265.11*(1.9311-'Metric ME - Current'!$E$16)+400.13*(1.9311-'Metric ME - Current'!$E$16)^2,906.5)</f>
        <v>906.5</v>
      </c>
      <c r="X290" s="1">
        <f t="shared" si="82"/>
        <v>265397.88000000047</v>
      </c>
      <c r="Y290" s="92">
        <f>IF('Metric ME - Current'!$E$16&lt;2.23,300.45-26.8531*(2.23-'Metric ME - Current'!$E$16),300.45)</f>
        <v>300.45</v>
      </c>
      <c r="Z290" s="1">
        <f t="shared" si="89"/>
        <v>128015.59999999986</v>
      </c>
      <c r="AC290" s="92">
        <v>312</v>
      </c>
      <c r="AD290" s="93">
        <f>IF('Metric ME - Current'!$F$16&lt;1.9311,906.5-265.11*(1.9311-'Metric ME - Current'!$F$16)+400.13*(1.9311-'Metric ME - Current'!$F$16)^2,906.5)</f>
        <v>906.5</v>
      </c>
      <c r="AE290" s="1">
        <f t="shared" si="83"/>
        <v>265397.88000000047</v>
      </c>
      <c r="AF290" s="92">
        <f>IF('Metric ME - Current'!$F$16&lt;2.23,300.45-26.8531*(2.23-'Metric ME - Current'!$F$16),300.45)</f>
        <v>300.45</v>
      </c>
      <c r="AG290" s="1">
        <f t="shared" si="90"/>
        <v>128015.59999999986</v>
      </c>
      <c r="AJ290" s="92">
        <v>312</v>
      </c>
      <c r="AK290" s="93">
        <f>IF('Metric ME - Current'!$G$16&lt;1.9311,906.5-265.11*(1.9311-'Metric ME - Current'!$G$16)+400.13*(1.9311-'Metric ME - Current'!$G$16)^2,906.5)</f>
        <v>906.5</v>
      </c>
      <c r="AL290" s="1">
        <f t="shared" si="84"/>
        <v>265397.88000000047</v>
      </c>
      <c r="AM290" s="92">
        <f>IF('Metric ME - Current'!$G$16&lt;2.23,300.45-26.8531*(2.23-'Metric ME - Current'!$G$16),300.45)</f>
        <v>300.45</v>
      </c>
      <c r="AN290" s="1">
        <f t="shared" si="91"/>
        <v>128015.59999999986</v>
      </c>
      <c r="AQ290" s="92">
        <v>312</v>
      </c>
      <c r="AR290" s="93">
        <f>IF('Metric ME - Current'!$H$16&lt;1.9311,906.5-265.11*(1.9311-'Metric ME - Current'!$H$16)+400.13*(1.9311-'Metric ME - Current'!$H$16)^2,906.5)</f>
        <v>906.5</v>
      </c>
      <c r="AS290" s="1">
        <f t="shared" si="85"/>
        <v>265397.88000000047</v>
      </c>
      <c r="AT290" s="92">
        <f>IF('Metric ME - Current'!$H$16&lt;2.23,300.45-26.8531*(2.23-'Metric ME - Current'!$H$16),300.45)</f>
        <v>300.45</v>
      </c>
      <c r="AU290" s="1">
        <f t="shared" si="92"/>
        <v>128015.59999999986</v>
      </c>
      <c r="AX290" s="92">
        <v>312</v>
      </c>
      <c r="AY290" s="93">
        <f>IF('Metric ME - Current'!$I$16&lt;1.9311,906.5-265.11*(1.9311-'Metric ME - Current'!$I$16)+400.13*(1.9311-'Metric ME - Current'!$I$16)^2,906.5)</f>
        <v>906.5</v>
      </c>
      <c r="AZ290" s="1">
        <f t="shared" si="86"/>
        <v>265397.88000000047</v>
      </c>
      <c r="BA290" s="92">
        <f>IF('Metric ME - Current'!$I$16&lt;2.23,300.45-26.8531*(2.23-'Metric ME - Current'!$I$16),300.45)</f>
        <v>300.45</v>
      </c>
      <c r="BB290" s="1">
        <f t="shared" si="93"/>
        <v>128015.59999999986</v>
      </c>
    </row>
    <row r="291" spans="1:54" x14ac:dyDescent="0.25">
      <c r="A291" s="92">
        <v>313</v>
      </c>
      <c r="B291" s="93">
        <f>IF('Metric ME - Current'!$B$16&lt;1.9311,906.5-265.11*(1.9311-'Metric ME - Current'!$B$16)+400.13*(1.9311-'Metric ME - Current'!$B$16)^2,906.5)</f>
        <v>906.5</v>
      </c>
      <c r="C291" s="1">
        <f t="shared" si="79"/>
        <v>266304.38000000047</v>
      </c>
      <c r="D291" s="92">
        <f>IF('Metric ME - Current'!$B$16&lt;2.23,300.45-26.8531*(2.23-'Metric ME - Current'!$B$16),300.45)</f>
        <v>300.45</v>
      </c>
      <c r="E291" s="1">
        <f t="shared" si="78"/>
        <v>128316.04999999986</v>
      </c>
      <c r="H291" s="92">
        <v>313</v>
      </c>
      <c r="I291" s="93">
        <f>IF('Metric ME - Current'!$C$16&lt;1.9311,906.5-265.11*(1.9311-'Metric ME - Current'!$C$16)+400.13*(1.9311-'Metric ME - Current'!$C$16)^2,906.5)</f>
        <v>906.5</v>
      </c>
      <c r="J291" s="1">
        <f t="shared" si="80"/>
        <v>266304.38000000047</v>
      </c>
      <c r="K291" s="92">
        <f>IF('Metric ME - Current'!$C$16&lt;2.23,300.45-26.8531*(2.23-'Metric ME - Current'!$C$16),300.45)</f>
        <v>300.45</v>
      </c>
      <c r="L291" s="1">
        <f t="shared" si="87"/>
        <v>128316.04999999986</v>
      </c>
      <c r="O291" s="92">
        <v>313</v>
      </c>
      <c r="P291" s="93">
        <f>IF('Metric ME - Current'!$D$16&lt;1.9311,906.5-265.11*(1.9311-'Metric ME - Current'!$D$16)+400.13*(1.9311-'Metric ME - Current'!$D$16)^2,906.5)</f>
        <v>906.5</v>
      </c>
      <c r="Q291" s="1">
        <f t="shared" si="81"/>
        <v>266304.38000000047</v>
      </c>
      <c r="R291" s="92">
        <f>IF('Metric ME - Current'!$D$16&lt;2.23,300.45-26.8531*(2.23-'Metric ME - Current'!$D$16),300.45)</f>
        <v>300.45</v>
      </c>
      <c r="S291" s="1">
        <f t="shared" si="88"/>
        <v>128316.04999999986</v>
      </c>
      <c r="V291" s="92">
        <v>313</v>
      </c>
      <c r="W291" s="93">
        <f>IF('Metric ME - Current'!$E$16&lt;1.9311,906.5-265.11*(1.9311-'Metric ME - Current'!$E$16)+400.13*(1.9311-'Metric ME - Current'!$E$16)^2,906.5)</f>
        <v>906.5</v>
      </c>
      <c r="X291" s="1">
        <f t="shared" si="82"/>
        <v>266304.38000000047</v>
      </c>
      <c r="Y291" s="92">
        <f>IF('Metric ME - Current'!$E$16&lt;2.23,300.45-26.8531*(2.23-'Metric ME - Current'!$E$16),300.45)</f>
        <v>300.45</v>
      </c>
      <c r="Z291" s="1">
        <f t="shared" si="89"/>
        <v>128316.04999999986</v>
      </c>
      <c r="AC291" s="92">
        <v>313</v>
      </c>
      <c r="AD291" s="93">
        <f>IF('Metric ME - Current'!$F$16&lt;1.9311,906.5-265.11*(1.9311-'Metric ME - Current'!$F$16)+400.13*(1.9311-'Metric ME - Current'!$F$16)^2,906.5)</f>
        <v>906.5</v>
      </c>
      <c r="AE291" s="1">
        <f t="shared" si="83"/>
        <v>266304.38000000047</v>
      </c>
      <c r="AF291" s="92">
        <f>IF('Metric ME - Current'!$F$16&lt;2.23,300.45-26.8531*(2.23-'Metric ME - Current'!$F$16),300.45)</f>
        <v>300.45</v>
      </c>
      <c r="AG291" s="1">
        <f t="shared" si="90"/>
        <v>128316.04999999986</v>
      </c>
      <c r="AJ291" s="92">
        <v>313</v>
      </c>
      <c r="AK291" s="93">
        <f>IF('Metric ME - Current'!$G$16&lt;1.9311,906.5-265.11*(1.9311-'Metric ME - Current'!$G$16)+400.13*(1.9311-'Metric ME - Current'!$G$16)^2,906.5)</f>
        <v>906.5</v>
      </c>
      <c r="AL291" s="1">
        <f t="shared" si="84"/>
        <v>266304.38000000047</v>
      </c>
      <c r="AM291" s="92">
        <f>IF('Metric ME - Current'!$G$16&lt;2.23,300.45-26.8531*(2.23-'Metric ME - Current'!$G$16),300.45)</f>
        <v>300.45</v>
      </c>
      <c r="AN291" s="1">
        <f t="shared" si="91"/>
        <v>128316.04999999986</v>
      </c>
      <c r="AQ291" s="92">
        <v>313</v>
      </c>
      <c r="AR291" s="93">
        <f>IF('Metric ME - Current'!$H$16&lt;1.9311,906.5-265.11*(1.9311-'Metric ME - Current'!$H$16)+400.13*(1.9311-'Metric ME - Current'!$H$16)^2,906.5)</f>
        <v>906.5</v>
      </c>
      <c r="AS291" s="1">
        <f t="shared" si="85"/>
        <v>266304.38000000047</v>
      </c>
      <c r="AT291" s="92">
        <f>IF('Metric ME - Current'!$H$16&lt;2.23,300.45-26.8531*(2.23-'Metric ME - Current'!$H$16),300.45)</f>
        <v>300.45</v>
      </c>
      <c r="AU291" s="1">
        <f t="shared" si="92"/>
        <v>128316.04999999986</v>
      </c>
      <c r="AX291" s="92">
        <v>313</v>
      </c>
      <c r="AY291" s="93">
        <f>IF('Metric ME - Current'!$I$16&lt;1.9311,906.5-265.11*(1.9311-'Metric ME - Current'!$I$16)+400.13*(1.9311-'Metric ME - Current'!$I$16)^2,906.5)</f>
        <v>906.5</v>
      </c>
      <c r="AZ291" s="1">
        <f t="shared" si="86"/>
        <v>266304.38000000047</v>
      </c>
      <c r="BA291" s="92">
        <f>IF('Metric ME - Current'!$I$16&lt;2.23,300.45-26.8531*(2.23-'Metric ME - Current'!$I$16),300.45)</f>
        <v>300.45</v>
      </c>
      <c r="BB291" s="1">
        <f t="shared" si="93"/>
        <v>128316.04999999986</v>
      </c>
    </row>
    <row r="292" spans="1:54" x14ac:dyDescent="0.25">
      <c r="A292" s="92">
        <v>314</v>
      </c>
      <c r="B292" s="93">
        <f>IF('Metric ME - Current'!$B$16&lt;1.9311,906.5-265.11*(1.9311-'Metric ME - Current'!$B$16)+400.13*(1.9311-'Metric ME - Current'!$B$16)^2,906.5)</f>
        <v>906.5</v>
      </c>
      <c r="C292" s="1">
        <f t="shared" si="79"/>
        <v>267210.88000000047</v>
      </c>
      <c r="D292" s="92">
        <f>IF('Metric ME - Current'!$B$16&lt;2.23,300.45-26.8531*(2.23-'Metric ME - Current'!$B$16),300.45)</f>
        <v>300.45</v>
      </c>
      <c r="E292" s="1">
        <f t="shared" si="78"/>
        <v>128616.49999999985</v>
      </c>
      <c r="H292" s="92">
        <v>314</v>
      </c>
      <c r="I292" s="93">
        <f>IF('Metric ME - Current'!$C$16&lt;1.9311,906.5-265.11*(1.9311-'Metric ME - Current'!$C$16)+400.13*(1.9311-'Metric ME - Current'!$C$16)^2,906.5)</f>
        <v>906.5</v>
      </c>
      <c r="J292" s="1">
        <f t="shared" si="80"/>
        <v>267210.88000000047</v>
      </c>
      <c r="K292" s="92">
        <f>IF('Metric ME - Current'!$C$16&lt;2.23,300.45-26.8531*(2.23-'Metric ME - Current'!$C$16),300.45)</f>
        <v>300.45</v>
      </c>
      <c r="L292" s="1">
        <f t="shared" si="87"/>
        <v>128616.49999999985</v>
      </c>
      <c r="O292" s="92">
        <v>314</v>
      </c>
      <c r="P292" s="93">
        <f>IF('Metric ME - Current'!$D$16&lt;1.9311,906.5-265.11*(1.9311-'Metric ME - Current'!$D$16)+400.13*(1.9311-'Metric ME - Current'!$D$16)^2,906.5)</f>
        <v>906.5</v>
      </c>
      <c r="Q292" s="1">
        <f t="shared" si="81"/>
        <v>267210.88000000047</v>
      </c>
      <c r="R292" s="92">
        <f>IF('Metric ME - Current'!$D$16&lt;2.23,300.45-26.8531*(2.23-'Metric ME - Current'!$D$16),300.45)</f>
        <v>300.45</v>
      </c>
      <c r="S292" s="1">
        <f t="shared" si="88"/>
        <v>128616.49999999985</v>
      </c>
      <c r="V292" s="92">
        <v>314</v>
      </c>
      <c r="W292" s="93">
        <f>IF('Metric ME - Current'!$E$16&lt;1.9311,906.5-265.11*(1.9311-'Metric ME - Current'!$E$16)+400.13*(1.9311-'Metric ME - Current'!$E$16)^2,906.5)</f>
        <v>906.5</v>
      </c>
      <c r="X292" s="1">
        <f t="shared" si="82"/>
        <v>267210.88000000047</v>
      </c>
      <c r="Y292" s="92">
        <f>IF('Metric ME - Current'!$E$16&lt;2.23,300.45-26.8531*(2.23-'Metric ME - Current'!$E$16),300.45)</f>
        <v>300.45</v>
      </c>
      <c r="Z292" s="1">
        <f t="shared" si="89"/>
        <v>128616.49999999985</v>
      </c>
      <c r="AC292" s="92">
        <v>314</v>
      </c>
      <c r="AD292" s="93">
        <f>IF('Metric ME - Current'!$F$16&lt;1.9311,906.5-265.11*(1.9311-'Metric ME - Current'!$F$16)+400.13*(1.9311-'Metric ME - Current'!$F$16)^2,906.5)</f>
        <v>906.5</v>
      </c>
      <c r="AE292" s="1">
        <f t="shared" si="83"/>
        <v>267210.88000000047</v>
      </c>
      <c r="AF292" s="92">
        <f>IF('Metric ME - Current'!$F$16&lt;2.23,300.45-26.8531*(2.23-'Metric ME - Current'!$F$16),300.45)</f>
        <v>300.45</v>
      </c>
      <c r="AG292" s="1">
        <f t="shared" si="90"/>
        <v>128616.49999999985</v>
      </c>
      <c r="AJ292" s="92">
        <v>314</v>
      </c>
      <c r="AK292" s="93">
        <f>IF('Metric ME - Current'!$G$16&lt;1.9311,906.5-265.11*(1.9311-'Metric ME - Current'!$G$16)+400.13*(1.9311-'Metric ME - Current'!$G$16)^2,906.5)</f>
        <v>906.5</v>
      </c>
      <c r="AL292" s="1">
        <f t="shared" si="84"/>
        <v>267210.88000000047</v>
      </c>
      <c r="AM292" s="92">
        <f>IF('Metric ME - Current'!$G$16&lt;2.23,300.45-26.8531*(2.23-'Metric ME - Current'!$G$16),300.45)</f>
        <v>300.45</v>
      </c>
      <c r="AN292" s="1">
        <f t="shared" si="91"/>
        <v>128616.49999999985</v>
      </c>
      <c r="AQ292" s="92">
        <v>314</v>
      </c>
      <c r="AR292" s="93">
        <f>IF('Metric ME - Current'!$H$16&lt;1.9311,906.5-265.11*(1.9311-'Metric ME - Current'!$H$16)+400.13*(1.9311-'Metric ME - Current'!$H$16)^2,906.5)</f>
        <v>906.5</v>
      </c>
      <c r="AS292" s="1">
        <f t="shared" si="85"/>
        <v>267210.88000000047</v>
      </c>
      <c r="AT292" s="92">
        <f>IF('Metric ME - Current'!$H$16&lt;2.23,300.45-26.8531*(2.23-'Metric ME - Current'!$H$16),300.45)</f>
        <v>300.45</v>
      </c>
      <c r="AU292" s="1">
        <f t="shared" si="92"/>
        <v>128616.49999999985</v>
      </c>
      <c r="AX292" s="92">
        <v>314</v>
      </c>
      <c r="AY292" s="93">
        <f>IF('Metric ME - Current'!$I$16&lt;1.9311,906.5-265.11*(1.9311-'Metric ME - Current'!$I$16)+400.13*(1.9311-'Metric ME - Current'!$I$16)^2,906.5)</f>
        <v>906.5</v>
      </c>
      <c r="AZ292" s="1">
        <f t="shared" si="86"/>
        <v>267210.88000000047</v>
      </c>
      <c r="BA292" s="92">
        <f>IF('Metric ME - Current'!$I$16&lt;2.23,300.45-26.8531*(2.23-'Metric ME - Current'!$I$16),300.45)</f>
        <v>300.45</v>
      </c>
      <c r="BB292" s="1">
        <f t="shared" si="93"/>
        <v>128616.49999999985</v>
      </c>
    </row>
    <row r="293" spans="1:54" x14ac:dyDescent="0.25">
      <c r="A293" s="92">
        <v>315</v>
      </c>
      <c r="B293" s="93">
        <f>IF('Metric ME - Current'!$B$16&lt;1.9311,906.5-265.11*(1.9311-'Metric ME - Current'!$B$16)+400.13*(1.9311-'Metric ME - Current'!$B$16)^2,906.5)</f>
        <v>906.5</v>
      </c>
      <c r="C293" s="1">
        <f t="shared" si="79"/>
        <v>268117.38000000047</v>
      </c>
      <c r="D293" s="92">
        <f>IF('Metric ME - Current'!$B$16&lt;2.23,300.45-26.8531*(2.23-'Metric ME - Current'!$B$16),300.45)</f>
        <v>300.45</v>
      </c>
      <c r="E293" s="1">
        <f t="shared" si="78"/>
        <v>128916.94999999985</v>
      </c>
      <c r="H293" s="92">
        <v>315</v>
      </c>
      <c r="I293" s="93">
        <f>IF('Metric ME - Current'!$C$16&lt;1.9311,906.5-265.11*(1.9311-'Metric ME - Current'!$C$16)+400.13*(1.9311-'Metric ME - Current'!$C$16)^2,906.5)</f>
        <v>906.5</v>
      </c>
      <c r="J293" s="1">
        <f t="shared" si="80"/>
        <v>268117.38000000047</v>
      </c>
      <c r="K293" s="92">
        <f>IF('Metric ME - Current'!$C$16&lt;2.23,300.45-26.8531*(2.23-'Metric ME - Current'!$C$16),300.45)</f>
        <v>300.45</v>
      </c>
      <c r="L293" s="1">
        <f t="shared" si="87"/>
        <v>128916.94999999985</v>
      </c>
      <c r="O293" s="92">
        <v>315</v>
      </c>
      <c r="P293" s="93">
        <f>IF('Metric ME - Current'!$D$16&lt;1.9311,906.5-265.11*(1.9311-'Metric ME - Current'!$D$16)+400.13*(1.9311-'Metric ME - Current'!$D$16)^2,906.5)</f>
        <v>906.5</v>
      </c>
      <c r="Q293" s="1">
        <f t="shared" si="81"/>
        <v>268117.38000000047</v>
      </c>
      <c r="R293" s="92">
        <f>IF('Metric ME - Current'!$D$16&lt;2.23,300.45-26.8531*(2.23-'Metric ME - Current'!$D$16),300.45)</f>
        <v>300.45</v>
      </c>
      <c r="S293" s="1">
        <f t="shared" si="88"/>
        <v>128916.94999999985</v>
      </c>
      <c r="V293" s="92">
        <v>315</v>
      </c>
      <c r="W293" s="93">
        <f>IF('Metric ME - Current'!$E$16&lt;1.9311,906.5-265.11*(1.9311-'Metric ME - Current'!$E$16)+400.13*(1.9311-'Metric ME - Current'!$E$16)^2,906.5)</f>
        <v>906.5</v>
      </c>
      <c r="X293" s="1">
        <f t="shared" si="82"/>
        <v>268117.38000000047</v>
      </c>
      <c r="Y293" s="92">
        <f>IF('Metric ME - Current'!$E$16&lt;2.23,300.45-26.8531*(2.23-'Metric ME - Current'!$E$16),300.45)</f>
        <v>300.45</v>
      </c>
      <c r="Z293" s="1">
        <f t="shared" si="89"/>
        <v>128916.94999999985</v>
      </c>
      <c r="AC293" s="92">
        <v>315</v>
      </c>
      <c r="AD293" s="93">
        <f>IF('Metric ME - Current'!$F$16&lt;1.9311,906.5-265.11*(1.9311-'Metric ME - Current'!$F$16)+400.13*(1.9311-'Metric ME - Current'!$F$16)^2,906.5)</f>
        <v>906.5</v>
      </c>
      <c r="AE293" s="1">
        <f t="shared" si="83"/>
        <v>268117.38000000047</v>
      </c>
      <c r="AF293" s="92">
        <f>IF('Metric ME - Current'!$F$16&lt;2.23,300.45-26.8531*(2.23-'Metric ME - Current'!$F$16),300.45)</f>
        <v>300.45</v>
      </c>
      <c r="AG293" s="1">
        <f t="shared" si="90"/>
        <v>128916.94999999985</v>
      </c>
      <c r="AJ293" s="92">
        <v>315</v>
      </c>
      <c r="AK293" s="93">
        <f>IF('Metric ME - Current'!$G$16&lt;1.9311,906.5-265.11*(1.9311-'Metric ME - Current'!$G$16)+400.13*(1.9311-'Metric ME - Current'!$G$16)^2,906.5)</f>
        <v>906.5</v>
      </c>
      <c r="AL293" s="1">
        <f t="shared" si="84"/>
        <v>268117.38000000047</v>
      </c>
      <c r="AM293" s="92">
        <f>IF('Metric ME - Current'!$G$16&lt;2.23,300.45-26.8531*(2.23-'Metric ME - Current'!$G$16),300.45)</f>
        <v>300.45</v>
      </c>
      <c r="AN293" s="1">
        <f t="shared" si="91"/>
        <v>128916.94999999985</v>
      </c>
      <c r="AQ293" s="92">
        <v>315</v>
      </c>
      <c r="AR293" s="93">
        <f>IF('Metric ME - Current'!$H$16&lt;1.9311,906.5-265.11*(1.9311-'Metric ME - Current'!$H$16)+400.13*(1.9311-'Metric ME - Current'!$H$16)^2,906.5)</f>
        <v>906.5</v>
      </c>
      <c r="AS293" s="1">
        <f t="shared" si="85"/>
        <v>268117.38000000047</v>
      </c>
      <c r="AT293" s="92">
        <f>IF('Metric ME - Current'!$H$16&lt;2.23,300.45-26.8531*(2.23-'Metric ME - Current'!$H$16),300.45)</f>
        <v>300.45</v>
      </c>
      <c r="AU293" s="1">
        <f t="shared" si="92"/>
        <v>128916.94999999985</v>
      </c>
      <c r="AX293" s="92">
        <v>315</v>
      </c>
      <c r="AY293" s="93">
        <f>IF('Metric ME - Current'!$I$16&lt;1.9311,906.5-265.11*(1.9311-'Metric ME - Current'!$I$16)+400.13*(1.9311-'Metric ME - Current'!$I$16)^2,906.5)</f>
        <v>906.5</v>
      </c>
      <c r="AZ293" s="1">
        <f t="shared" si="86"/>
        <v>268117.38000000047</v>
      </c>
      <c r="BA293" s="92">
        <f>IF('Metric ME - Current'!$I$16&lt;2.23,300.45-26.8531*(2.23-'Metric ME - Current'!$I$16),300.45)</f>
        <v>300.45</v>
      </c>
      <c r="BB293" s="1">
        <f t="shared" si="93"/>
        <v>128916.94999999985</v>
      </c>
    </row>
    <row r="294" spans="1:54" x14ac:dyDescent="0.25">
      <c r="A294" s="92">
        <v>316</v>
      </c>
      <c r="B294" s="93">
        <f>IF('Metric ME - Current'!$B$16&lt;1.9311,906.5-265.11*(1.9311-'Metric ME - Current'!$B$16)+400.13*(1.9311-'Metric ME - Current'!$B$16)^2,906.5)</f>
        <v>906.5</v>
      </c>
      <c r="C294" s="1">
        <f t="shared" si="79"/>
        <v>269023.88000000047</v>
      </c>
      <c r="D294" s="92">
        <f>IF('Metric ME - Current'!$B$16&lt;2.23,300.45-26.8531*(2.23-'Metric ME - Current'!$B$16),300.45)</f>
        <v>300.45</v>
      </c>
      <c r="E294" s="1">
        <f t="shared" si="78"/>
        <v>129217.39999999985</v>
      </c>
      <c r="H294" s="92">
        <v>316</v>
      </c>
      <c r="I294" s="93">
        <f>IF('Metric ME - Current'!$C$16&lt;1.9311,906.5-265.11*(1.9311-'Metric ME - Current'!$C$16)+400.13*(1.9311-'Metric ME - Current'!$C$16)^2,906.5)</f>
        <v>906.5</v>
      </c>
      <c r="J294" s="1">
        <f t="shared" si="80"/>
        <v>269023.88000000047</v>
      </c>
      <c r="K294" s="92">
        <f>IF('Metric ME - Current'!$C$16&lt;2.23,300.45-26.8531*(2.23-'Metric ME - Current'!$C$16),300.45)</f>
        <v>300.45</v>
      </c>
      <c r="L294" s="1">
        <f t="shared" si="87"/>
        <v>129217.39999999985</v>
      </c>
      <c r="O294" s="92">
        <v>316</v>
      </c>
      <c r="P294" s="93">
        <f>IF('Metric ME - Current'!$D$16&lt;1.9311,906.5-265.11*(1.9311-'Metric ME - Current'!$D$16)+400.13*(1.9311-'Metric ME - Current'!$D$16)^2,906.5)</f>
        <v>906.5</v>
      </c>
      <c r="Q294" s="1">
        <f t="shared" si="81"/>
        <v>269023.88000000047</v>
      </c>
      <c r="R294" s="92">
        <f>IF('Metric ME - Current'!$D$16&lt;2.23,300.45-26.8531*(2.23-'Metric ME - Current'!$D$16),300.45)</f>
        <v>300.45</v>
      </c>
      <c r="S294" s="1">
        <f t="shared" si="88"/>
        <v>129217.39999999985</v>
      </c>
      <c r="V294" s="92">
        <v>316</v>
      </c>
      <c r="W294" s="93">
        <f>IF('Metric ME - Current'!$E$16&lt;1.9311,906.5-265.11*(1.9311-'Metric ME - Current'!$E$16)+400.13*(1.9311-'Metric ME - Current'!$E$16)^2,906.5)</f>
        <v>906.5</v>
      </c>
      <c r="X294" s="1">
        <f t="shared" si="82"/>
        <v>269023.88000000047</v>
      </c>
      <c r="Y294" s="92">
        <f>IF('Metric ME - Current'!$E$16&lt;2.23,300.45-26.8531*(2.23-'Metric ME - Current'!$E$16),300.45)</f>
        <v>300.45</v>
      </c>
      <c r="Z294" s="1">
        <f t="shared" si="89"/>
        <v>129217.39999999985</v>
      </c>
      <c r="AC294" s="92">
        <v>316</v>
      </c>
      <c r="AD294" s="93">
        <f>IF('Metric ME - Current'!$F$16&lt;1.9311,906.5-265.11*(1.9311-'Metric ME - Current'!$F$16)+400.13*(1.9311-'Metric ME - Current'!$F$16)^2,906.5)</f>
        <v>906.5</v>
      </c>
      <c r="AE294" s="1">
        <f t="shared" si="83"/>
        <v>269023.88000000047</v>
      </c>
      <c r="AF294" s="92">
        <f>IF('Metric ME - Current'!$F$16&lt;2.23,300.45-26.8531*(2.23-'Metric ME - Current'!$F$16),300.45)</f>
        <v>300.45</v>
      </c>
      <c r="AG294" s="1">
        <f t="shared" si="90"/>
        <v>129217.39999999985</v>
      </c>
      <c r="AJ294" s="92">
        <v>316</v>
      </c>
      <c r="AK294" s="93">
        <f>IF('Metric ME - Current'!$G$16&lt;1.9311,906.5-265.11*(1.9311-'Metric ME - Current'!$G$16)+400.13*(1.9311-'Metric ME - Current'!$G$16)^2,906.5)</f>
        <v>906.5</v>
      </c>
      <c r="AL294" s="1">
        <f t="shared" si="84"/>
        <v>269023.88000000047</v>
      </c>
      <c r="AM294" s="92">
        <f>IF('Metric ME - Current'!$G$16&lt;2.23,300.45-26.8531*(2.23-'Metric ME - Current'!$G$16),300.45)</f>
        <v>300.45</v>
      </c>
      <c r="AN294" s="1">
        <f t="shared" si="91"/>
        <v>129217.39999999985</v>
      </c>
      <c r="AQ294" s="92">
        <v>316</v>
      </c>
      <c r="AR294" s="93">
        <f>IF('Metric ME - Current'!$H$16&lt;1.9311,906.5-265.11*(1.9311-'Metric ME - Current'!$H$16)+400.13*(1.9311-'Metric ME - Current'!$H$16)^2,906.5)</f>
        <v>906.5</v>
      </c>
      <c r="AS294" s="1">
        <f t="shared" si="85"/>
        <v>269023.88000000047</v>
      </c>
      <c r="AT294" s="92">
        <f>IF('Metric ME - Current'!$H$16&lt;2.23,300.45-26.8531*(2.23-'Metric ME - Current'!$H$16),300.45)</f>
        <v>300.45</v>
      </c>
      <c r="AU294" s="1">
        <f t="shared" si="92"/>
        <v>129217.39999999985</v>
      </c>
      <c r="AX294" s="92">
        <v>316</v>
      </c>
      <c r="AY294" s="93">
        <f>IF('Metric ME - Current'!$I$16&lt;1.9311,906.5-265.11*(1.9311-'Metric ME - Current'!$I$16)+400.13*(1.9311-'Metric ME - Current'!$I$16)^2,906.5)</f>
        <v>906.5</v>
      </c>
      <c r="AZ294" s="1">
        <f t="shared" si="86"/>
        <v>269023.88000000047</v>
      </c>
      <c r="BA294" s="92">
        <f>IF('Metric ME - Current'!$I$16&lt;2.23,300.45-26.8531*(2.23-'Metric ME - Current'!$I$16),300.45)</f>
        <v>300.45</v>
      </c>
      <c r="BB294" s="1">
        <f t="shared" si="93"/>
        <v>129217.39999999985</v>
      </c>
    </row>
    <row r="295" spans="1:54" x14ac:dyDescent="0.25">
      <c r="A295" s="92">
        <v>317</v>
      </c>
      <c r="B295" s="93">
        <f>IF('Metric ME - Current'!$B$16&lt;1.9311,906.5-265.11*(1.9311-'Metric ME - Current'!$B$16)+400.13*(1.9311-'Metric ME - Current'!$B$16)^2,906.5)</f>
        <v>906.5</v>
      </c>
      <c r="C295" s="1">
        <f t="shared" si="79"/>
        <v>269930.38000000047</v>
      </c>
      <c r="D295" s="92">
        <f>IF('Metric ME - Current'!$B$16&lt;2.23,300.45-26.8531*(2.23-'Metric ME - Current'!$B$16),300.45)</f>
        <v>300.45</v>
      </c>
      <c r="E295" s="1">
        <f t="shared" si="78"/>
        <v>129517.84999999985</v>
      </c>
      <c r="H295" s="92">
        <v>317</v>
      </c>
      <c r="I295" s="93">
        <f>IF('Metric ME - Current'!$C$16&lt;1.9311,906.5-265.11*(1.9311-'Metric ME - Current'!$C$16)+400.13*(1.9311-'Metric ME - Current'!$C$16)^2,906.5)</f>
        <v>906.5</v>
      </c>
      <c r="J295" s="1">
        <f t="shared" si="80"/>
        <v>269930.38000000047</v>
      </c>
      <c r="K295" s="92">
        <f>IF('Metric ME - Current'!$C$16&lt;2.23,300.45-26.8531*(2.23-'Metric ME - Current'!$C$16),300.45)</f>
        <v>300.45</v>
      </c>
      <c r="L295" s="1">
        <f t="shared" si="87"/>
        <v>129517.84999999985</v>
      </c>
      <c r="O295" s="92">
        <v>317</v>
      </c>
      <c r="P295" s="93">
        <f>IF('Metric ME - Current'!$D$16&lt;1.9311,906.5-265.11*(1.9311-'Metric ME - Current'!$D$16)+400.13*(1.9311-'Metric ME - Current'!$D$16)^2,906.5)</f>
        <v>906.5</v>
      </c>
      <c r="Q295" s="1">
        <f t="shared" si="81"/>
        <v>269930.38000000047</v>
      </c>
      <c r="R295" s="92">
        <f>IF('Metric ME - Current'!$D$16&lt;2.23,300.45-26.8531*(2.23-'Metric ME - Current'!$D$16),300.45)</f>
        <v>300.45</v>
      </c>
      <c r="S295" s="1">
        <f t="shared" si="88"/>
        <v>129517.84999999985</v>
      </c>
      <c r="V295" s="92">
        <v>317</v>
      </c>
      <c r="W295" s="93">
        <f>IF('Metric ME - Current'!$E$16&lt;1.9311,906.5-265.11*(1.9311-'Metric ME - Current'!$E$16)+400.13*(1.9311-'Metric ME - Current'!$E$16)^2,906.5)</f>
        <v>906.5</v>
      </c>
      <c r="X295" s="1">
        <f t="shared" si="82"/>
        <v>269930.38000000047</v>
      </c>
      <c r="Y295" s="92">
        <f>IF('Metric ME - Current'!$E$16&lt;2.23,300.45-26.8531*(2.23-'Metric ME - Current'!$E$16),300.45)</f>
        <v>300.45</v>
      </c>
      <c r="Z295" s="1">
        <f t="shared" si="89"/>
        <v>129517.84999999985</v>
      </c>
      <c r="AC295" s="92">
        <v>317</v>
      </c>
      <c r="AD295" s="93">
        <f>IF('Metric ME - Current'!$F$16&lt;1.9311,906.5-265.11*(1.9311-'Metric ME - Current'!$F$16)+400.13*(1.9311-'Metric ME - Current'!$F$16)^2,906.5)</f>
        <v>906.5</v>
      </c>
      <c r="AE295" s="1">
        <f t="shared" si="83"/>
        <v>269930.38000000047</v>
      </c>
      <c r="AF295" s="92">
        <f>IF('Metric ME - Current'!$F$16&lt;2.23,300.45-26.8531*(2.23-'Metric ME - Current'!$F$16),300.45)</f>
        <v>300.45</v>
      </c>
      <c r="AG295" s="1">
        <f t="shared" si="90"/>
        <v>129517.84999999985</v>
      </c>
      <c r="AJ295" s="92">
        <v>317</v>
      </c>
      <c r="AK295" s="93">
        <f>IF('Metric ME - Current'!$G$16&lt;1.9311,906.5-265.11*(1.9311-'Metric ME - Current'!$G$16)+400.13*(1.9311-'Metric ME - Current'!$G$16)^2,906.5)</f>
        <v>906.5</v>
      </c>
      <c r="AL295" s="1">
        <f t="shared" si="84"/>
        <v>269930.38000000047</v>
      </c>
      <c r="AM295" s="92">
        <f>IF('Metric ME - Current'!$G$16&lt;2.23,300.45-26.8531*(2.23-'Metric ME - Current'!$G$16),300.45)</f>
        <v>300.45</v>
      </c>
      <c r="AN295" s="1">
        <f t="shared" si="91"/>
        <v>129517.84999999985</v>
      </c>
      <c r="AQ295" s="92">
        <v>317</v>
      </c>
      <c r="AR295" s="93">
        <f>IF('Metric ME - Current'!$H$16&lt;1.9311,906.5-265.11*(1.9311-'Metric ME - Current'!$H$16)+400.13*(1.9311-'Metric ME - Current'!$H$16)^2,906.5)</f>
        <v>906.5</v>
      </c>
      <c r="AS295" s="1">
        <f t="shared" si="85"/>
        <v>269930.38000000047</v>
      </c>
      <c r="AT295" s="92">
        <f>IF('Metric ME - Current'!$H$16&lt;2.23,300.45-26.8531*(2.23-'Metric ME - Current'!$H$16),300.45)</f>
        <v>300.45</v>
      </c>
      <c r="AU295" s="1">
        <f t="shared" si="92"/>
        <v>129517.84999999985</v>
      </c>
      <c r="AX295" s="92">
        <v>317</v>
      </c>
      <c r="AY295" s="93">
        <f>IF('Metric ME - Current'!$I$16&lt;1.9311,906.5-265.11*(1.9311-'Metric ME - Current'!$I$16)+400.13*(1.9311-'Metric ME - Current'!$I$16)^2,906.5)</f>
        <v>906.5</v>
      </c>
      <c r="AZ295" s="1">
        <f t="shared" si="86"/>
        <v>269930.38000000047</v>
      </c>
      <c r="BA295" s="92">
        <f>IF('Metric ME - Current'!$I$16&lt;2.23,300.45-26.8531*(2.23-'Metric ME - Current'!$I$16),300.45)</f>
        <v>300.45</v>
      </c>
      <c r="BB295" s="1">
        <f t="shared" si="93"/>
        <v>129517.84999999985</v>
      </c>
    </row>
    <row r="296" spans="1:54" x14ac:dyDescent="0.25">
      <c r="A296" s="92">
        <v>318</v>
      </c>
      <c r="B296" s="93">
        <f>IF('Metric ME - Current'!$B$16&lt;1.9311,906.5-265.11*(1.9311-'Metric ME - Current'!$B$16)+400.13*(1.9311-'Metric ME - Current'!$B$16)^2,906.5)</f>
        <v>906.5</v>
      </c>
      <c r="C296" s="1">
        <f t="shared" si="79"/>
        <v>270836.88000000047</v>
      </c>
      <c r="D296" s="92">
        <f>IF('Metric ME - Current'!$B$16&lt;2.23,300.45-26.8531*(2.23-'Metric ME - Current'!$B$16),300.45)</f>
        <v>300.45</v>
      </c>
      <c r="E296" s="1">
        <f t="shared" si="78"/>
        <v>129818.29999999984</v>
      </c>
      <c r="H296" s="92">
        <v>318</v>
      </c>
      <c r="I296" s="93">
        <f>IF('Metric ME - Current'!$C$16&lt;1.9311,906.5-265.11*(1.9311-'Metric ME - Current'!$C$16)+400.13*(1.9311-'Metric ME - Current'!$C$16)^2,906.5)</f>
        <v>906.5</v>
      </c>
      <c r="J296" s="1">
        <f t="shared" si="80"/>
        <v>270836.88000000047</v>
      </c>
      <c r="K296" s="92">
        <f>IF('Metric ME - Current'!$C$16&lt;2.23,300.45-26.8531*(2.23-'Metric ME - Current'!$C$16),300.45)</f>
        <v>300.45</v>
      </c>
      <c r="L296" s="1">
        <f t="shared" si="87"/>
        <v>129818.29999999984</v>
      </c>
      <c r="O296" s="92">
        <v>318</v>
      </c>
      <c r="P296" s="93">
        <f>IF('Metric ME - Current'!$D$16&lt;1.9311,906.5-265.11*(1.9311-'Metric ME - Current'!$D$16)+400.13*(1.9311-'Metric ME - Current'!$D$16)^2,906.5)</f>
        <v>906.5</v>
      </c>
      <c r="Q296" s="1">
        <f t="shared" si="81"/>
        <v>270836.88000000047</v>
      </c>
      <c r="R296" s="92">
        <f>IF('Metric ME - Current'!$D$16&lt;2.23,300.45-26.8531*(2.23-'Metric ME - Current'!$D$16),300.45)</f>
        <v>300.45</v>
      </c>
      <c r="S296" s="1">
        <f t="shared" si="88"/>
        <v>129818.29999999984</v>
      </c>
      <c r="V296" s="92">
        <v>318</v>
      </c>
      <c r="W296" s="93">
        <f>IF('Metric ME - Current'!$E$16&lt;1.9311,906.5-265.11*(1.9311-'Metric ME - Current'!$E$16)+400.13*(1.9311-'Metric ME - Current'!$E$16)^2,906.5)</f>
        <v>906.5</v>
      </c>
      <c r="X296" s="1">
        <f t="shared" si="82"/>
        <v>270836.88000000047</v>
      </c>
      <c r="Y296" s="92">
        <f>IF('Metric ME - Current'!$E$16&lt;2.23,300.45-26.8531*(2.23-'Metric ME - Current'!$E$16),300.45)</f>
        <v>300.45</v>
      </c>
      <c r="Z296" s="1">
        <f t="shared" si="89"/>
        <v>129818.29999999984</v>
      </c>
      <c r="AC296" s="92">
        <v>318</v>
      </c>
      <c r="AD296" s="93">
        <f>IF('Metric ME - Current'!$F$16&lt;1.9311,906.5-265.11*(1.9311-'Metric ME - Current'!$F$16)+400.13*(1.9311-'Metric ME - Current'!$F$16)^2,906.5)</f>
        <v>906.5</v>
      </c>
      <c r="AE296" s="1">
        <f t="shared" si="83"/>
        <v>270836.88000000047</v>
      </c>
      <c r="AF296" s="92">
        <f>IF('Metric ME - Current'!$F$16&lt;2.23,300.45-26.8531*(2.23-'Metric ME - Current'!$F$16),300.45)</f>
        <v>300.45</v>
      </c>
      <c r="AG296" s="1">
        <f t="shared" si="90"/>
        <v>129818.29999999984</v>
      </c>
      <c r="AJ296" s="92">
        <v>318</v>
      </c>
      <c r="AK296" s="93">
        <f>IF('Metric ME - Current'!$G$16&lt;1.9311,906.5-265.11*(1.9311-'Metric ME - Current'!$G$16)+400.13*(1.9311-'Metric ME - Current'!$G$16)^2,906.5)</f>
        <v>906.5</v>
      </c>
      <c r="AL296" s="1">
        <f t="shared" si="84"/>
        <v>270836.88000000047</v>
      </c>
      <c r="AM296" s="92">
        <f>IF('Metric ME - Current'!$G$16&lt;2.23,300.45-26.8531*(2.23-'Metric ME - Current'!$G$16),300.45)</f>
        <v>300.45</v>
      </c>
      <c r="AN296" s="1">
        <f t="shared" si="91"/>
        <v>129818.29999999984</v>
      </c>
      <c r="AQ296" s="92">
        <v>318</v>
      </c>
      <c r="AR296" s="93">
        <f>IF('Metric ME - Current'!$H$16&lt;1.9311,906.5-265.11*(1.9311-'Metric ME - Current'!$H$16)+400.13*(1.9311-'Metric ME - Current'!$H$16)^2,906.5)</f>
        <v>906.5</v>
      </c>
      <c r="AS296" s="1">
        <f t="shared" si="85"/>
        <v>270836.88000000047</v>
      </c>
      <c r="AT296" s="92">
        <f>IF('Metric ME - Current'!$H$16&lt;2.23,300.45-26.8531*(2.23-'Metric ME - Current'!$H$16),300.45)</f>
        <v>300.45</v>
      </c>
      <c r="AU296" s="1">
        <f t="shared" si="92"/>
        <v>129818.29999999984</v>
      </c>
      <c r="AX296" s="92">
        <v>318</v>
      </c>
      <c r="AY296" s="93">
        <f>IF('Metric ME - Current'!$I$16&lt;1.9311,906.5-265.11*(1.9311-'Metric ME - Current'!$I$16)+400.13*(1.9311-'Metric ME - Current'!$I$16)^2,906.5)</f>
        <v>906.5</v>
      </c>
      <c r="AZ296" s="1">
        <f t="shared" si="86"/>
        <v>270836.88000000047</v>
      </c>
      <c r="BA296" s="92">
        <f>IF('Metric ME - Current'!$I$16&lt;2.23,300.45-26.8531*(2.23-'Metric ME - Current'!$I$16),300.45)</f>
        <v>300.45</v>
      </c>
      <c r="BB296" s="1">
        <f t="shared" si="93"/>
        <v>129818.29999999984</v>
      </c>
    </row>
    <row r="297" spans="1:54" x14ac:dyDescent="0.25">
      <c r="A297" s="92">
        <v>319</v>
      </c>
      <c r="B297" s="93">
        <f>IF('Metric ME - Current'!$B$16&lt;1.9311,906.5-265.11*(1.9311-'Metric ME - Current'!$B$16)+400.13*(1.9311-'Metric ME - Current'!$B$16)^2,906.5)</f>
        <v>906.5</v>
      </c>
      <c r="C297" s="1">
        <f t="shared" si="79"/>
        <v>271743.38000000047</v>
      </c>
      <c r="D297" s="92">
        <f>IF('Metric ME - Current'!$B$16&lt;2.23,300.45-26.8531*(2.23-'Metric ME - Current'!$B$16),300.45)</f>
        <v>300.45</v>
      </c>
      <c r="E297" s="1">
        <f t="shared" si="78"/>
        <v>130118.74999999984</v>
      </c>
      <c r="H297" s="92">
        <v>319</v>
      </c>
      <c r="I297" s="93">
        <f>IF('Metric ME - Current'!$C$16&lt;1.9311,906.5-265.11*(1.9311-'Metric ME - Current'!$C$16)+400.13*(1.9311-'Metric ME - Current'!$C$16)^2,906.5)</f>
        <v>906.5</v>
      </c>
      <c r="J297" s="1">
        <f t="shared" si="80"/>
        <v>271743.38000000047</v>
      </c>
      <c r="K297" s="92">
        <f>IF('Metric ME - Current'!$C$16&lt;2.23,300.45-26.8531*(2.23-'Metric ME - Current'!$C$16),300.45)</f>
        <v>300.45</v>
      </c>
      <c r="L297" s="1">
        <f t="shared" si="87"/>
        <v>130118.74999999984</v>
      </c>
      <c r="O297" s="92">
        <v>319</v>
      </c>
      <c r="P297" s="93">
        <f>IF('Metric ME - Current'!$D$16&lt;1.9311,906.5-265.11*(1.9311-'Metric ME - Current'!$D$16)+400.13*(1.9311-'Metric ME - Current'!$D$16)^2,906.5)</f>
        <v>906.5</v>
      </c>
      <c r="Q297" s="1">
        <f t="shared" si="81"/>
        <v>271743.38000000047</v>
      </c>
      <c r="R297" s="92">
        <f>IF('Metric ME - Current'!$D$16&lt;2.23,300.45-26.8531*(2.23-'Metric ME - Current'!$D$16),300.45)</f>
        <v>300.45</v>
      </c>
      <c r="S297" s="1">
        <f t="shared" si="88"/>
        <v>130118.74999999984</v>
      </c>
      <c r="V297" s="92">
        <v>319</v>
      </c>
      <c r="W297" s="93">
        <f>IF('Metric ME - Current'!$E$16&lt;1.9311,906.5-265.11*(1.9311-'Metric ME - Current'!$E$16)+400.13*(1.9311-'Metric ME - Current'!$E$16)^2,906.5)</f>
        <v>906.5</v>
      </c>
      <c r="X297" s="1">
        <f t="shared" si="82"/>
        <v>271743.38000000047</v>
      </c>
      <c r="Y297" s="92">
        <f>IF('Metric ME - Current'!$E$16&lt;2.23,300.45-26.8531*(2.23-'Metric ME - Current'!$E$16),300.45)</f>
        <v>300.45</v>
      </c>
      <c r="Z297" s="1">
        <f t="shared" si="89"/>
        <v>130118.74999999984</v>
      </c>
      <c r="AC297" s="92">
        <v>319</v>
      </c>
      <c r="AD297" s="93">
        <f>IF('Metric ME - Current'!$F$16&lt;1.9311,906.5-265.11*(1.9311-'Metric ME - Current'!$F$16)+400.13*(1.9311-'Metric ME - Current'!$F$16)^2,906.5)</f>
        <v>906.5</v>
      </c>
      <c r="AE297" s="1">
        <f t="shared" si="83"/>
        <v>271743.38000000047</v>
      </c>
      <c r="AF297" s="92">
        <f>IF('Metric ME - Current'!$F$16&lt;2.23,300.45-26.8531*(2.23-'Metric ME - Current'!$F$16),300.45)</f>
        <v>300.45</v>
      </c>
      <c r="AG297" s="1">
        <f t="shared" si="90"/>
        <v>130118.74999999984</v>
      </c>
      <c r="AJ297" s="92">
        <v>319</v>
      </c>
      <c r="AK297" s="93">
        <f>IF('Metric ME - Current'!$G$16&lt;1.9311,906.5-265.11*(1.9311-'Metric ME - Current'!$G$16)+400.13*(1.9311-'Metric ME - Current'!$G$16)^2,906.5)</f>
        <v>906.5</v>
      </c>
      <c r="AL297" s="1">
        <f t="shared" si="84"/>
        <v>271743.38000000047</v>
      </c>
      <c r="AM297" s="92">
        <f>IF('Metric ME - Current'!$G$16&lt;2.23,300.45-26.8531*(2.23-'Metric ME - Current'!$G$16),300.45)</f>
        <v>300.45</v>
      </c>
      <c r="AN297" s="1">
        <f t="shared" si="91"/>
        <v>130118.74999999984</v>
      </c>
      <c r="AQ297" s="92">
        <v>319</v>
      </c>
      <c r="AR297" s="93">
        <f>IF('Metric ME - Current'!$H$16&lt;1.9311,906.5-265.11*(1.9311-'Metric ME - Current'!$H$16)+400.13*(1.9311-'Metric ME - Current'!$H$16)^2,906.5)</f>
        <v>906.5</v>
      </c>
      <c r="AS297" s="1">
        <f t="shared" si="85"/>
        <v>271743.38000000047</v>
      </c>
      <c r="AT297" s="92">
        <f>IF('Metric ME - Current'!$H$16&lt;2.23,300.45-26.8531*(2.23-'Metric ME - Current'!$H$16),300.45)</f>
        <v>300.45</v>
      </c>
      <c r="AU297" s="1">
        <f t="shared" si="92"/>
        <v>130118.74999999984</v>
      </c>
      <c r="AX297" s="92">
        <v>319</v>
      </c>
      <c r="AY297" s="93">
        <f>IF('Metric ME - Current'!$I$16&lt;1.9311,906.5-265.11*(1.9311-'Metric ME - Current'!$I$16)+400.13*(1.9311-'Metric ME - Current'!$I$16)^2,906.5)</f>
        <v>906.5</v>
      </c>
      <c r="AZ297" s="1">
        <f t="shared" si="86"/>
        <v>271743.38000000047</v>
      </c>
      <c r="BA297" s="92">
        <f>IF('Metric ME - Current'!$I$16&lt;2.23,300.45-26.8531*(2.23-'Metric ME - Current'!$I$16),300.45)</f>
        <v>300.45</v>
      </c>
      <c r="BB297" s="1">
        <f t="shared" si="93"/>
        <v>130118.74999999984</v>
      </c>
    </row>
    <row r="298" spans="1:54" x14ac:dyDescent="0.25">
      <c r="A298" s="92">
        <v>320</v>
      </c>
      <c r="B298" s="93">
        <f>IF('Metric ME - Current'!$B$16&lt;1.9311,906.5-265.11*(1.9311-'Metric ME - Current'!$B$16)+400.13*(1.9311-'Metric ME - Current'!$B$16)^2,906.5)</f>
        <v>906.5</v>
      </c>
      <c r="C298" s="1">
        <f t="shared" si="79"/>
        <v>272649.88000000047</v>
      </c>
      <c r="D298" s="92">
        <f>IF('Metric ME - Current'!$B$16&lt;2.23,300.45-26.8531*(2.23-'Metric ME - Current'!$B$16),300.45)</f>
        <v>300.45</v>
      </c>
      <c r="E298" s="1">
        <f t="shared" si="78"/>
        <v>130419.19999999984</v>
      </c>
      <c r="H298" s="92">
        <v>320</v>
      </c>
      <c r="I298" s="93">
        <f>IF('Metric ME - Current'!$C$16&lt;1.9311,906.5-265.11*(1.9311-'Metric ME - Current'!$C$16)+400.13*(1.9311-'Metric ME - Current'!$C$16)^2,906.5)</f>
        <v>906.5</v>
      </c>
      <c r="J298" s="1">
        <f t="shared" si="80"/>
        <v>272649.88000000047</v>
      </c>
      <c r="K298" s="92">
        <f>IF('Metric ME - Current'!$C$16&lt;2.23,300.45-26.8531*(2.23-'Metric ME - Current'!$C$16),300.45)</f>
        <v>300.45</v>
      </c>
      <c r="L298" s="1">
        <f t="shared" si="87"/>
        <v>130419.19999999984</v>
      </c>
      <c r="O298" s="92">
        <v>320</v>
      </c>
      <c r="P298" s="93">
        <f>IF('Metric ME - Current'!$D$16&lt;1.9311,906.5-265.11*(1.9311-'Metric ME - Current'!$D$16)+400.13*(1.9311-'Metric ME - Current'!$D$16)^2,906.5)</f>
        <v>906.5</v>
      </c>
      <c r="Q298" s="1">
        <f t="shared" si="81"/>
        <v>272649.88000000047</v>
      </c>
      <c r="R298" s="92">
        <f>IF('Metric ME - Current'!$D$16&lt;2.23,300.45-26.8531*(2.23-'Metric ME - Current'!$D$16),300.45)</f>
        <v>300.45</v>
      </c>
      <c r="S298" s="1">
        <f t="shared" si="88"/>
        <v>130419.19999999984</v>
      </c>
      <c r="V298" s="92">
        <v>320</v>
      </c>
      <c r="W298" s="93">
        <f>IF('Metric ME - Current'!$E$16&lt;1.9311,906.5-265.11*(1.9311-'Metric ME - Current'!$E$16)+400.13*(1.9311-'Metric ME - Current'!$E$16)^2,906.5)</f>
        <v>906.5</v>
      </c>
      <c r="X298" s="1">
        <f t="shared" si="82"/>
        <v>272649.88000000047</v>
      </c>
      <c r="Y298" s="92">
        <f>IF('Metric ME - Current'!$E$16&lt;2.23,300.45-26.8531*(2.23-'Metric ME - Current'!$E$16),300.45)</f>
        <v>300.45</v>
      </c>
      <c r="Z298" s="1">
        <f t="shared" si="89"/>
        <v>130419.19999999984</v>
      </c>
      <c r="AC298" s="92">
        <v>320</v>
      </c>
      <c r="AD298" s="93">
        <f>IF('Metric ME - Current'!$F$16&lt;1.9311,906.5-265.11*(1.9311-'Metric ME - Current'!$F$16)+400.13*(1.9311-'Metric ME - Current'!$F$16)^2,906.5)</f>
        <v>906.5</v>
      </c>
      <c r="AE298" s="1">
        <f t="shared" si="83"/>
        <v>272649.88000000047</v>
      </c>
      <c r="AF298" s="92">
        <f>IF('Metric ME - Current'!$F$16&lt;2.23,300.45-26.8531*(2.23-'Metric ME - Current'!$F$16),300.45)</f>
        <v>300.45</v>
      </c>
      <c r="AG298" s="1">
        <f t="shared" si="90"/>
        <v>130419.19999999984</v>
      </c>
      <c r="AJ298" s="92">
        <v>320</v>
      </c>
      <c r="AK298" s="93">
        <f>IF('Metric ME - Current'!$G$16&lt;1.9311,906.5-265.11*(1.9311-'Metric ME - Current'!$G$16)+400.13*(1.9311-'Metric ME - Current'!$G$16)^2,906.5)</f>
        <v>906.5</v>
      </c>
      <c r="AL298" s="1">
        <f t="shared" si="84"/>
        <v>272649.88000000047</v>
      </c>
      <c r="AM298" s="92">
        <f>IF('Metric ME - Current'!$G$16&lt;2.23,300.45-26.8531*(2.23-'Metric ME - Current'!$G$16),300.45)</f>
        <v>300.45</v>
      </c>
      <c r="AN298" s="1">
        <f t="shared" si="91"/>
        <v>130419.19999999984</v>
      </c>
      <c r="AQ298" s="92">
        <v>320</v>
      </c>
      <c r="AR298" s="93">
        <f>IF('Metric ME - Current'!$H$16&lt;1.9311,906.5-265.11*(1.9311-'Metric ME - Current'!$H$16)+400.13*(1.9311-'Metric ME - Current'!$H$16)^2,906.5)</f>
        <v>906.5</v>
      </c>
      <c r="AS298" s="1">
        <f t="shared" si="85"/>
        <v>272649.88000000047</v>
      </c>
      <c r="AT298" s="92">
        <f>IF('Metric ME - Current'!$H$16&lt;2.23,300.45-26.8531*(2.23-'Metric ME - Current'!$H$16),300.45)</f>
        <v>300.45</v>
      </c>
      <c r="AU298" s="1">
        <f t="shared" si="92"/>
        <v>130419.19999999984</v>
      </c>
      <c r="AX298" s="92">
        <v>320</v>
      </c>
      <c r="AY298" s="93">
        <f>IF('Metric ME - Current'!$I$16&lt;1.9311,906.5-265.11*(1.9311-'Metric ME - Current'!$I$16)+400.13*(1.9311-'Metric ME - Current'!$I$16)^2,906.5)</f>
        <v>906.5</v>
      </c>
      <c r="AZ298" s="1">
        <f t="shared" si="86"/>
        <v>272649.88000000047</v>
      </c>
      <c r="BA298" s="92">
        <f>IF('Metric ME - Current'!$I$16&lt;2.23,300.45-26.8531*(2.23-'Metric ME - Current'!$I$16),300.45)</f>
        <v>300.45</v>
      </c>
      <c r="BB298" s="1">
        <f t="shared" si="93"/>
        <v>130419.19999999984</v>
      </c>
    </row>
    <row r="299" spans="1:54" x14ac:dyDescent="0.25">
      <c r="A299" s="92">
        <v>321</v>
      </c>
      <c r="B299" s="93">
        <f>IF('Metric ME - Current'!$B$16&lt;1.9311,906.5-265.11*(1.9311-'Metric ME - Current'!$B$16)+400.13*(1.9311-'Metric ME - Current'!$B$16)^2,906.5)</f>
        <v>906.5</v>
      </c>
      <c r="C299" s="1">
        <f t="shared" si="79"/>
        <v>273556.38000000047</v>
      </c>
      <c r="D299" s="92">
        <f>IF('Metric ME - Current'!$B$16&lt;2.23,300.45-26.8531*(2.23-'Metric ME - Current'!$B$16),300.45)</f>
        <v>300.45</v>
      </c>
      <c r="E299" s="1">
        <f t="shared" si="78"/>
        <v>130719.64999999983</v>
      </c>
      <c r="H299" s="92">
        <v>321</v>
      </c>
      <c r="I299" s="93">
        <f>IF('Metric ME - Current'!$C$16&lt;1.9311,906.5-265.11*(1.9311-'Metric ME - Current'!$C$16)+400.13*(1.9311-'Metric ME - Current'!$C$16)^2,906.5)</f>
        <v>906.5</v>
      </c>
      <c r="J299" s="1">
        <f t="shared" si="80"/>
        <v>273556.38000000047</v>
      </c>
      <c r="K299" s="92">
        <f>IF('Metric ME - Current'!$C$16&lt;2.23,300.45-26.8531*(2.23-'Metric ME - Current'!$C$16),300.45)</f>
        <v>300.45</v>
      </c>
      <c r="L299" s="1">
        <f t="shared" si="87"/>
        <v>130719.64999999983</v>
      </c>
      <c r="O299" s="92">
        <v>321</v>
      </c>
      <c r="P299" s="93">
        <f>IF('Metric ME - Current'!$D$16&lt;1.9311,906.5-265.11*(1.9311-'Metric ME - Current'!$D$16)+400.13*(1.9311-'Metric ME - Current'!$D$16)^2,906.5)</f>
        <v>906.5</v>
      </c>
      <c r="Q299" s="1">
        <f t="shared" si="81"/>
        <v>273556.38000000047</v>
      </c>
      <c r="R299" s="92">
        <f>IF('Metric ME - Current'!$D$16&lt;2.23,300.45-26.8531*(2.23-'Metric ME - Current'!$D$16),300.45)</f>
        <v>300.45</v>
      </c>
      <c r="S299" s="1">
        <f t="shared" si="88"/>
        <v>130719.64999999983</v>
      </c>
      <c r="V299" s="92">
        <v>321</v>
      </c>
      <c r="W299" s="93">
        <f>IF('Metric ME - Current'!$E$16&lt;1.9311,906.5-265.11*(1.9311-'Metric ME - Current'!$E$16)+400.13*(1.9311-'Metric ME - Current'!$E$16)^2,906.5)</f>
        <v>906.5</v>
      </c>
      <c r="X299" s="1">
        <f t="shared" si="82"/>
        <v>273556.38000000047</v>
      </c>
      <c r="Y299" s="92">
        <f>IF('Metric ME - Current'!$E$16&lt;2.23,300.45-26.8531*(2.23-'Metric ME - Current'!$E$16),300.45)</f>
        <v>300.45</v>
      </c>
      <c r="Z299" s="1">
        <f t="shared" si="89"/>
        <v>130719.64999999983</v>
      </c>
      <c r="AC299" s="92">
        <v>321</v>
      </c>
      <c r="AD299" s="93">
        <f>IF('Metric ME - Current'!$F$16&lt;1.9311,906.5-265.11*(1.9311-'Metric ME - Current'!$F$16)+400.13*(1.9311-'Metric ME - Current'!$F$16)^2,906.5)</f>
        <v>906.5</v>
      </c>
      <c r="AE299" s="1">
        <f t="shared" si="83"/>
        <v>273556.38000000047</v>
      </c>
      <c r="AF299" s="92">
        <f>IF('Metric ME - Current'!$F$16&lt;2.23,300.45-26.8531*(2.23-'Metric ME - Current'!$F$16),300.45)</f>
        <v>300.45</v>
      </c>
      <c r="AG299" s="1">
        <f t="shared" si="90"/>
        <v>130719.64999999983</v>
      </c>
      <c r="AJ299" s="92">
        <v>321</v>
      </c>
      <c r="AK299" s="93">
        <f>IF('Metric ME - Current'!$G$16&lt;1.9311,906.5-265.11*(1.9311-'Metric ME - Current'!$G$16)+400.13*(1.9311-'Metric ME - Current'!$G$16)^2,906.5)</f>
        <v>906.5</v>
      </c>
      <c r="AL299" s="1">
        <f t="shared" si="84"/>
        <v>273556.38000000047</v>
      </c>
      <c r="AM299" s="92">
        <f>IF('Metric ME - Current'!$G$16&lt;2.23,300.45-26.8531*(2.23-'Metric ME - Current'!$G$16),300.45)</f>
        <v>300.45</v>
      </c>
      <c r="AN299" s="1">
        <f t="shared" si="91"/>
        <v>130719.64999999983</v>
      </c>
      <c r="AQ299" s="92">
        <v>321</v>
      </c>
      <c r="AR299" s="93">
        <f>IF('Metric ME - Current'!$H$16&lt;1.9311,906.5-265.11*(1.9311-'Metric ME - Current'!$H$16)+400.13*(1.9311-'Metric ME - Current'!$H$16)^2,906.5)</f>
        <v>906.5</v>
      </c>
      <c r="AS299" s="1">
        <f t="shared" si="85"/>
        <v>273556.38000000047</v>
      </c>
      <c r="AT299" s="92">
        <f>IF('Metric ME - Current'!$H$16&lt;2.23,300.45-26.8531*(2.23-'Metric ME - Current'!$H$16),300.45)</f>
        <v>300.45</v>
      </c>
      <c r="AU299" s="1">
        <f t="shared" si="92"/>
        <v>130719.64999999983</v>
      </c>
      <c r="AX299" s="92">
        <v>321</v>
      </c>
      <c r="AY299" s="93">
        <f>IF('Metric ME - Current'!$I$16&lt;1.9311,906.5-265.11*(1.9311-'Metric ME - Current'!$I$16)+400.13*(1.9311-'Metric ME - Current'!$I$16)^2,906.5)</f>
        <v>906.5</v>
      </c>
      <c r="AZ299" s="1">
        <f t="shared" si="86"/>
        <v>273556.38000000047</v>
      </c>
      <c r="BA299" s="92">
        <f>IF('Metric ME - Current'!$I$16&lt;2.23,300.45-26.8531*(2.23-'Metric ME - Current'!$I$16),300.45)</f>
        <v>300.45</v>
      </c>
      <c r="BB299" s="1">
        <f t="shared" si="93"/>
        <v>130719.64999999983</v>
      </c>
    </row>
    <row r="300" spans="1:54" x14ac:dyDescent="0.25">
      <c r="A300" s="92">
        <v>322</v>
      </c>
      <c r="B300" s="93">
        <f>IF('Metric ME - Current'!$B$16&lt;1.9311,906.5-265.11*(1.9311-'Metric ME - Current'!$B$16)+400.13*(1.9311-'Metric ME - Current'!$B$16)^2,906.5)</f>
        <v>906.5</v>
      </c>
      <c r="C300" s="1">
        <f t="shared" si="79"/>
        <v>274462.88000000047</v>
      </c>
      <c r="D300" s="92">
        <f>IF('Metric ME - Current'!$B$16&lt;2.23,300.45-26.8531*(2.23-'Metric ME - Current'!$B$16),300.45)</f>
        <v>300.45</v>
      </c>
      <c r="E300" s="1">
        <f t="shared" si="78"/>
        <v>131020.09999999983</v>
      </c>
      <c r="H300" s="92">
        <v>322</v>
      </c>
      <c r="I300" s="93">
        <f>IF('Metric ME - Current'!$C$16&lt;1.9311,906.5-265.11*(1.9311-'Metric ME - Current'!$C$16)+400.13*(1.9311-'Metric ME - Current'!$C$16)^2,906.5)</f>
        <v>906.5</v>
      </c>
      <c r="J300" s="1">
        <f t="shared" si="80"/>
        <v>274462.88000000047</v>
      </c>
      <c r="K300" s="92">
        <f>IF('Metric ME - Current'!$C$16&lt;2.23,300.45-26.8531*(2.23-'Metric ME - Current'!$C$16),300.45)</f>
        <v>300.45</v>
      </c>
      <c r="L300" s="1">
        <f t="shared" si="87"/>
        <v>131020.09999999983</v>
      </c>
      <c r="O300" s="92">
        <v>322</v>
      </c>
      <c r="P300" s="93">
        <f>IF('Metric ME - Current'!$D$16&lt;1.9311,906.5-265.11*(1.9311-'Metric ME - Current'!$D$16)+400.13*(1.9311-'Metric ME - Current'!$D$16)^2,906.5)</f>
        <v>906.5</v>
      </c>
      <c r="Q300" s="1">
        <f t="shared" si="81"/>
        <v>274462.88000000047</v>
      </c>
      <c r="R300" s="92">
        <f>IF('Metric ME - Current'!$D$16&lt;2.23,300.45-26.8531*(2.23-'Metric ME - Current'!$D$16),300.45)</f>
        <v>300.45</v>
      </c>
      <c r="S300" s="1">
        <f t="shared" si="88"/>
        <v>131020.09999999983</v>
      </c>
      <c r="V300" s="92">
        <v>322</v>
      </c>
      <c r="W300" s="93">
        <f>IF('Metric ME - Current'!$E$16&lt;1.9311,906.5-265.11*(1.9311-'Metric ME - Current'!$E$16)+400.13*(1.9311-'Metric ME - Current'!$E$16)^2,906.5)</f>
        <v>906.5</v>
      </c>
      <c r="X300" s="1">
        <f t="shared" si="82"/>
        <v>274462.88000000047</v>
      </c>
      <c r="Y300" s="92">
        <f>IF('Metric ME - Current'!$E$16&lt;2.23,300.45-26.8531*(2.23-'Metric ME - Current'!$E$16),300.45)</f>
        <v>300.45</v>
      </c>
      <c r="Z300" s="1">
        <f t="shared" si="89"/>
        <v>131020.09999999983</v>
      </c>
      <c r="AC300" s="92">
        <v>322</v>
      </c>
      <c r="AD300" s="93">
        <f>IF('Metric ME - Current'!$F$16&lt;1.9311,906.5-265.11*(1.9311-'Metric ME - Current'!$F$16)+400.13*(1.9311-'Metric ME - Current'!$F$16)^2,906.5)</f>
        <v>906.5</v>
      </c>
      <c r="AE300" s="1">
        <f t="shared" si="83"/>
        <v>274462.88000000047</v>
      </c>
      <c r="AF300" s="92">
        <f>IF('Metric ME - Current'!$F$16&lt;2.23,300.45-26.8531*(2.23-'Metric ME - Current'!$F$16),300.45)</f>
        <v>300.45</v>
      </c>
      <c r="AG300" s="1">
        <f t="shared" si="90"/>
        <v>131020.09999999983</v>
      </c>
      <c r="AJ300" s="92">
        <v>322</v>
      </c>
      <c r="AK300" s="93">
        <f>IF('Metric ME - Current'!$G$16&lt;1.9311,906.5-265.11*(1.9311-'Metric ME - Current'!$G$16)+400.13*(1.9311-'Metric ME - Current'!$G$16)^2,906.5)</f>
        <v>906.5</v>
      </c>
      <c r="AL300" s="1">
        <f t="shared" si="84"/>
        <v>274462.88000000047</v>
      </c>
      <c r="AM300" s="92">
        <f>IF('Metric ME - Current'!$G$16&lt;2.23,300.45-26.8531*(2.23-'Metric ME - Current'!$G$16),300.45)</f>
        <v>300.45</v>
      </c>
      <c r="AN300" s="1">
        <f t="shared" si="91"/>
        <v>131020.09999999983</v>
      </c>
      <c r="AQ300" s="92">
        <v>322</v>
      </c>
      <c r="AR300" s="93">
        <f>IF('Metric ME - Current'!$H$16&lt;1.9311,906.5-265.11*(1.9311-'Metric ME - Current'!$H$16)+400.13*(1.9311-'Metric ME - Current'!$H$16)^2,906.5)</f>
        <v>906.5</v>
      </c>
      <c r="AS300" s="1">
        <f t="shared" si="85"/>
        <v>274462.88000000047</v>
      </c>
      <c r="AT300" s="92">
        <f>IF('Metric ME - Current'!$H$16&lt;2.23,300.45-26.8531*(2.23-'Metric ME - Current'!$H$16),300.45)</f>
        <v>300.45</v>
      </c>
      <c r="AU300" s="1">
        <f t="shared" si="92"/>
        <v>131020.09999999983</v>
      </c>
      <c r="AX300" s="92">
        <v>322</v>
      </c>
      <c r="AY300" s="93">
        <f>IF('Metric ME - Current'!$I$16&lt;1.9311,906.5-265.11*(1.9311-'Metric ME - Current'!$I$16)+400.13*(1.9311-'Metric ME - Current'!$I$16)^2,906.5)</f>
        <v>906.5</v>
      </c>
      <c r="AZ300" s="1">
        <f t="shared" si="86"/>
        <v>274462.88000000047</v>
      </c>
      <c r="BA300" s="92">
        <f>IF('Metric ME - Current'!$I$16&lt;2.23,300.45-26.8531*(2.23-'Metric ME - Current'!$I$16),300.45)</f>
        <v>300.45</v>
      </c>
      <c r="BB300" s="1">
        <f t="shared" si="93"/>
        <v>131020.09999999983</v>
      </c>
    </row>
    <row r="301" spans="1:54" x14ac:dyDescent="0.25">
      <c r="A301" s="92">
        <v>323</v>
      </c>
      <c r="B301" s="93">
        <f>IF('Metric ME - Current'!$B$16&lt;1.9311,906.5-265.11*(1.9311-'Metric ME - Current'!$B$16)+400.13*(1.9311-'Metric ME - Current'!$B$16)^2,906.5)</f>
        <v>906.5</v>
      </c>
      <c r="C301" s="1">
        <f t="shared" si="79"/>
        <v>275369.38000000047</v>
      </c>
      <c r="D301" s="92">
        <f>IF('Metric ME - Current'!$B$16&lt;2.23,300.45-26.8531*(2.23-'Metric ME - Current'!$B$16),300.45)</f>
        <v>300.45</v>
      </c>
      <c r="E301" s="1">
        <f t="shared" si="78"/>
        <v>131320.54999999984</v>
      </c>
      <c r="H301" s="92">
        <v>323</v>
      </c>
      <c r="I301" s="93">
        <f>IF('Metric ME - Current'!$C$16&lt;1.9311,906.5-265.11*(1.9311-'Metric ME - Current'!$C$16)+400.13*(1.9311-'Metric ME - Current'!$C$16)^2,906.5)</f>
        <v>906.5</v>
      </c>
      <c r="J301" s="1">
        <f t="shared" si="80"/>
        <v>275369.38000000047</v>
      </c>
      <c r="K301" s="92">
        <f>IF('Metric ME - Current'!$C$16&lt;2.23,300.45-26.8531*(2.23-'Metric ME - Current'!$C$16),300.45)</f>
        <v>300.45</v>
      </c>
      <c r="L301" s="1">
        <f t="shared" si="87"/>
        <v>131320.54999999984</v>
      </c>
      <c r="O301" s="92">
        <v>323</v>
      </c>
      <c r="P301" s="93">
        <f>IF('Metric ME - Current'!$D$16&lt;1.9311,906.5-265.11*(1.9311-'Metric ME - Current'!$D$16)+400.13*(1.9311-'Metric ME - Current'!$D$16)^2,906.5)</f>
        <v>906.5</v>
      </c>
      <c r="Q301" s="1">
        <f t="shared" si="81"/>
        <v>275369.38000000047</v>
      </c>
      <c r="R301" s="92">
        <f>IF('Metric ME - Current'!$D$16&lt;2.23,300.45-26.8531*(2.23-'Metric ME - Current'!$D$16),300.45)</f>
        <v>300.45</v>
      </c>
      <c r="S301" s="1">
        <f t="shared" si="88"/>
        <v>131320.54999999984</v>
      </c>
      <c r="V301" s="92">
        <v>323</v>
      </c>
      <c r="W301" s="93">
        <f>IF('Metric ME - Current'!$E$16&lt;1.9311,906.5-265.11*(1.9311-'Metric ME - Current'!$E$16)+400.13*(1.9311-'Metric ME - Current'!$E$16)^2,906.5)</f>
        <v>906.5</v>
      </c>
      <c r="X301" s="1">
        <f t="shared" si="82"/>
        <v>275369.38000000047</v>
      </c>
      <c r="Y301" s="92">
        <f>IF('Metric ME - Current'!$E$16&lt;2.23,300.45-26.8531*(2.23-'Metric ME - Current'!$E$16),300.45)</f>
        <v>300.45</v>
      </c>
      <c r="Z301" s="1">
        <f t="shared" si="89"/>
        <v>131320.54999999984</v>
      </c>
      <c r="AC301" s="92">
        <v>323</v>
      </c>
      <c r="AD301" s="93">
        <f>IF('Metric ME - Current'!$F$16&lt;1.9311,906.5-265.11*(1.9311-'Metric ME - Current'!$F$16)+400.13*(1.9311-'Metric ME - Current'!$F$16)^2,906.5)</f>
        <v>906.5</v>
      </c>
      <c r="AE301" s="1">
        <f t="shared" si="83"/>
        <v>275369.38000000047</v>
      </c>
      <c r="AF301" s="92">
        <f>IF('Metric ME - Current'!$F$16&lt;2.23,300.45-26.8531*(2.23-'Metric ME - Current'!$F$16),300.45)</f>
        <v>300.45</v>
      </c>
      <c r="AG301" s="1">
        <f t="shared" si="90"/>
        <v>131320.54999999984</v>
      </c>
      <c r="AJ301" s="92">
        <v>323</v>
      </c>
      <c r="AK301" s="93">
        <f>IF('Metric ME - Current'!$G$16&lt;1.9311,906.5-265.11*(1.9311-'Metric ME - Current'!$G$16)+400.13*(1.9311-'Metric ME - Current'!$G$16)^2,906.5)</f>
        <v>906.5</v>
      </c>
      <c r="AL301" s="1">
        <f t="shared" si="84"/>
        <v>275369.38000000047</v>
      </c>
      <c r="AM301" s="92">
        <f>IF('Metric ME - Current'!$G$16&lt;2.23,300.45-26.8531*(2.23-'Metric ME - Current'!$G$16),300.45)</f>
        <v>300.45</v>
      </c>
      <c r="AN301" s="1">
        <f t="shared" si="91"/>
        <v>131320.54999999984</v>
      </c>
      <c r="AQ301" s="92">
        <v>323</v>
      </c>
      <c r="AR301" s="93">
        <f>IF('Metric ME - Current'!$H$16&lt;1.9311,906.5-265.11*(1.9311-'Metric ME - Current'!$H$16)+400.13*(1.9311-'Metric ME - Current'!$H$16)^2,906.5)</f>
        <v>906.5</v>
      </c>
      <c r="AS301" s="1">
        <f t="shared" si="85"/>
        <v>275369.38000000047</v>
      </c>
      <c r="AT301" s="92">
        <f>IF('Metric ME - Current'!$H$16&lt;2.23,300.45-26.8531*(2.23-'Metric ME - Current'!$H$16),300.45)</f>
        <v>300.45</v>
      </c>
      <c r="AU301" s="1">
        <f t="shared" si="92"/>
        <v>131320.54999999984</v>
      </c>
      <c r="AX301" s="92">
        <v>323</v>
      </c>
      <c r="AY301" s="93">
        <f>IF('Metric ME - Current'!$I$16&lt;1.9311,906.5-265.11*(1.9311-'Metric ME - Current'!$I$16)+400.13*(1.9311-'Metric ME - Current'!$I$16)^2,906.5)</f>
        <v>906.5</v>
      </c>
      <c r="AZ301" s="1">
        <f t="shared" si="86"/>
        <v>275369.38000000047</v>
      </c>
      <c r="BA301" s="92">
        <f>IF('Metric ME - Current'!$I$16&lt;2.23,300.45-26.8531*(2.23-'Metric ME - Current'!$I$16),300.45)</f>
        <v>300.45</v>
      </c>
      <c r="BB301" s="1">
        <f t="shared" si="93"/>
        <v>131320.54999999984</v>
      </c>
    </row>
    <row r="302" spans="1:54" x14ac:dyDescent="0.25">
      <c r="A302" s="92">
        <v>324</v>
      </c>
      <c r="B302" s="93">
        <f>IF('Metric ME - Current'!$B$16&lt;1.9311,906.5-265.11*(1.9311-'Metric ME - Current'!$B$16)+400.13*(1.9311-'Metric ME - Current'!$B$16)^2,906.5)</f>
        <v>906.5</v>
      </c>
      <c r="C302" s="1">
        <f t="shared" si="79"/>
        <v>276275.88000000047</v>
      </c>
      <c r="D302" s="92">
        <f>IF('Metric ME - Current'!$B$16&lt;2.23,300.45-26.8531*(2.23-'Metric ME - Current'!$B$16),300.45)</f>
        <v>300.45</v>
      </c>
      <c r="E302" s="1">
        <f t="shared" si="78"/>
        <v>131620.99999999985</v>
      </c>
      <c r="H302" s="92">
        <v>324</v>
      </c>
      <c r="I302" s="93">
        <f>IF('Metric ME - Current'!$C$16&lt;1.9311,906.5-265.11*(1.9311-'Metric ME - Current'!$C$16)+400.13*(1.9311-'Metric ME - Current'!$C$16)^2,906.5)</f>
        <v>906.5</v>
      </c>
      <c r="J302" s="1">
        <f t="shared" si="80"/>
        <v>276275.88000000047</v>
      </c>
      <c r="K302" s="92">
        <f>IF('Metric ME - Current'!$C$16&lt;2.23,300.45-26.8531*(2.23-'Metric ME - Current'!$C$16),300.45)</f>
        <v>300.45</v>
      </c>
      <c r="L302" s="1">
        <f t="shared" si="87"/>
        <v>131620.99999999985</v>
      </c>
      <c r="O302" s="92">
        <v>324</v>
      </c>
      <c r="P302" s="93">
        <f>IF('Metric ME - Current'!$D$16&lt;1.9311,906.5-265.11*(1.9311-'Metric ME - Current'!$D$16)+400.13*(1.9311-'Metric ME - Current'!$D$16)^2,906.5)</f>
        <v>906.5</v>
      </c>
      <c r="Q302" s="1">
        <f t="shared" si="81"/>
        <v>276275.88000000047</v>
      </c>
      <c r="R302" s="92">
        <f>IF('Metric ME - Current'!$D$16&lt;2.23,300.45-26.8531*(2.23-'Metric ME - Current'!$D$16),300.45)</f>
        <v>300.45</v>
      </c>
      <c r="S302" s="1">
        <f t="shared" si="88"/>
        <v>131620.99999999985</v>
      </c>
      <c r="V302" s="92">
        <v>324</v>
      </c>
      <c r="W302" s="93">
        <f>IF('Metric ME - Current'!$E$16&lt;1.9311,906.5-265.11*(1.9311-'Metric ME - Current'!$E$16)+400.13*(1.9311-'Metric ME - Current'!$E$16)^2,906.5)</f>
        <v>906.5</v>
      </c>
      <c r="X302" s="1">
        <f t="shared" si="82"/>
        <v>276275.88000000047</v>
      </c>
      <c r="Y302" s="92">
        <f>IF('Metric ME - Current'!$E$16&lt;2.23,300.45-26.8531*(2.23-'Metric ME - Current'!$E$16),300.45)</f>
        <v>300.45</v>
      </c>
      <c r="Z302" s="1">
        <f t="shared" si="89"/>
        <v>131620.99999999985</v>
      </c>
      <c r="AC302" s="92">
        <v>324</v>
      </c>
      <c r="AD302" s="93">
        <f>IF('Metric ME - Current'!$F$16&lt;1.9311,906.5-265.11*(1.9311-'Metric ME - Current'!$F$16)+400.13*(1.9311-'Metric ME - Current'!$F$16)^2,906.5)</f>
        <v>906.5</v>
      </c>
      <c r="AE302" s="1">
        <f t="shared" si="83"/>
        <v>276275.88000000047</v>
      </c>
      <c r="AF302" s="92">
        <f>IF('Metric ME - Current'!$F$16&lt;2.23,300.45-26.8531*(2.23-'Metric ME - Current'!$F$16),300.45)</f>
        <v>300.45</v>
      </c>
      <c r="AG302" s="1">
        <f t="shared" si="90"/>
        <v>131620.99999999985</v>
      </c>
      <c r="AJ302" s="92">
        <v>324</v>
      </c>
      <c r="AK302" s="93">
        <f>IF('Metric ME - Current'!$G$16&lt;1.9311,906.5-265.11*(1.9311-'Metric ME - Current'!$G$16)+400.13*(1.9311-'Metric ME - Current'!$G$16)^2,906.5)</f>
        <v>906.5</v>
      </c>
      <c r="AL302" s="1">
        <f t="shared" si="84"/>
        <v>276275.88000000047</v>
      </c>
      <c r="AM302" s="92">
        <f>IF('Metric ME - Current'!$G$16&lt;2.23,300.45-26.8531*(2.23-'Metric ME - Current'!$G$16),300.45)</f>
        <v>300.45</v>
      </c>
      <c r="AN302" s="1">
        <f t="shared" si="91"/>
        <v>131620.99999999985</v>
      </c>
      <c r="AQ302" s="92">
        <v>324</v>
      </c>
      <c r="AR302" s="93">
        <f>IF('Metric ME - Current'!$H$16&lt;1.9311,906.5-265.11*(1.9311-'Metric ME - Current'!$H$16)+400.13*(1.9311-'Metric ME - Current'!$H$16)^2,906.5)</f>
        <v>906.5</v>
      </c>
      <c r="AS302" s="1">
        <f t="shared" si="85"/>
        <v>276275.88000000047</v>
      </c>
      <c r="AT302" s="92">
        <f>IF('Metric ME - Current'!$H$16&lt;2.23,300.45-26.8531*(2.23-'Metric ME - Current'!$H$16),300.45)</f>
        <v>300.45</v>
      </c>
      <c r="AU302" s="1">
        <f t="shared" si="92"/>
        <v>131620.99999999985</v>
      </c>
      <c r="AX302" s="92">
        <v>324</v>
      </c>
      <c r="AY302" s="93">
        <f>IF('Metric ME - Current'!$I$16&lt;1.9311,906.5-265.11*(1.9311-'Metric ME - Current'!$I$16)+400.13*(1.9311-'Metric ME - Current'!$I$16)^2,906.5)</f>
        <v>906.5</v>
      </c>
      <c r="AZ302" s="1">
        <f t="shared" si="86"/>
        <v>276275.88000000047</v>
      </c>
      <c r="BA302" s="92">
        <f>IF('Metric ME - Current'!$I$16&lt;2.23,300.45-26.8531*(2.23-'Metric ME - Current'!$I$16),300.45)</f>
        <v>300.45</v>
      </c>
      <c r="BB302" s="1">
        <f t="shared" si="93"/>
        <v>131620.99999999985</v>
      </c>
    </row>
    <row r="303" spans="1:54" x14ac:dyDescent="0.25">
      <c r="A303" s="92">
        <v>325</v>
      </c>
      <c r="B303" s="93">
        <f>IF('Metric ME - Current'!$B$16&lt;1.9311,906.5-265.11*(1.9311-'Metric ME - Current'!$B$16)+400.13*(1.9311-'Metric ME - Current'!$B$16)^2,906.5)</f>
        <v>906.5</v>
      </c>
      <c r="C303" s="1">
        <f t="shared" si="79"/>
        <v>277182.38000000047</v>
      </c>
      <c r="D303" s="92">
        <f>IF('Metric ME - Current'!$B$16&lt;2.23,300.45-26.8531*(2.23-'Metric ME - Current'!$B$16),300.45)</f>
        <v>300.45</v>
      </c>
      <c r="E303" s="1">
        <f t="shared" si="78"/>
        <v>131921.44999999987</v>
      </c>
      <c r="H303" s="92">
        <v>325</v>
      </c>
      <c r="I303" s="93">
        <f>IF('Metric ME - Current'!$C$16&lt;1.9311,906.5-265.11*(1.9311-'Metric ME - Current'!$C$16)+400.13*(1.9311-'Metric ME - Current'!$C$16)^2,906.5)</f>
        <v>906.5</v>
      </c>
      <c r="J303" s="1">
        <f t="shared" si="80"/>
        <v>277182.38000000047</v>
      </c>
      <c r="K303" s="92">
        <f>IF('Metric ME - Current'!$C$16&lt;2.23,300.45-26.8531*(2.23-'Metric ME - Current'!$C$16),300.45)</f>
        <v>300.45</v>
      </c>
      <c r="L303" s="1">
        <f t="shared" si="87"/>
        <v>131921.44999999987</v>
      </c>
      <c r="O303" s="92">
        <v>325</v>
      </c>
      <c r="P303" s="93">
        <f>IF('Metric ME - Current'!$D$16&lt;1.9311,906.5-265.11*(1.9311-'Metric ME - Current'!$D$16)+400.13*(1.9311-'Metric ME - Current'!$D$16)^2,906.5)</f>
        <v>906.5</v>
      </c>
      <c r="Q303" s="1">
        <f t="shared" si="81"/>
        <v>277182.38000000047</v>
      </c>
      <c r="R303" s="92">
        <f>IF('Metric ME - Current'!$D$16&lt;2.23,300.45-26.8531*(2.23-'Metric ME - Current'!$D$16),300.45)</f>
        <v>300.45</v>
      </c>
      <c r="S303" s="1">
        <f t="shared" si="88"/>
        <v>131921.44999999987</v>
      </c>
      <c r="V303" s="92">
        <v>325</v>
      </c>
      <c r="W303" s="93">
        <f>IF('Metric ME - Current'!$E$16&lt;1.9311,906.5-265.11*(1.9311-'Metric ME - Current'!$E$16)+400.13*(1.9311-'Metric ME - Current'!$E$16)^2,906.5)</f>
        <v>906.5</v>
      </c>
      <c r="X303" s="1">
        <f t="shared" si="82"/>
        <v>277182.38000000047</v>
      </c>
      <c r="Y303" s="92">
        <f>IF('Metric ME - Current'!$E$16&lt;2.23,300.45-26.8531*(2.23-'Metric ME - Current'!$E$16),300.45)</f>
        <v>300.45</v>
      </c>
      <c r="Z303" s="1">
        <f t="shared" si="89"/>
        <v>131921.44999999987</v>
      </c>
      <c r="AC303" s="92">
        <v>325</v>
      </c>
      <c r="AD303" s="93">
        <f>IF('Metric ME - Current'!$F$16&lt;1.9311,906.5-265.11*(1.9311-'Metric ME - Current'!$F$16)+400.13*(1.9311-'Metric ME - Current'!$F$16)^2,906.5)</f>
        <v>906.5</v>
      </c>
      <c r="AE303" s="1">
        <f t="shared" si="83"/>
        <v>277182.38000000047</v>
      </c>
      <c r="AF303" s="92">
        <f>IF('Metric ME - Current'!$F$16&lt;2.23,300.45-26.8531*(2.23-'Metric ME - Current'!$F$16),300.45)</f>
        <v>300.45</v>
      </c>
      <c r="AG303" s="1">
        <f t="shared" si="90"/>
        <v>131921.44999999987</v>
      </c>
      <c r="AJ303" s="92">
        <v>325</v>
      </c>
      <c r="AK303" s="93">
        <f>IF('Metric ME - Current'!$G$16&lt;1.9311,906.5-265.11*(1.9311-'Metric ME - Current'!$G$16)+400.13*(1.9311-'Metric ME - Current'!$G$16)^2,906.5)</f>
        <v>906.5</v>
      </c>
      <c r="AL303" s="1">
        <f t="shared" si="84"/>
        <v>277182.38000000047</v>
      </c>
      <c r="AM303" s="92">
        <f>IF('Metric ME - Current'!$G$16&lt;2.23,300.45-26.8531*(2.23-'Metric ME - Current'!$G$16),300.45)</f>
        <v>300.45</v>
      </c>
      <c r="AN303" s="1">
        <f t="shared" si="91"/>
        <v>131921.44999999987</v>
      </c>
      <c r="AQ303" s="92">
        <v>325</v>
      </c>
      <c r="AR303" s="93">
        <f>IF('Metric ME - Current'!$H$16&lt;1.9311,906.5-265.11*(1.9311-'Metric ME - Current'!$H$16)+400.13*(1.9311-'Metric ME - Current'!$H$16)^2,906.5)</f>
        <v>906.5</v>
      </c>
      <c r="AS303" s="1">
        <f t="shared" si="85"/>
        <v>277182.38000000047</v>
      </c>
      <c r="AT303" s="92">
        <f>IF('Metric ME - Current'!$H$16&lt;2.23,300.45-26.8531*(2.23-'Metric ME - Current'!$H$16),300.45)</f>
        <v>300.45</v>
      </c>
      <c r="AU303" s="1">
        <f t="shared" si="92"/>
        <v>131921.44999999987</v>
      </c>
      <c r="AX303" s="92">
        <v>325</v>
      </c>
      <c r="AY303" s="93">
        <f>IF('Metric ME - Current'!$I$16&lt;1.9311,906.5-265.11*(1.9311-'Metric ME - Current'!$I$16)+400.13*(1.9311-'Metric ME - Current'!$I$16)^2,906.5)</f>
        <v>906.5</v>
      </c>
      <c r="AZ303" s="1">
        <f t="shared" si="86"/>
        <v>277182.38000000047</v>
      </c>
      <c r="BA303" s="92">
        <f>IF('Metric ME - Current'!$I$16&lt;2.23,300.45-26.8531*(2.23-'Metric ME - Current'!$I$16),300.45)</f>
        <v>300.45</v>
      </c>
      <c r="BB303" s="1">
        <f t="shared" si="93"/>
        <v>131921.44999999987</v>
      </c>
    </row>
    <row r="304" spans="1:54" x14ac:dyDescent="0.25">
      <c r="A304" s="92">
        <v>326</v>
      </c>
      <c r="B304" s="93">
        <f>IF('Metric ME - Current'!$B$16&lt;1.9311,906.5-265.11*(1.9311-'Metric ME - Current'!$B$16)+400.13*(1.9311-'Metric ME - Current'!$B$16)^2,906.5)</f>
        <v>906.5</v>
      </c>
      <c r="C304" s="1">
        <f t="shared" si="79"/>
        <v>278088.88000000047</v>
      </c>
      <c r="D304" s="92">
        <f>IF('Metric ME - Current'!$B$16&lt;2.23,300.45-26.8531*(2.23-'Metric ME - Current'!$B$16),300.45)</f>
        <v>300.45</v>
      </c>
      <c r="E304" s="1">
        <f t="shared" si="78"/>
        <v>132221.89999999988</v>
      </c>
      <c r="H304" s="92">
        <v>326</v>
      </c>
      <c r="I304" s="93">
        <f>IF('Metric ME - Current'!$C$16&lt;1.9311,906.5-265.11*(1.9311-'Metric ME - Current'!$C$16)+400.13*(1.9311-'Metric ME - Current'!$C$16)^2,906.5)</f>
        <v>906.5</v>
      </c>
      <c r="J304" s="1">
        <f t="shared" si="80"/>
        <v>278088.88000000047</v>
      </c>
      <c r="K304" s="92">
        <f>IF('Metric ME - Current'!$C$16&lt;2.23,300.45-26.8531*(2.23-'Metric ME - Current'!$C$16),300.45)</f>
        <v>300.45</v>
      </c>
      <c r="L304" s="1">
        <f t="shared" si="87"/>
        <v>132221.89999999988</v>
      </c>
      <c r="O304" s="92">
        <v>326</v>
      </c>
      <c r="P304" s="93">
        <f>IF('Metric ME - Current'!$D$16&lt;1.9311,906.5-265.11*(1.9311-'Metric ME - Current'!$D$16)+400.13*(1.9311-'Metric ME - Current'!$D$16)^2,906.5)</f>
        <v>906.5</v>
      </c>
      <c r="Q304" s="1">
        <f t="shared" si="81"/>
        <v>278088.88000000047</v>
      </c>
      <c r="R304" s="92">
        <f>IF('Metric ME - Current'!$D$16&lt;2.23,300.45-26.8531*(2.23-'Metric ME - Current'!$D$16),300.45)</f>
        <v>300.45</v>
      </c>
      <c r="S304" s="1">
        <f t="shared" si="88"/>
        <v>132221.89999999988</v>
      </c>
      <c r="V304" s="92">
        <v>326</v>
      </c>
      <c r="W304" s="93">
        <f>IF('Metric ME - Current'!$E$16&lt;1.9311,906.5-265.11*(1.9311-'Metric ME - Current'!$E$16)+400.13*(1.9311-'Metric ME - Current'!$E$16)^2,906.5)</f>
        <v>906.5</v>
      </c>
      <c r="X304" s="1">
        <f t="shared" si="82"/>
        <v>278088.88000000047</v>
      </c>
      <c r="Y304" s="92">
        <f>IF('Metric ME - Current'!$E$16&lt;2.23,300.45-26.8531*(2.23-'Metric ME - Current'!$E$16),300.45)</f>
        <v>300.45</v>
      </c>
      <c r="Z304" s="1">
        <f t="shared" si="89"/>
        <v>132221.89999999988</v>
      </c>
      <c r="AC304" s="92">
        <v>326</v>
      </c>
      <c r="AD304" s="93">
        <f>IF('Metric ME - Current'!$F$16&lt;1.9311,906.5-265.11*(1.9311-'Metric ME - Current'!$F$16)+400.13*(1.9311-'Metric ME - Current'!$F$16)^2,906.5)</f>
        <v>906.5</v>
      </c>
      <c r="AE304" s="1">
        <f t="shared" si="83"/>
        <v>278088.88000000047</v>
      </c>
      <c r="AF304" s="92">
        <f>IF('Metric ME - Current'!$F$16&lt;2.23,300.45-26.8531*(2.23-'Metric ME - Current'!$F$16),300.45)</f>
        <v>300.45</v>
      </c>
      <c r="AG304" s="1">
        <f t="shared" si="90"/>
        <v>132221.89999999988</v>
      </c>
      <c r="AJ304" s="92">
        <v>326</v>
      </c>
      <c r="AK304" s="93">
        <f>IF('Metric ME - Current'!$G$16&lt;1.9311,906.5-265.11*(1.9311-'Metric ME - Current'!$G$16)+400.13*(1.9311-'Metric ME - Current'!$G$16)^2,906.5)</f>
        <v>906.5</v>
      </c>
      <c r="AL304" s="1">
        <f t="shared" si="84"/>
        <v>278088.88000000047</v>
      </c>
      <c r="AM304" s="92">
        <f>IF('Metric ME - Current'!$G$16&lt;2.23,300.45-26.8531*(2.23-'Metric ME - Current'!$G$16),300.45)</f>
        <v>300.45</v>
      </c>
      <c r="AN304" s="1">
        <f t="shared" si="91"/>
        <v>132221.89999999988</v>
      </c>
      <c r="AQ304" s="92">
        <v>326</v>
      </c>
      <c r="AR304" s="93">
        <f>IF('Metric ME - Current'!$H$16&lt;1.9311,906.5-265.11*(1.9311-'Metric ME - Current'!$H$16)+400.13*(1.9311-'Metric ME - Current'!$H$16)^2,906.5)</f>
        <v>906.5</v>
      </c>
      <c r="AS304" s="1">
        <f t="shared" si="85"/>
        <v>278088.88000000047</v>
      </c>
      <c r="AT304" s="92">
        <f>IF('Metric ME - Current'!$H$16&lt;2.23,300.45-26.8531*(2.23-'Metric ME - Current'!$H$16),300.45)</f>
        <v>300.45</v>
      </c>
      <c r="AU304" s="1">
        <f t="shared" si="92"/>
        <v>132221.89999999988</v>
      </c>
      <c r="AX304" s="92">
        <v>326</v>
      </c>
      <c r="AY304" s="93">
        <f>IF('Metric ME - Current'!$I$16&lt;1.9311,906.5-265.11*(1.9311-'Metric ME - Current'!$I$16)+400.13*(1.9311-'Metric ME - Current'!$I$16)^2,906.5)</f>
        <v>906.5</v>
      </c>
      <c r="AZ304" s="1">
        <f t="shared" si="86"/>
        <v>278088.88000000047</v>
      </c>
      <c r="BA304" s="92">
        <f>IF('Metric ME - Current'!$I$16&lt;2.23,300.45-26.8531*(2.23-'Metric ME - Current'!$I$16),300.45)</f>
        <v>300.45</v>
      </c>
      <c r="BB304" s="1">
        <f t="shared" si="93"/>
        <v>132221.89999999988</v>
      </c>
    </row>
    <row r="305" spans="1:54" x14ac:dyDescent="0.25">
      <c r="A305" s="92">
        <v>327</v>
      </c>
      <c r="B305" s="93">
        <f>IF('Metric ME - Current'!$B$16&lt;1.9311,906.5-265.11*(1.9311-'Metric ME - Current'!$B$16)+400.13*(1.9311-'Metric ME - Current'!$B$16)^2,906.5)</f>
        <v>906.5</v>
      </c>
      <c r="C305" s="1">
        <f t="shared" si="79"/>
        <v>278995.38000000047</v>
      </c>
      <c r="D305" s="92">
        <f>IF('Metric ME - Current'!$B$16&lt;2.23,300.45-26.8531*(2.23-'Metric ME - Current'!$B$16),300.45)</f>
        <v>300.45</v>
      </c>
      <c r="E305" s="1">
        <f t="shared" si="78"/>
        <v>132522.34999999989</v>
      </c>
      <c r="H305" s="92">
        <v>327</v>
      </c>
      <c r="I305" s="93">
        <f>IF('Metric ME - Current'!$C$16&lt;1.9311,906.5-265.11*(1.9311-'Metric ME - Current'!$C$16)+400.13*(1.9311-'Metric ME - Current'!$C$16)^2,906.5)</f>
        <v>906.5</v>
      </c>
      <c r="J305" s="1">
        <f t="shared" si="80"/>
        <v>278995.38000000047</v>
      </c>
      <c r="K305" s="92">
        <f>IF('Metric ME - Current'!$C$16&lt;2.23,300.45-26.8531*(2.23-'Metric ME - Current'!$C$16),300.45)</f>
        <v>300.45</v>
      </c>
      <c r="L305" s="1">
        <f t="shared" si="87"/>
        <v>132522.34999999989</v>
      </c>
      <c r="O305" s="92">
        <v>327</v>
      </c>
      <c r="P305" s="93">
        <f>IF('Metric ME - Current'!$D$16&lt;1.9311,906.5-265.11*(1.9311-'Metric ME - Current'!$D$16)+400.13*(1.9311-'Metric ME - Current'!$D$16)^2,906.5)</f>
        <v>906.5</v>
      </c>
      <c r="Q305" s="1">
        <f t="shared" si="81"/>
        <v>278995.38000000047</v>
      </c>
      <c r="R305" s="92">
        <f>IF('Metric ME - Current'!$D$16&lt;2.23,300.45-26.8531*(2.23-'Metric ME - Current'!$D$16),300.45)</f>
        <v>300.45</v>
      </c>
      <c r="S305" s="1">
        <f t="shared" si="88"/>
        <v>132522.34999999989</v>
      </c>
      <c r="V305" s="92">
        <v>327</v>
      </c>
      <c r="W305" s="93">
        <f>IF('Metric ME - Current'!$E$16&lt;1.9311,906.5-265.11*(1.9311-'Metric ME - Current'!$E$16)+400.13*(1.9311-'Metric ME - Current'!$E$16)^2,906.5)</f>
        <v>906.5</v>
      </c>
      <c r="X305" s="1">
        <f t="shared" si="82"/>
        <v>278995.38000000047</v>
      </c>
      <c r="Y305" s="92">
        <f>IF('Metric ME - Current'!$E$16&lt;2.23,300.45-26.8531*(2.23-'Metric ME - Current'!$E$16),300.45)</f>
        <v>300.45</v>
      </c>
      <c r="Z305" s="1">
        <f t="shared" si="89"/>
        <v>132522.34999999989</v>
      </c>
      <c r="AC305" s="92">
        <v>327</v>
      </c>
      <c r="AD305" s="93">
        <f>IF('Metric ME - Current'!$F$16&lt;1.9311,906.5-265.11*(1.9311-'Metric ME - Current'!$F$16)+400.13*(1.9311-'Metric ME - Current'!$F$16)^2,906.5)</f>
        <v>906.5</v>
      </c>
      <c r="AE305" s="1">
        <f t="shared" si="83"/>
        <v>278995.38000000047</v>
      </c>
      <c r="AF305" s="92">
        <f>IF('Metric ME - Current'!$F$16&lt;2.23,300.45-26.8531*(2.23-'Metric ME - Current'!$F$16),300.45)</f>
        <v>300.45</v>
      </c>
      <c r="AG305" s="1">
        <f t="shared" si="90"/>
        <v>132522.34999999989</v>
      </c>
      <c r="AJ305" s="92">
        <v>327</v>
      </c>
      <c r="AK305" s="93">
        <f>IF('Metric ME - Current'!$G$16&lt;1.9311,906.5-265.11*(1.9311-'Metric ME - Current'!$G$16)+400.13*(1.9311-'Metric ME - Current'!$G$16)^2,906.5)</f>
        <v>906.5</v>
      </c>
      <c r="AL305" s="1">
        <f t="shared" si="84"/>
        <v>278995.38000000047</v>
      </c>
      <c r="AM305" s="92">
        <f>IF('Metric ME - Current'!$G$16&lt;2.23,300.45-26.8531*(2.23-'Metric ME - Current'!$G$16),300.45)</f>
        <v>300.45</v>
      </c>
      <c r="AN305" s="1">
        <f t="shared" si="91"/>
        <v>132522.34999999989</v>
      </c>
      <c r="AQ305" s="92">
        <v>327</v>
      </c>
      <c r="AR305" s="93">
        <f>IF('Metric ME - Current'!$H$16&lt;1.9311,906.5-265.11*(1.9311-'Metric ME - Current'!$H$16)+400.13*(1.9311-'Metric ME - Current'!$H$16)^2,906.5)</f>
        <v>906.5</v>
      </c>
      <c r="AS305" s="1">
        <f t="shared" si="85"/>
        <v>278995.38000000047</v>
      </c>
      <c r="AT305" s="92">
        <f>IF('Metric ME - Current'!$H$16&lt;2.23,300.45-26.8531*(2.23-'Metric ME - Current'!$H$16),300.45)</f>
        <v>300.45</v>
      </c>
      <c r="AU305" s="1">
        <f t="shared" si="92"/>
        <v>132522.34999999989</v>
      </c>
      <c r="AX305" s="92">
        <v>327</v>
      </c>
      <c r="AY305" s="93">
        <f>IF('Metric ME - Current'!$I$16&lt;1.9311,906.5-265.11*(1.9311-'Metric ME - Current'!$I$16)+400.13*(1.9311-'Metric ME - Current'!$I$16)^2,906.5)</f>
        <v>906.5</v>
      </c>
      <c r="AZ305" s="1">
        <f t="shared" si="86"/>
        <v>278995.38000000047</v>
      </c>
      <c r="BA305" s="92">
        <f>IF('Metric ME - Current'!$I$16&lt;2.23,300.45-26.8531*(2.23-'Metric ME - Current'!$I$16),300.45)</f>
        <v>300.45</v>
      </c>
      <c r="BB305" s="1">
        <f t="shared" si="93"/>
        <v>132522.34999999989</v>
      </c>
    </row>
    <row r="306" spans="1:54" x14ac:dyDescent="0.25">
      <c r="A306" s="92">
        <v>328</v>
      </c>
      <c r="B306" s="93">
        <f>IF('Metric ME - Current'!$B$16&lt;1.9311,906.5-265.11*(1.9311-'Metric ME - Current'!$B$16)+400.13*(1.9311-'Metric ME - Current'!$B$16)^2,906.5)</f>
        <v>906.5</v>
      </c>
      <c r="C306" s="1">
        <f t="shared" si="79"/>
        <v>279901.88000000047</v>
      </c>
      <c r="D306" s="92">
        <f>IF('Metric ME - Current'!$B$16&lt;2.23,300.45-26.8531*(2.23-'Metric ME - Current'!$B$16),300.45)</f>
        <v>300.45</v>
      </c>
      <c r="E306" s="1">
        <f t="shared" si="78"/>
        <v>132822.7999999999</v>
      </c>
      <c r="H306" s="92">
        <v>328</v>
      </c>
      <c r="I306" s="93">
        <f>IF('Metric ME - Current'!$C$16&lt;1.9311,906.5-265.11*(1.9311-'Metric ME - Current'!$C$16)+400.13*(1.9311-'Metric ME - Current'!$C$16)^2,906.5)</f>
        <v>906.5</v>
      </c>
      <c r="J306" s="1">
        <f t="shared" si="80"/>
        <v>279901.88000000047</v>
      </c>
      <c r="K306" s="92">
        <f>IF('Metric ME - Current'!$C$16&lt;2.23,300.45-26.8531*(2.23-'Metric ME - Current'!$C$16),300.45)</f>
        <v>300.45</v>
      </c>
      <c r="L306" s="1">
        <f t="shared" si="87"/>
        <v>132822.7999999999</v>
      </c>
      <c r="O306" s="92">
        <v>328</v>
      </c>
      <c r="P306" s="93">
        <f>IF('Metric ME - Current'!$D$16&lt;1.9311,906.5-265.11*(1.9311-'Metric ME - Current'!$D$16)+400.13*(1.9311-'Metric ME - Current'!$D$16)^2,906.5)</f>
        <v>906.5</v>
      </c>
      <c r="Q306" s="1">
        <f t="shared" si="81"/>
        <v>279901.88000000047</v>
      </c>
      <c r="R306" s="92">
        <f>IF('Metric ME - Current'!$D$16&lt;2.23,300.45-26.8531*(2.23-'Metric ME - Current'!$D$16),300.45)</f>
        <v>300.45</v>
      </c>
      <c r="S306" s="1">
        <f t="shared" si="88"/>
        <v>132822.7999999999</v>
      </c>
      <c r="V306" s="92">
        <v>328</v>
      </c>
      <c r="W306" s="93">
        <f>IF('Metric ME - Current'!$E$16&lt;1.9311,906.5-265.11*(1.9311-'Metric ME - Current'!$E$16)+400.13*(1.9311-'Metric ME - Current'!$E$16)^2,906.5)</f>
        <v>906.5</v>
      </c>
      <c r="X306" s="1">
        <f t="shared" si="82"/>
        <v>279901.88000000047</v>
      </c>
      <c r="Y306" s="92">
        <f>IF('Metric ME - Current'!$E$16&lt;2.23,300.45-26.8531*(2.23-'Metric ME - Current'!$E$16),300.45)</f>
        <v>300.45</v>
      </c>
      <c r="Z306" s="1">
        <f t="shared" si="89"/>
        <v>132822.7999999999</v>
      </c>
      <c r="AC306" s="92">
        <v>328</v>
      </c>
      <c r="AD306" s="93">
        <f>IF('Metric ME - Current'!$F$16&lt;1.9311,906.5-265.11*(1.9311-'Metric ME - Current'!$F$16)+400.13*(1.9311-'Metric ME - Current'!$F$16)^2,906.5)</f>
        <v>906.5</v>
      </c>
      <c r="AE306" s="1">
        <f t="shared" si="83"/>
        <v>279901.88000000047</v>
      </c>
      <c r="AF306" s="92">
        <f>IF('Metric ME - Current'!$F$16&lt;2.23,300.45-26.8531*(2.23-'Metric ME - Current'!$F$16),300.45)</f>
        <v>300.45</v>
      </c>
      <c r="AG306" s="1">
        <f t="shared" si="90"/>
        <v>132822.7999999999</v>
      </c>
      <c r="AJ306" s="92">
        <v>328</v>
      </c>
      <c r="AK306" s="93">
        <f>IF('Metric ME - Current'!$G$16&lt;1.9311,906.5-265.11*(1.9311-'Metric ME - Current'!$G$16)+400.13*(1.9311-'Metric ME - Current'!$G$16)^2,906.5)</f>
        <v>906.5</v>
      </c>
      <c r="AL306" s="1">
        <f t="shared" si="84"/>
        <v>279901.88000000047</v>
      </c>
      <c r="AM306" s="92">
        <f>IF('Metric ME - Current'!$G$16&lt;2.23,300.45-26.8531*(2.23-'Metric ME - Current'!$G$16),300.45)</f>
        <v>300.45</v>
      </c>
      <c r="AN306" s="1">
        <f t="shared" si="91"/>
        <v>132822.7999999999</v>
      </c>
      <c r="AQ306" s="92">
        <v>328</v>
      </c>
      <c r="AR306" s="93">
        <f>IF('Metric ME - Current'!$H$16&lt;1.9311,906.5-265.11*(1.9311-'Metric ME - Current'!$H$16)+400.13*(1.9311-'Metric ME - Current'!$H$16)^2,906.5)</f>
        <v>906.5</v>
      </c>
      <c r="AS306" s="1">
        <f t="shared" si="85"/>
        <v>279901.88000000047</v>
      </c>
      <c r="AT306" s="92">
        <f>IF('Metric ME - Current'!$H$16&lt;2.23,300.45-26.8531*(2.23-'Metric ME - Current'!$H$16),300.45)</f>
        <v>300.45</v>
      </c>
      <c r="AU306" s="1">
        <f t="shared" si="92"/>
        <v>132822.7999999999</v>
      </c>
      <c r="AX306" s="92">
        <v>328</v>
      </c>
      <c r="AY306" s="93">
        <f>IF('Metric ME - Current'!$I$16&lt;1.9311,906.5-265.11*(1.9311-'Metric ME - Current'!$I$16)+400.13*(1.9311-'Metric ME - Current'!$I$16)^2,906.5)</f>
        <v>906.5</v>
      </c>
      <c r="AZ306" s="1">
        <f t="shared" si="86"/>
        <v>279901.88000000047</v>
      </c>
      <c r="BA306" s="92">
        <f>IF('Metric ME - Current'!$I$16&lt;2.23,300.45-26.8531*(2.23-'Metric ME - Current'!$I$16),300.45)</f>
        <v>300.45</v>
      </c>
      <c r="BB306" s="1">
        <f t="shared" si="93"/>
        <v>132822.7999999999</v>
      </c>
    </row>
    <row r="307" spans="1:54" x14ac:dyDescent="0.25">
      <c r="A307" s="92">
        <v>329</v>
      </c>
      <c r="B307" s="93">
        <f>IF('Metric ME - Current'!$B$16&lt;1.9311,906.5-265.11*(1.9311-'Metric ME - Current'!$B$16)+400.13*(1.9311-'Metric ME - Current'!$B$16)^2,906.5)</f>
        <v>906.5</v>
      </c>
      <c r="C307" s="1">
        <f t="shared" si="79"/>
        <v>280808.38000000047</v>
      </c>
      <c r="D307" s="92">
        <f>IF('Metric ME - Current'!$B$16&lt;2.23,300.45-26.8531*(2.23-'Metric ME - Current'!$B$16),300.45)</f>
        <v>300.45</v>
      </c>
      <c r="E307" s="1">
        <f t="shared" si="78"/>
        <v>133123.24999999991</v>
      </c>
      <c r="H307" s="92">
        <v>329</v>
      </c>
      <c r="I307" s="93">
        <f>IF('Metric ME - Current'!$C$16&lt;1.9311,906.5-265.11*(1.9311-'Metric ME - Current'!$C$16)+400.13*(1.9311-'Metric ME - Current'!$C$16)^2,906.5)</f>
        <v>906.5</v>
      </c>
      <c r="J307" s="1">
        <f t="shared" si="80"/>
        <v>280808.38000000047</v>
      </c>
      <c r="K307" s="92">
        <f>IF('Metric ME - Current'!$C$16&lt;2.23,300.45-26.8531*(2.23-'Metric ME - Current'!$C$16),300.45)</f>
        <v>300.45</v>
      </c>
      <c r="L307" s="1">
        <f t="shared" si="87"/>
        <v>133123.24999999991</v>
      </c>
      <c r="O307" s="92">
        <v>329</v>
      </c>
      <c r="P307" s="93">
        <f>IF('Metric ME - Current'!$D$16&lt;1.9311,906.5-265.11*(1.9311-'Metric ME - Current'!$D$16)+400.13*(1.9311-'Metric ME - Current'!$D$16)^2,906.5)</f>
        <v>906.5</v>
      </c>
      <c r="Q307" s="1">
        <f t="shared" si="81"/>
        <v>280808.38000000047</v>
      </c>
      <c r="R307" s="92">
        <f>IF('Metric ME - Current'!$D$16&lt;2.23,300.45-26.8531*(2.23-'Metric ME - Current'!$D$16),300.45)</f>
        <v>300.45</v>
      </c>
      <c r="S307" s="1">
        <f t="shared" si="88"/>
        <v>133123.24999999991</v>
      </c>
      <c r="V307" s="92">
        <v>329</v>
      </c>
      <c r="W307" s="93">
        <f>IF('Metric ME - Current'!$E$16&lt;1.9311,906.5-265.11*(1.9311-'Metric ME - Current'!$E$16)+400.13*(1.9311-'Metric ME - Current'!$E$16)^2,906.5)</f>
        <v>906.5</v>
      </c>
      <c r="X307" s="1">
        <f t="shared" si="82"/>
        <v>280808.38000000047</v>
      </c>
      <c r="Y307" s="92">
        <f>IF('Metric ME - Current'!$E$16&lt;2.23,300.45-26.8531*(2.23-'Metric ME - Current'!$E$16),300.45)</f>
        <v>300.45</v>
      </c>
      <c r="Z307" s="1">
        <f t="shared" si="89"/>
        <v>133123.24999999991</v>
      </c>
      <c r="AC307" s="92">
        <v>329</v>
      </c>
      <c r="AD307" s="93">
        <f>IF('Metric ME - Current'!$F$16&lt;1.9311,906.5-265.11*(1.9311-'Metric ME - Current'!$F$16)+400.13*(1.9311-'Metric ME - Current'!$F$16)^2,906.5)</f>
        <v>906.5</v>
      </c>
      <c r="AE307" s="1">
        <f t="shared" si="83"/>
        <v>280808.38000000047</v>
      </c>
      <c r="AF307" s="92">
        <f>IF('Metric ME - Current'!$F$16&lt;2.23,300.45-26.8531*(2.23-'Metric ME - Current'!$F$16),300.45)</f>
        <v>300.45</v>
      </c>
      <c r="AG307" s="1">
        <f t="shared" si="90"/>
        <v>133123.24999999991</v>
      </c>
      <c r="AJ307" s="92">
        <v>329</v>
      </c>
      <c r="AK307" s="93">
        <f>IF('Metric ME - Current'!$G$16&lt;1.9311,906.5-265.11*(1.9311-'Metric ME - Current'!$G$16)+400.13*(1.9311-'Metric ME - Current'!$G$16)^2,906.5)</f>
        <v>906.5</v>
      </c>
      <c r="AL307" s="1">
        <f t="shared" si="84"/>
        <v>280808.38000000047</v>
      </c>
      <c r="AM307" s="92">
        <f>IF('Metric ME - Current'!$G$16&lt;2.23,300.45-26.8531*(2.23-'Metric ME - Current'!$G$16),300.45)</f>
        <v>300.45</v>
      </c>
      <c r="AN307" s="1">
        <f t="shared" si="91"/>
        <v>133123.24999999991</v>
      </c>
      <c r="AQ307" s="92">
        <v>329</v>
      </c>
      <c r="AR307" s="93">
        <f>IF('Metric ME - Current'!$H$16&lt;1.9311,906.5-265.11*(1.9311-'Metric ME - Current'!$H$16)+400.13*(1.9311-'Metric ME - Current'!$H$16)^2,906.5)</f>
        <v>906.5</v>
      </c>
      <c r="AS307" s="1">
        <f t="shared" si="85"/>
        <v>280808.38000000047</v>
      </c>
      <c r="AT307" s="92">
        <f>IF('Metric ME - Current'!$H$16&lt;2.23,300.45-26.8531*(2.23-'Metric ME - Current'!$H$16),300.45)</f>
        <v>300.45</v>
      </c>
      <c r="AU307" s="1">
        <f t="shared" si="92"/>
        <v>133123.24999999991</v>
      </c>
      <c r="AX307" s="92">
        <v>329</v>
      </c>
      <c r="AY307" s="93">
        <f>IF('Metric ME - Current'!$I$16&lt;1.9311,906.5-265.11*(1.9311-'Metric ME - Current'!$I$16)+400.13*(1.9311-'Metric ME - Current'!$I$16)^2,906.5)</f>
        <v>906.5</v>
      </c>
      <c r="AZ307" s="1">
        <f t="shared" si="86"/>
        <v>280808.38000000047</v>
      </c>
      <c r="BA307" s="92">
        <f>IF('Metric ME - Current'!$I$16&lt;2.23,300.45-26.8531*(2.23-'Metric ME - Current'!$I$16),300.45)</f>
        <v>300.45</v>
      </c>
      <c r="BB307" s="1">
        <f t="shared" si="93"/>
        <v>133123.24999999991</v>
      </c>
    </row>
    <row r="308" spans="1:54" x14ac:dyDescent="0.25">
      <c r="A308" s="92">
        <v>330</v>
      </c>
      <c r="B308" s="93">
        <f>IF('Metric ME - Current'!$B$16&lt;1.9311,906.5-265.11*(1.9311-'Metric ME - Current'!$B$16)+400.13*(1.9311-'Metric ME - Current'!$B$16)^2,906.5)</f>
        <v>906.5</v>
      </c>
      <c r="C308" s="1">
        <f t="shared" si="79"/>
        <v>281714.88000000047</v>
      </c>
      <c r="D308" s="92">
        <f>IF('Metric ME - Current'!$B$16&lt;2.23,300.45-26.8531*(2.23-'Metric ME - Current'!$B$16),300.45)</f>
        <v>300.45</v>
      </c>
      <c r="E308" s="1">
        <f t="shared" si="78"/>
        <v>133423.69999999992</v>
      </c>
      <c r="H308" s="92">
        <v>330</v>
      </c>
      <c r="I308" s="93">
        <f>IF('Metric ME - Current'!$C$16&lt;1.9311,906.5-265.11*(1.9311-'Metric ME - Current'!$C$16)+400.13*(1.9311-'Metric ME - Current'!$C$16)^2,906.5)</f>
        <v>906.5</v>
      </c>
      <c r="J308" s="1">
        <f t="shared" si="80"/>
        <v>281714.88000000047</v>
      </c>
      <c r="K308" s="92">
        <f>IF('Metric ME - Current'!$C$16&lt;2.23,300.45-26.8531*(2.23-'Metric ME - Current'!$C$16),300.45)</f>
        <v>300.45</v>
      </c>
      <c r="L308" s="1">
        <f t="shared" si="87"/>
        <v>133423.69999999992</v>
      </c>
      <c r="O308" s="92">
        <v>330</v>
      </c>
      <c r="P308" s="93">
        <f>IF('Metric ME - Current'!$D$16&lt;1.9311,906.5-265.11*(1.9311-'Metric ME - Current'!$D$16)+400.13*(1.9311-'Metric ME - Current'!$D$16)^2,906.5)</f>
        <v>906.5</v>
      </c>
      <c r="Q308" s="1">
        <f t="shared" si="81"/>
        <v>281714.88000000047</v>
      </c>
      <c r="R308" s="92">
        <f>IF('Metric ME - Current'!$D$16&lt;2.23,300.45-26.8531*(2.23-'Metric ME - Current'!$D$16),300.45)</f>
        <v>300.45</v>
      </c>
      <c r="S308" s="1">
        <f t="shared" si="88"/>
        <v>133423.69999999992</v>
      </c>
      <c r="V308" s="92">
        <v>330</v>
      </c>
      <c r="W308" s="93">
        <f>IF('Metric ME - Current'!$E$16&lt;1.9311,906.5-265.11*(1.9311-'Metric ME - Current'!$E$16)+400.13*(1.9311-'Metric ME - Current'!$E$16)^2,906.5)</f>
        <v>906.5</v>
      </c>
      <c r="X308" s="1">
        <f t="shared" si="82"/>
        <v>281714.88000000047</v>
      </c>
      <c r="Y308" s="92">
        <f>IF('Metric ME - Current'!$E$16&lt;2.23,300.45-26.8531*(2.23-'Metric ME - Current'!$E$16),300.45)</f>
        <v>300.45</v>
      </c>
      <c r="Z308" s="1">
        <f t="shared" si="89"/>
        <v>133423.69999999992</v>
      </c>
      <c r="AC308" s="92">
        <v>330</v>
      </c>
      <c r="AD308" s="93">
        <f>IF('Metric ME - Current'!$F$16&lt;1.9311,906.5-265.11*(1.9311-'Metric ME - Current'!$F$16)+400.13*(1.9311-'Metric ME - Current'!$F$16)^2,906.5)</f>
        <v>906.5</v>
      </c>
      <c r="AE308" s="1">
        <f t="shared" si="83"/>
        <v>281714.88000000047</v>
      </c>
      <c r="AF308" s="92">
        <f>IF('Metric ME - Current'!$F$16&lt;2.23,300.45-26.8531*(2.23-'Metric ME - Current'!$F$16),300.45)</f>
        <v>300.45</v>
      </c>
      <c r="AG308" s="1">
        <f t="shared" si="90"/>
        <v>133423.69999999992</v>
      </c>
      <c r="AJ308" s="92">
        <v>330</v>
      </c>
      <c r="AK308" s="93">
        <f>IF('Metric ME - Current'!$G$16&lt;1.9311,906.5-265.11*(1.9311-'Metric ME - Current'!$G$16)+400.13*(1.9311-'Metric ME - Current'!$G$16)^2,906.5)</f>
        <v>906.5</v>
      </c>
      <c r="AL308" s="1">
        <f t="shared" si="84"/>
        <v>281714.88000000047</v>
      </c>
      <c r="AM308" s="92">
        <f>IF('Metric ME - Current'!$G$16&lt;2.23,300.45-26.8531*(2.23-'Metric ME - Current'!$G$16),300.45)</f>
        <v>300.45</v>
      </c>
      <c r="AN308" s="1">
        <f t="shared" si="91"/>
        <v>133423.69999999992</v>
      </c>
      <c r="AQ308" s="92">
        <v>330</v>
      </c>
      <c r="AR308" s="93">
        <f>IF('Metric ME - Current'!$H$16&lt;1.9311,906.5-265.11*(1.9311-'Metric ME - Current'!$H$16)+400.13*(1.9311-'Metric ME - Current'!$H$16)^2,906.5)</f>
        <v>906.5</v>
      </c>
      <c r="AS308" s="1">
        <f t="shared" si="85"/>
        <v>281714.88000000047</v>
      </c>
      <c r="AT308" s="92">
        <f>IF('Metric ME - Current'!$H$16&lt;2.23,300.45-26.8531*(2.23-'Metric ME - Current'!$H$16),300.45)</f>
        <v>300.45</v>
      </c>
      <c r="AU308" s="1">
        <f>AT308+AU307</f>
        <v>133423.69999999992</v>
      </c>
      <c r="AX308" s="92">
        <v>330</v>
      </c>
      <c r="AY308" s="93">
        <f>IF('Metric ME - Current'!$I$16&lt;1.9311,906.5-265.11*(1.9311-'Metric ME - Current'!$I$16)+400.13*(1.9311-'Metric ME - Current'!$I$16)^2,906.5)</f>
        <v>906.5</v>
      </c>
      <c r="AZ308" s="1">
        <f t="shared" si="86"/>
        <v>281714.88000000047</v>
      </c>
      <c r="BA308" s="92">
        <f>IF('Metric ME - Current'!$I$16&lt;2.23,300.45-26.8531*(2.23-'Metric ME - Current'!$I$16),300.45)</f>
        <v>300.45</v>
      </c>
      <c r="BB308" s="1">
        <f t="shared" si="93"/>
        <v>133423.69999999992</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6820-CCB1-4D00-9BB9-D4F3856C4166}">
  <sheetPr>
    <pageSetUpPr fitToPage="1"/>
  </sheetPr>
  <dimension ref="B1:AF78"/>
  <sheetViews>
    <sheetView showGridLines="0" showRowColHeaders="0" topLeftCell="A8" zoomScaleNormal="100" workbookViewId="0">
      <selection activeCell="B28" sqref="B28:J28"/>
    </sheetView>
  </sheetViews>
  <sheetFormatPr defaultColWidth="8.85546875" defaultRowHeight="15" x14ac:dyDescent="0.25"/>
  <cols>
    <col min="1" max="1" width="8.85546875" style="4"/>
    <col min="2" max="2" width="10.7109375" style="4" customWidth="1"/>
    <col min="3" max="4" width="22.7109375" style="4" customWidth="1"/>
    <col min="5" max="5" width="24.5703125" style="4" customWidth="1"/>
    <col min="6" max="7" width="22.7109375" style="4" customWidth="1"/>
    <col min="8" max="8" width="10.7109375" style="4" customWidth="1"/>
    <col min="9" max="10" width="22.7109375" style="4" customWidth="1"/>
    <col min="11" max="11" width="10.5703125" style="4" hidden="1" customWidth="1"/>
    <col min="12" max="12" width="11.42578125" style="4" hidden="1" customWidth="1"/>
    <col min="13" max="13" width="12.140625" style="4" hidden="1" customWidth="1"/>
    <col min="14" max="14" width="12.7109375" style="102" hidden="1" customWidth="1"/>
    <col min="15" max="15" width="12.42578125" style="102" hidden="1" customWidth="1"/>
    <col min="16" max="16" width="11" style="4" hidden="1" customWidth="1"/>
    <col min="17" max="22" width="8" style="4" hidden="1" customWidth="1"/>
    <col min="23" max="23" width="8.85546875" style="4" hidden="1" customWidth="1"/>
    <col min="24" max="24" width="18.7109375" style="4" hidden="1" customWidth="1"/>
    <col min="25" max="25" width="12" style="4" hidden="1" customWidth="1"/>
    <col min="26" max="27" width="14.85546875" style="4" hidden="1" customWidth="1"/>
    <col min="28" max="28" width="8.85546875" style="4" hidden="1" customWidth="1"/>
    <col min="29" max="40" width="8.85546875" style="4" customWidth="1"/>
    <col min="41" max="16384" width="8.85546875" style="4"/>
  </cols>
  <sheetData>
    <row r="1" spans="2:28" s="105" customFormat="1" ht="162" customHeight="1" x14ac:dyDescent="0.25">
      <c r="N1" s="106"/>
      <c r="O1" s="106"/>
    </row>
    <row r="2" spans="2:28" ht="21.75" thickBot="1" x14ac:dyDescent="0.4">
      <c r="B2" s="163" t="s">
        <v>106</v>
      </c>
      <c r="C2" s="163"/>
      <c r="D2" s="163"/>
      <c r="E2" s="76"/>
      <c r="F2" s="76"/>
      <c r="G2" s="77"/>
      <c r="H2" s="77"/>
      <c r="I2" s="77"/>
      <c r="J2" s="77"/>
      <c r="K2" s="10"/>
    </row>
    <row r="3" spans="2:28" ht="21" x14ac:dyDescent="0.35">
      <c r="C3" s="78"/>
      <c r="D3" s="78"/>
      <c r="E3" s="78"/>
      <c r="F3" s="78"/>
      <c r="G3" s="78"/>
      <c r="H3" s="78"/>
      <c r="I3" s="78"/>
      <c r="J3" s="78"/>
      <c r="Y3" s="4" t="s">
        <v>114</v>
      </c>
      <c r="Z3" s="143" t="s">
        <v>115</v>
      </c>
      <c r="AA3" s="143" t="s">
        <v>113</v>
      </c>
    </row>
    <row r="4" spans="2:28" ht="21" hidden="1" x14ac:dyDescent="0.35">
      <c r="C4" s="159" t="s">
        <v>6</v>
      </c>
      <c r="D4" s="160"/>
      <c r="E4" s="108" t="s">
        <v>7</v>
      </c>
      <c r="G4" s="78"/>
      <c r="H4" s="78"/>
      <c r="I4" s="78"/>
      <c r="J4" s="78"/>
      <c r="N4" s="109"/>
      <c r="X4" s="158" t="s">
        <v>9</v>
      </c>
      <c r="Y4" s="158"/>
      <c r="Z4" s="143"/>
      <c r="AB4" s="4" t="s">
        <v>68</v>
      </c>
    </row>
    <row r="5" spans="2:28" ht="21" x14ac:dyDescent="0.35">
      <c r="B5" s="159" t="s">
        <v>67</v>
      </c>
      <c r="C5" s="159"/>
      <c r="D5" s="160"/>
      <c r="E5" s="79" t="s">
        <v>68</v>
      </c>
      <c r="G5" s="78"/>
      <c r="H5" s="78"/>
      <c r="I5" s="78"/>
      <c r="J5" s="78"/>
      <c r="N5" s="109"/>
      <c r="X5" s="4" t="s">
        <v>7</v>
      </c>
      <c r="Y5" s="4" t="e">
        <f>IF(AA5&gt;Z5,AA5,Z5)</f>
        <v>#VALUE!</v>
      </c>
      <c r="Z5" s="4">
        <f>(0.0000255654*P13*P13 - 0.0157978368*P13 + 4.4555073859)*85%</f>
        <v>3.7871812780149998</v>
      </c>
      <c r="AA5" s="4" t="e">
        <f>0.0000255654*N13*N13 - 0.0157978368*N13 + 4.4555073859</f>
        <v>#VALUE!</v>
      </c>
      <c r="AB5" s="4" t="s">
        <v>69</v>
      </c>
    </row>
    <row r="6" spans="2:28" ht="21" x14ac:dyDescent="0.35">
      <c r="B6" s="159" t="str">
        <f>IF($E$5="Live","Live pig price, $/lb","Carcass price, $/lb")</f>
        <v>Live pig price, $/lb</v>
      </c>
      <c r="C6" s="159"/>
      <c r="D6" s="160"/>
      <c r="E6" s="79"/>
      <c r="G6" s="78"/>
      <c r="H6" s="78"/>
      <c r="I6" s="80"/>
      <c r="J6" s="78"/>
    </row>
    <row r="7" spans="2:28" ht="21" hidden="1" x14ac:dyDescent="0.35">
      <c r="C7" s="161"/>
      <c r="D7" s="162"/>
      <c r="E7" s="94"/>
      <c r="G7" s="78"/>
      <c r="H7" s="78"/>
      <c r="I7" s="78"/>
      <c r="J7" s="78"/>
      <c r="X7" s="158" t="s">
        <v>10</v>
      </c>
      <c r="Y7" s="158"/>
      <c r="AA7" s="4" t="e">
        <f t="shared" ref="AA7" si="0">0.0000255654*N15*N15 - 0.0157978368*N15 + 4.4555073859</f>
        <v>#VALUE!</v>
      </c>
    </row>
    <row r="8" spans="2:28" ht="21" x14ac:dyDescent="0.35">
      <c r="B8" s="159" t="s">
        <v>4</v>
      </c>
      <c r="C8" s="159"/>
      <c r="D8" s="160"/>
      <c r="E8" s="79"/>
      <c r="G8" s="78"/>
      <c r="H8" s="78"/>
      <c r="I8" s="78"/>
      <c r="J8" s="78"/>
      <c r="X8" s="4" t="s">
        <v>7</v>
      </c>
      <c r="Y8" s="4" t="e">
        <f>IF(AA8&gt;Z8,AA8,Z8)</f>
        <v>#VALUE!</v>
      </c>
      <c r="Z8" s="4" t="e">
        <f>(0.0000255654*P14*P14 - 0.0157978368*P14 + 4.4555073859)*85%</f>
        <v>#VALUE!</v>
      </c>
      <c r="AA8" s="4" t="e">
        <f>0.0000255654*N14*N14 - 0.0157978368*N14 + 4.4555073859</f>
        <v>#VALUE!</v>
      </c>
    </row>
    <row r="9" spans="2:28" ht="21" x14ac:dyDescent="0.35">
      <c r="B9" s="159" t="str">
        <f>IF(E5="Carcass", "Current carcass yield, %","")</f>
        <v/>
      </c>
      <c r="C9" s="159"/>
      <c r="D9" s="160"/>
      <c r="E9" s="142"/>
      <c r="F9" s="110"/>
      <c r="G9" s="78"/>
      <c r="H9" s="78"/>
      <c r="I9" s="78"/>
      <c r="J9" s="78"/>
      <c r="X9" s="158" t="s">
        <v>11</v>
      </c>
      <c r="Y9" s="158"/>
    </row>
    <row r="10" spans="2:28" ht="21" x14ac:dyDescent="0.35">
      <c r="C10" s="78"/>
      <c r="D10" s="78"/>
      <c r="E10" s="78"/>
      <c r="F10" s="81"/>
      <c r="G10" s="78"/>
      <c r="H10" s="78"/>
      <c r="I10" s="78"/>
      <c r="J10" s="78"/>
      <c r="L10" s="6"/>
      <c r="M10" s="6"/>
      <c r="N10" s="95"/>
      <c r="O10" s="95"/>
      <c r="P10" s="6"/>
      <c r="Q10" s="6"/>
      <c r="R10" s="6"/>
      <c r="S10" s="6"/>
      <c r="T10" s="6"/>
      <c r="U10" s="6"/>
      <c r="V10" s="6"/>
      <c r="X10" s="4" t="s">
        <v>7</v>
      </c>
      <c r="Y10" s="4" t="e">
        <f>IF(AA10&gt;Z10,AA10,Z10)</f>
        <v>#VALUE!</v>
      </c>
      <c r="Z10" s="4" t="e">
        <f>(0.0000255654*P15*P15 - 0.0157978368*P15 + 4.4555073859)*85%</f>
        <v>#VALUE!</v>
      </c>
      <c r="AA10" s="4" t="e">
        <f>0.0000255654*N15*N15 - 0.0157978368*N15 + 4.4555073859</f>
        <v>#VALUE!</v>
      </c>
    </row>
    <row r="11" spans="2:28" ht="21.75" thickBot="1" x14ac:dyDescent="0.4">
      <c r="B11" s="5"/>
      <c r="C11" s="77"/>
      <c r="D11" s="77"/>
      <c r="E11" s="77"/>
      <c r="F11" s="164" t="s">
        <v>3</v>
      </c>
      <c r="G11" s="164"/>
      <c r="H11" s="78"/>
      <c r="I11" s="163" t="s">
        <v>14</v>
      </c>
      <c r="J11" s="163"/>
      <c r="L11" s="6"/>
      <c r="M11" s="6"/>
      <c r="N11" s="95"/>
      <c r="O11" s="95"/>
      <c r="P11" s="6"/>
      <c r="Q11" s="6"/>
      <c r="R11" s="6"/>
      <c r="S11" s="6"/>
      <c r="T11" s="6"/>
      <c r="U11" s="6"/>
      <c r="V11" s="6"/>
      <c r="X11" s="158" t="s">
        <v>12</v>
      </c>
      <c r="Y11" s="158"/>
    </row>
    <row r="12" spans="2:28" ht="17.45" customHeight="1" x14ac:dyDescent="0.35">
      <c r="B12" s="89" t="s">
        <v>64</v>
      </c>
      <c r="C12" s="89" t="s">
        <v>65</v>
      </c>
      <c r="D12" s="89" t="s">
        <v>41</v>
      </c>
      <c r="E12" s="150" t="s">
        <v>18</v>
      </c>
      <c r="F12" s="87" t="s">
        <v>1</v>
      </c>
      <c r="G12" s="88" t="s">
        <v>2</v>
      </c>
      <c r="H12" s="151"/>
      <c r="I12" s="91" t="s">
        <v>1</v>
      </c>
      <c r="J12" s="89" t="s">
        <v>2</v>
      </c>
      <c r="L12" s="6"/>
      <c r="M12" s="6"/>
      <c r="N12" s="95" t="s">
        <v>8</v>
      </c>
      <c r="O12" s="95" t="s">
        <v>17</v>
      </c>
      <c r="P12" s="6" t="s">
        <v>116</v>
      </c>
      <c r="Q12" s="6"/>
      <c r="R12" s="6"/>
      <c r="S12" s="6"/>
      <c r="T12" s="6"/>
      <c r="U12" s="6"/>
      <c r="V12" s="6"/>
      <c r="X12" s="4" t="s">
        <v>7</v>
      </c>
      <c r="Y12" s="4" t="e">
        <f>IF(AA12&gt;Z12,AA12,Z12)</f>
        <v>#VALUE!</v>
      </c>
      <c r="Z12" s="4" t="e">
        <f>(0.0000255654*P16*P16 - 0.0157978368*P16 + 4.4555073859)*85%</f>
        <v>#VALUE!</v>
      </c>
      <c r="AA12" s="4" t="e">
        <f>0.0000255654*N16*N16 - 0.0157978368*N16 + 4.4555073859</f>
        <v>#VALUE!</v>
      </c>
    </row>
    <row r="13" spans="2:28" ht="21" x14ac:dyDescent="0.35">
      <c r="B13" s="90" t="str">
        <f>IF(C13&gt;0,1," ")</f>
        <v xml:space="preserve"> </v>
      </c>
      <c r="C13" s="82"/>
      <c r="D13" s="82"/>
      <c r="E13" s="83"/>
      <c r="F13" s="139"/>
      <c r="G13" s="79"/>
      <c r="H13" s="111">
        <f>(E13*2.204622)/1000</f>
        <v>0</v>
      </c>
      <c r="I13" s="112" t="str">
        <f>IFERROR(VLOOKUP($E$4,$X5:$Y$5,2,FALSE)*H13/10,"")</f>
        <v/>
      </c>
      <c r="J13" s="79"/>
      <c r="K13" s="144" t="str">
        <f>IFERROR(IF(AA5&lt;Z5,"Because the weight range is so wide, PIC biological requirement is set as 85% of the requirement at the beginning of the phase"," ")," ")</f>
        <v xml:space="preserve"> </v>
      </c>
      <c r="L13" s="61"/>
      <c r="M13" s="8"/>
      <c r="N13" s="51" t="str">
        <f>IFERROR(AVERAGE(C13:D13),"")</f>
        <v/>
      </c>
      <c r="O13" s="51">
        <f>IFERROR(IF(D13-C13=0,0,D13-C13),"")</f>
        <v>0</v>
      </c>
      <c r="P13" s="9">
        <f>IFERROR(C13,"")</f>
        <v>0</v>
      </c>
      <c r="Q13" s="9"/>
      <c r="R13" s="9"/>
      <c r="S13" s="9"/>
      <c r="T13" s="9"/>
      <c r="U13" s="9"/>
      <c r="V13" s="9"/>
      <c r="X13" s="158" t="s">
        <v>13</v>
      </c>
      <c r="Y13" s="158"/>
    </row>
    <row r="14" spans="2:28" ht="21" x14ac:dyDescent="0.35">
      <c r="B14" s="90" t="str">
        <f t="shared" ref="B14:B20" si="1">IF(E72&gt;0,(B13+1)," ")</f>
        <v xml:space="preserve"> </v>
      </c>
      <c r="C14" s="113" t="str">
        <f t="shared" ref="C14:C20" si="2">IF(E72&gt;0,D13," ")</f>
        <v xml:space="preserve"> </v>
      </c>
      <c r="D14" s="82"/>
      <c r="E14" s="83"/>
      <c r="F14" s="139"/>
      <c r="G14" s="79"/>
      <c r="H14" s="111">
        <f t="shared" ref="H14:H20" si="3">(E14*2.204622)/1000</f>
        <v>0</v>
      </c>
      <c r="I14" s="112" t="str">
        <f>IFERROR(VLOOKUP($E$4,$X8:$Y$8,2,FALSE)*H14/10,"")</f>
        <v/>
      </c>
      <c r="J14" s="79"/>
      <c r="K14" s="144" t="str">
        <f>IFERROR(IF(AA8&lt;Z8,"Because the weight range is so wide, PIC biological requirement is set as 85% of the requirement at the beginning of the phase"," ")," ")</f>
        <v xml:space="preserve"> </v>
      </c>
      <c r="M14" s="8"/>
      <c r="N14" s="51" t="str">
        <f t="shared" ref="N14:N18" si="4">IFERROR(AVERAGE(C14:D14),"")</f>
        <v/>
      </c>
      <c r="O14" s="51" t="str">
        <f t="shared" ref="O14:O20" si="5">IFERROR(IF(D14-C14=0,0,D14-C14),"")</f>
        <v/>
      </c>
      <c r="P14" s="9" t="str">
        <f t="shared" ref="P14:P20" si="6">IFERROR(C14,"")</f>
        <v xml:space="preserve"> </v>
      </c>
      <c r="Q14" s="9"/>
      <c r="R14" s="9"/>
      <c r="S14" s="9"/>
      <c r="T14" s="9"/>
      <c r="U14" s="9"/>
      <c r="V14" s="9"/>
      <c r="X14" s="4" t="s">
        <v>7</v>
      </c>
      <c r="Y14" s="4" t="e">
        <f>IF(AA14&gt;Z14,AA14,Z14)</f>
        <v>#VALUE!</v>
      </c>
      <c r="Z14" s="4" t="e">
        <f>(0.0000255654*P17*P17 - 0.0157978368*P17 + 4.4555073859)*85%</f>
        <v>#VALUE!</v>
      </c>
      <c r="AA14" s="4" t="e">
        <f>0.0000255654*N17*N17 - 0.0157978368*N17 + 4.4555073859</f>
        <v>#VALUE!</v>
      </c>
    </row>
    <row r="15" spans="2:28" ht="21" x14ac:dyDescent="0.35">
      <c r="B15" s="90" t="str">
        <f t="shared" si="1"/>
        <v xml:space="preserve"> </v>
      </c>
      <c r="C15" s="113" t="str">
        <f t="shared" si="2"/>
        <v xml:space="preserve"> </v>
      </c>
      <c r="D15" s="82"/>
      <c r="E15" s="83"/>
      <c r="F15" s="139"/>
      <c r="G15" s="79"/>
      <c r="H15" s="111">
        <f t="shared" si="3"/>
        <v>0</v>
      </c>
      <c r="I15" s="112" t="str">
        <f>IFERROR(VLOOKUP($E$4,$X10:$Y$10,2,FALSE)*H15/10,"")</f>
        <v/>
      </c>
      <c r="J15" s="79"/>
      <c r="K15" s="144" t="str">
        <f>IFERROR(IF(AA10&lt;Z10,"Because the weight range is so wide, PIC biological requirement is set as 85% of the requirement at the beginning of the phase"," ")," ")</f>
        <v xml:space="preserve"> </v>
      </c>
      <c r="L15" s="7"/>
      <c r="M15" s="8"/>
      <c r="N15" s="51" t="str">
        <f t="shared" si="4"/>
        <v/>
      </c>
      <c r="O15" s="51" t="str">
        <f t="shared" si="5"/>
        <v/>
      </c>
      <c r="P15" s="9" t="str">
        <f t="shared" si="6"/>
        <v xml:space="preserve"> </v>
      </c>
      <c r="Q15" s="9"/>
      <c r="R15" s="9"/>
      <c r="S15" s="9"/>
      <c r="T15" s="9"/>
      <c r="U15" s="9"/>
      <c r="V15" s="9"/>
      <c r="X15" s="158" t="s">
        <v>15</v>
      </c>
      <c r="Y15" s="158"/>
    </row>
    <row r="16" spans="2:28" ht="21" x14ac:dyDescent="0.35">
      <c r="B16" s="90" t="str">
        <f t="shared" si="1"/>
        <v xml:space="preserve"> </v>
      </c>
      <c r="C16" s="113" t="str">
        <f t="shared" si="2"/>
        <v xml:space="preserve"> </v>
      </c>
      <c r="D16" s="82"/>
      <c r="E16" s="83"/>
      <c r="F16" s="139"/>
      <c r="G16" s="79"/>
      <c r="H16" s="111">
        <f t="shared" si="3"/>
        <v>0</v>
      </c>
      <c r="I16" s="112" t="str">
        <f>IFERROR(VLOOKUP($E$4,$X12:$Y$12,2,FALSE)*H16/10,"")</f>
        <v/>
      </c>
      <c r="J16" s="79"/>
      <c r="K16" s="144" t="str">
        <f>IFERROR(IF(AA12&lt;Z12,"Because the weight range is so wide, PIC biological requirement is set as 85% of the requirement at the beginning of the phase"," ")," ")</f>
        <v xml:space="preserve"> </v>
      </c>
      <c r="L16" s="7"/>
      <c r="M16" s="8"/>
      <c r="N16" s="51" t="str">
        <f t="shared" si="4"/>
        <v/>
      </c>
      <c r="O16" s="51" t="str">
        <f t="shared" si="5"/>
        <v/>
      </c>
      <c r="P16" s="9" t="str">
        <f t="shared" si="6"/>
        <v xml:space="preserve"> </v>
      </c>
      <c r="Q16" s="9"/>
      <c r="R16" s="9"/>
      <c r="S16" s="9"/>
      <c r="T16" s="9"/>
      <c r="U16" s="9"/>
      <c r="V16" s="9"/>
      <c r="X16" s="4" t="s">
        <v>7</v>
      </c>
      <c r="Y16" s="4" t="e">
        <f>IF(AA16&gt;Z16,AA16,Z16)</f>
        <v>#VALUE!</v>
      </c>
      <c r="Z16" s="4" t="e">
        <f>(0.0000255654*P18*P18 - 0.0157978368*P18 + 4.4555073859)*85%</f>
        <v>#VALUE!</v>
      </c>
      <c r="AA16" s="4" t="e">
        <f>0.0000255654*N18*N18 - 0.0157978368*N18 + 4.4555073859</f>
        <v>#VALUE!</v>
      </c>
    </row>
    <row r="17" spans="2:27" ht="21" x14ac:dyDescent="0.35">
      <c r="B17" s="90" t="str">
        <f t="shared" si="1"/>
        <v xml:space="preserve"> </v>
      </c>
      <c r="C17" s="113" t="str">
        <f t="shared" si="2"/>
        <v xml:space="preserve"> </v>
      </c>
      <c r="D17" s="82"/>
      <c r="E17" s="83"/>
      <c r="F17" s="139"/>
      <c r="G17" s="79"/>
      <c r="H17" s="111">
        <f t="shared" si="3"/>
        <v>0</v>
      </c>
      <c r="I17" s="112" t="str">
        <f>IFERROR(VLOOKUP($E$4,$X14:$Y$14,2,FALSE)*H17/10,"")</f>
        <v/>
      </c>
      <c r="J17" s="79"/>
      <c r="K17" s="144" t="str">
        <f>IFERROR(IF(AA14&lt;Z14,"Because the weight range is so wide, PIC biological requirement is set as 85% of the requirement at the beginning of the phase"," ")," ")</f>
        <v xml:space="preserve"> </v>
      </c>
      <c r="L17" s="7"/>
      <c r="M17" s="8"/>
      <c r="N17" s="51" t="str">
        <f t="shared" si="4"/>
        <v/>
      </c>
      <c r="O17" s="51" t="str">
        <f t="shared" si="5"/>
        <v/>
      </c>
      <c r="P17" s="9" t="str">
        <f t="shared" si="6"/>
        <v xml:space="preserve"> </v>
      </c>
      <c r="Q17" s="9"/>
      <c r="R17" s="9"/>
      <c r="S17" s="9"/>
      <c r="T17" s="9"/>
      <c r="U17" s="9"/>
      <c r="V17" s="9"/>
      <c r="X17" s="158" t="s">
        <v>16</v>
      </c>
      <c r="Y17" s="158"/>
    </row>
    <row r="18" spans="2:27" ht="21" x14ac:dyDescent="0.35">
      <c r="B18" s="90" t="str">
        <f t="shared" si="1"/>
        <v xml:space="preserve"> </v>
      </c>
      <c r="C18" s="113" t="str">
        <f t="shared" si="2"/>
        <v xml:space="preserve"> </v>
      </c>
      <c r="D18" s="82"/>
      <c r="E18" s="83"/>
      <c r="F18" s="139"/>
      <c r="G18" s="79"/>
      <c r="H18" s="111">
        <f t="shared" si="3"/>
        <v>0</v>
      </c>
      <c r="I18" s="112" t="str">
        <f>IFERROR(VLOOKUP($E$4,$X$16:$Y16,2,FALSE)*H18/10,"")</f>
        <v/>
      </c>
      <c r="J18" s="79"/>
      <c r="K18" s="144" t="str">
        <f>IFERROR(IF(AA16&lt;Z16,"Because the weight range is so wide, PIC biological requirement is set as 85% of the requirement at the beginning of the phase"," ")," ")</f>
        <v xml:space="preserve"> </v>
      </c>
      <c r="L18" s="7"/>
      <c r="M18" s="8"/>
      <c r="N18" s="51" t="str">
        <f t="shared" si="4"/>
        <v/>
      </c>
      <c r="O18" s="51" t="str">
        <f t="shared" si="5"/>
        <v/>
      </c>
      <c r="P18" s="9" t="str">
        <f t="shared" si="6"/>
        <v xml:space="preserve"> </v>
      </c>
      <c r="Q18" s="9"/>
      <c r="R18" s="9"/>
      <c r="S18" s="9"/>
      <c r="T18" s="9"/>
      <c r="U18" s="9"/>
      <c r="V18" s="9"/>
      <c r="X18" s="4" t="s">
        <v>7</v>
      </c>
      <c r="Y18" s="4" t="e">
        <f>IF(AA18&gt;Z18,AA18,Z18)</f>
        <v>#VALUE!</v>
      </c>
      <c r="Z18" s="4" t="e">
        <f>(0.0000255654*P19*P19 - 0.0157978368*P19 + 4.4555073859)*85%</f>
        <v>#VALUE!</v>
      </c>
      <c r="AA18" s="4" t="e">
        <f>0.0000255654*N19*N19 - 0.0157978368*N19 + 4.4555073859</f>
        <v>#VALUE!</v>
      </c>
    </row>
    <row r="19" spans="2:27" ht="21" x14ac:dyDescent="0.35">
      <c r="B19" s="90" t="str">
        <f t="shared" si="1"/>
        <v xml:space="preserve"> </v>
      </c>
      <c r="C19" s="113" t="str">
        <f t="shared" si="2"/>
        <v xml:space="preserve"> </v>
      </c>
      <c r="D19" s="82"/>
      <c r="E19" s="83"/>
      <c r="F19" s="139"/>
      <c r="G19" s="79"/>
      <c r="H19" s="111">
        <f t="shared" si="3"/>
        <v>0</v>
      </c>
      <c r="I19" s="112" t="str">
        <f>IFERROR(VLOOKUP($E$4,$X$18:$Y18,2,FALSE)*H19/10,"")</f>
        <v/>
      </c>
      <c r="J19" s="79"/>
      <c r="K19" s="144" t="str">
        <f>IFERROR(IF(AA18&lt;Z18,"Because the weight range is so wide, PIC biological requirement is set as 85% of the requirement at the beginning of the phase"," ")," ")</f>
        <v xml:space="preserve"> </v>
      </c>
      <c r="L19" s="72"/>
      <c r="M19" s="23"/>
      <c r="N19" s="51" t="str">
        <f>IFERROR(AVERAGE(C19:D19),"")</f>
        <v/>
      </c>
      <c r="O19" s="51" t="str">
        <f t="shared" si="5"/>
        <v/>
      </c>
      <c r="P19" s="9" t="str">
        <f t="shared" si="6"/>
        <v xml:space="preserve"> </v>
      </c>
      <c r="Q19" s="9"/>
      <c r="R19" s="9"/>
      <c r="S19" s="9"/>
      <c r="T19" s="9"/>
      <c r="U19" s="9"/>
      <c r="V19" s="9"/>
      <c r="X19" s="158" t="s">
        <v>76</v>
      </c>
      <c r="Y19" s="158"/>
    </row>
    <row r="20" spans="2:27" ht="21" x14ac:dyDescent="0.35">
      <c r="B20" s="90" t="str">
        <f t="shared" si="1"/>
        <v xml:space="preserve"> </v>
      </c>
      <c r="C20" s="113" t="str">
        <f t="shared" si="2"/>
        <v xml:space="preserve"> </v>
      </c>
      <c r="D20" s="82"/>
      <c r="E20" s="83"/>
      <c r="F20" s="139"/>
      <c r="G20" s="79"/>
      <c r="H20" s="114">
        <f t="shared" si="3"/>
        <v>0</v>
      </c>
      <c r="I20" s="112" t="str">
        <f>IFERROR(VLOOKUP($E$4,$X$20:$Y20,2,FALSE)*H20/10,"")</f>
        <v/>
      </c>
      <c r="J20" s="79"/>
      <c r="K20" s="144" t="str">
        <f>IFERROR(IF(AA20&lt;Z20,"Because the weight range is so wide, PIC biological requirement is set as 85% of the requirement at the beginning of the phase"," ")," ")</f>
        <v xml:space="preserve"> </v>
      </c>
      <c r="L20" s="72"/>
      <c r="M20" s="23"/>
      <c r="N20" s="51" t="str">
        <f>IFERROR(AVERAGE(C20:D20),"")</f>
        <v/>
      </c>
      <c r="O20" s="51" t="str">
        <f t="shared" si="5"/>
        <v/>
      </c>
      <c r="P20" s="9" t="str">
        <f t="shared" si="6"/>
        <v xml:space="preserve"> </v>
      </c>
      <c r="Q20" s="9"/>
      <c r="R20" s="9"/>
      <c r="S20" s="9"/>
      <c r="T20" s="9"/>
      <c r="U20" s="9"/>
      <c r="V20" s="9"/>
      <c r="X20" s="4" t="s">
        <v>7</v>
      </c>
      <c r="Y20" s="4" t="e">
        <f>IF(AA20&gt;Z20,AA20,Z20)</f>
        <v>#VALUE!</v>
      </c>
      <c r="Z20" s="4" t="e">
        <f>(0.0000255654*P20*P20 - 0.0157978368*P20 + 4.4555073859)*85%</f>
        <v>#VALUE!</v>
      </c>
      <c r="AA20" s="4" t="e">
        <f>0.0000255654*N20*N20 - 0.0157978368*N20 + 4.4555073859</f>
        <v>#VALUE!</v>
      </c>
    </row>
    <row r="21" spans="2:27" ht="25.9" customHeight="1" thickBot="1" x14ac:dyDescent="0.3">
      <c r="B21" s="99">
        <f>MAX(B13:B20)</f>
        <v>0</v>
      </c>
      <c r="C21" s="10"/>
      <c r="D21" s="10"/>
      <c r="E21" s="10"/>
      <c r="F21" s="10"/>
      <c r="G21" s="18"/>
      <c r="H21" s="14"/>
      <c r="I21" s="14"/>
      <c r="J21" s="18"/>
      <c r="K21" s="10"/>
      <c r="L21" s="73"/>
      <c r="M21" s="23"/>
      <c r="N21" s="96"/>
      <c r="O21" s="51"/>
      <c r="P21" s="11"/>
      <c r="Q21" s="11"/>
      <c r="R21" s="11"/>
      <c r="S21" s="11"/>
      <c r="T21" s="11"/>
      <c r="U21" s="11"/>
      <c r="V21" s="11"/>
    </row>
    <row r="22" spans="2:27" ht="19.5" thickBot="1" x14ac:dyDescent="0.3">
      <c r="B22" s="186" t="s">
        <v>117</v>
      </c>
      <c r="C22" s="187"/>
      <c r="D22" s="187"/>
      <c r="E22" s="187"/>
      <c r="F22" s="187"/>
      <c r="G22" s="187"/>
      <c r="H22" s="187"/>
      <c r="I22" s="187"/>
      <c r="J22" s="188"/>
      <c r="K22" s="26"/>
      <c r="L22" s="20"/>
      <c r="M22" s="21"/>
      <c r="N22" s="4"/>
      <c r="O22" s="4"/>
    </row>
    <row r="23" spans="2:27" ht="41.25" customHeight="1" x14ac:dyDescent="0.25">
      <c r="B23" s="168" t="str">
        <f>IFERROR((CONCATENATE("Using PIC biological requirement levels will "&amp;C60&amp;" the current growth rate"&amp;IF(D60=0,""," by ")&amp;IF(D60=0,"",FIXED(D60,2))&amp;IF(D60=0,"","%")&amp;IF(AND(D60=0,D61=0)," or"," and ")&amp;IF(AND(D60=0,D61=0),"",C61)&amp;" feed efficiency"&amp;IF(D61=0,""," by ")&amp;IF(D61=0,"",FIXED(D61,2))&amp;IF(D61=0,"","%")&amp;IF(D66=0,".",C66)&amp;IF(D66=0,"",FIXED(D66,2))&amp;IF(D66=0,""," per pig in ")&amp;IF(D66=0,"",H42)&amp;IF(D66=0,""," given the current ingredients and pig prices."))),"")</f>
        <v/>
      </c>
      <c r="C23" s="169"/>
      <c r="D23" s="169"/>
      <c r="E23" s="169"/>
      <c r="F23" s="169"/>
      <c r="G23" s="169"/>
      <c r="H23" s="169"/>
      <c r="I23" s="169"/>
      <c r="J23" s="170"/>
      <c r="K23" s="31"/>
      <c r="N23" s="4"/>
      <c r="O23" s="4"/>
    </row>
    <row r="24" spans="2:27" ht="16.5" customHeight="1" thickBot="1" x14ac:dyDescent="0.3">
      <c r="B24" s="165" t="str">
        <f>IFERROR(C68,"")</f>
        <v/>
      </c>
      <c r="C24" s="166"/>
      <c r="D24" s="166"/>
      <c r="E24" s="166"/>
      <c r="F24" s="166"/>
      <c r="G24" s="166"/>
      <c r="H24" s="166"/>
      <c r="I24" s="166"/>
      <c r="J24" s="167"/>
      <c r="K24" s="10"/>
      <c r="L24" s="73"/>
      <c r="M24" s="23"/>
      <c r="N24" s="8"/>
      <c r="O24" s="51"/>
      <c r="P24" s="11"/>
      <c r="Q24" s="11"/>
      <c r="R24" s="11"/>
      <c r="S24" s="11"/>
      <c r="T24" s="11"/>
      <c r="U24" s="11"/>
      <c r="V24" s="11"/>
    </row>
    <row r="25" spans="2:27" ht="11.25" customHeight="1" thickBot="1" x14ac:dyDescent="0.3">
      <c r="B25" s="145"/>
      <c r="C25" s="145"/>
      <c r="D25" s="145"/>
      <c r="E25" s="145"/>
      <c r="G25" s="18"/>
      <c r="H25" s="14"/>
      <c r="I25" s="14"/>
      <c r="J25" s="18"/>
      <c r="K25" s="10"/>
      <c r="L25" s="73"/>
      <c r="M25" s="23"/>
      <c r="N25" s="8"/>
      <c r="O25" s="51"/>
      <c r="P25" s="11"/>
      <c r="Q25" s="11"/>
      <c r="R25" s="11"/>
      <c r="S25" s="11"/>
      <c r="T25" s="11"/>
      <c r="U25" s="11"/>
      <c r="V25" s="11"/>
    </row>
    <row r="26" spans="2:27" ht="16.5" customHeight="1" thickBot="1" x14ac:dyDescent="0.3">
      <c r="B26" s="189" t="s">
        <v>118</v>
      </c>
      <c r="C26" s="190"/>
      <c r="D26" s="190"/>
      <c r="E26" s="190"/>
      <c r="F26" s="190"/>
      <c r="G26" s="190"/>
      <c r="H26" s="190"/>
      <c r="I26" s="190"/>
      <c r="J26" s="191"/>
      <c r="K26" s="10"/>
      <c r="L26" s="73"/>
      <c r="M26" s="23"/>
      <c r="N26" s="8"/>
      <c r="O26" s="51"/>
      <c r="P26" s="11"/>
      <c r="Q26" s="11"/>
      <c r="R26" s="11"/>
      <c r="S26" s="11"/>
      <c r="T26" s="11"/>
      <c r="U26" s="11"/>
      <c r="V26" s="11"/>
    </row>
    <row r="27" spans="2:27" ht="41.25" customHeight="1" x14ac:dyDescent="0.25">
      <c r="B27" s="168" t="str">
        <f>IFERROR((CONCATENATE("Using PIC biological requirement levels will "&amp;C64&amp;" the current growth rate"&amp;IF(D64=0,""," by ")&amp;IF(D64=0,"",FIXED(D64,2))&amp;IF(D64=0,"","%")&amp;IF(AND(D64=0,D65=0)," or"," and ")&amp;IF(AND(D64=0,D65=0),"",C65)&amp;" feed efficiency"&amp;IF(D65=0,""," by ")&amp;IF(D65=0,"",FIXED(D65,2))&amp;IF(D65=0,"","%")&amp;IF(D67=0,".",C67)&amp;IF(D67=0,"",FIXED(D67,2))&amp;IF(D67=0,""," per pig in ")&amp;IF(D67=0,"",H44)&amp;IF(D67=0,""," given the current ingredients and pig prices."))),"")</f>
        <v/>
      </c>
      <c r="C27" s="169"/>
      <c r="D27" s="169"/>
      <c r="E27" s="169"/>
      <c r="F27" s="169"/>
      <c r="G27" s="169"/>
      <c r="H27" s="169"/>
      <c r="I27" s="169"/>
      <c r="J27" s="170"/>
      <c r="K27" s="10"/>
      <c r="L27" s="73"/>
      <c r="M27" s="23"/>
      <c r="N27" s="8"/>
      <c r="O27" s="51"/>
      <c r="P27" s="11"/>
      <c r="Q27" s="11"/>
      <c r="R27" s="11"/>
      <c r="S27" s="11"/>
      <c r="T27" s="11"/>
      <c r="U27" s="11"/>
      <c r="V27" s="11"/>
    </row>
    <row r="28" spans="2:27" ht="16.5" customHeight="1" thickBot="1" x14ac:dyDescent="0.3">
      <c r="B28" s="165" t="str">
        <f>IFERROR(C69,"")</f>
        <v/>
      </c>
      <c r="C28" s="166"/>
      <c r="D28" s="166"/>
      <c r="E28" s="166"/>
      <c r="F28" s="166"/>
      <c r="G28" s="166"/>
      <c r="H28" s="166"/>
      <c r="I28" s="166"/>
      <c r="J28" s="167"/>
      <c r="K28" s="10"/>
      <c r="L28" s="73"/>
      <c r="M28" s="23"/>
      <c r="N28" s="8"/>
      <c r="O28" s="51"/>
      <c r="P28" s="11"/>
      <c r="Q28" s="11"/>
      <c r="R28" s="11"/>
      <c r="S28" s="11"/>
      <c r="T28" s="11"/>
      <c r="U28" s="11"/>
      <c r="V28" s="11"/>
    </row>
    <row r="29" spans="2:27" ht="14.45" customHeight="1" x14ac:dyDescent="0.25">
      <c r="B29" s="145"/>
      <c r="C29" s="145"/>
      <c r="D29" s="145"/>
      <c r="E29" s="145"/>
      <c r="G29" s="18"/>
      <c r="H29" s="14"/>
      <c r="I29" s="14"/>
      <c r="J29" s="18"/>
      <c r="K29" s="10"/>
      <c r="L29" s="73"/>
      <c r="M29" s="23"/>
      <c r="N29" s="8"/>
      <c r="O29" s="51"/>
      <c r="P29" s="11"/>
      <c r="Q29" s="11"/>
      <c r="R29" s="11"/>
      <c r="S29" s="11"/>
      <c r="T29" s="11"/>
      <c r="U29" s="11"/>
      <c r="V29" s="11"/>
    </row>
    <row r="30" spans="2:27" ht="13.5" customHeight="1" x14ac:dyDescent="0.25">
      <c r="B30" s="172" t="s">
        <v>121</v>
      </c>
      <c r="C30" s="173" t="s">
        <v>122</v>
      </c>
      <c r="D30" s="173"/>
      <c r="E30" s="173"/>
      <c r="F30" s="173"/>
      <c r="G30" s="173"/>
      <c r="H30" s="173"/>
      <c r="I30" s="173"/>
      <c r="J30" s="173"/>
      <c r="K30" s="10"/>
      <c r="L30" s="73"/>
      <c r="M30" s="23"/>
      <c r="N30" s="8"/>
      <c r="O30" s="51"/>
      <c r="P30" s="11"/>
      <c r="Q30" s="11"/>
      <c r="R30" s="11"/>
      <c r="S30" s="11"/>
      <c r="T30" s="11"/>
      <c r="U30" s="11"/>
      <c r="V30" s="11"/>
    </row>
    <row r="31" spans="2:27" ht="15" customHeight="1" x14ac:dyDescent="0.25">
      <c r="B31" s="172"/>
      <c r="C31" s="173"/>
      <c r="D31" s="173"/>
      <c r="E31" s="173"/>
      <c r="F31" s="173"/>
      <c r="G31" s="173"/>
      <c r="H31" s="173"/>
      <c r="I31" s="173"/>
      <c r="J31" s="173"/>
      <c r="K31" s="10"/>
      <c r="L31" s="73"/>
      <c r="M31" s="23"/>
      <c r="N31" s="8"/>
      <c r="O31" s="51"/>
      <c r="P31" s="11"/>
      <c r="Q31" s="11"/>
      <c r="R31" s="11"/>
      <c r="S31" s="11"/>
      <c r="T31" s="11"/>
      <c r="U31" s="11"/>
      <c r="V31" s="11"/>
    </row>
    <row r="32" spans="2:27" ht="13.9" customHeight="1" x14ac:dyDescent="0.25">
      <c r="B32" s="145"/>
      <c r="C32" s="145"/>
      <c r="D32" s="145"/>
      <c r="E32" s="145"/>
      <c r="G32" s="18"/>
      <c r="H32" s="14"/>
      <c r="I32" s="14"/>
      <c r="J32" s="18"/>
      <c r="K32" s="10"/>
      <c r="L32" s="73"/>
      <c r="M32" s="23"/>
      <c r="N32" s="8"/>
      <c r="O32" s="51"/>
      <c r="P32" s="11"/>
      <c r="Q32" s="11"/>
      <c r="R32" s="11"/>
      <c r="S32" s="11"/>
      <c r="T32" s="11"/>
      <c r="U32" s="11"/>
      <c r="V32" s="11"/>
    </row>
    <row r="33" spans="2:22" ht="17.25" customHeight="1" x14ac:dyDescent="0.25">
      <c r="B33" s="171" t="s">
        <v>105</v>
      </c>
      <c r="C33" s="171"/>
      <c r="D33" s="171"/>
      <c r="E33" s="171"/>
      <c r="F33" s="171"/>
      <c r="G33" s="171"/>
      <c r="H33" s="171"/>
      <c r="I33" s="171"/>
      <c r="J33" s="171"/>
      <c r="K33" s="107"/>
      <c r="L33" s="14"/>
      <c r="M33" s="25"/>
      <c r="N33" s="4"/>
      <c r="O33" s="4"/>
    </row>
    <row r="34" spans="2:22" ht="17.25" customHeight="1" x14ac:dyDescent="0.25">
      <c r="B34" s="171"/>
      <c r="C34" s="171"/>
      <c r="D34" s="171"/>
      <c r="E34" s="171"/>
      <c r="F34" s="171"/>
      <c r="G34" s="171"/>
      <c r="H34" s="171"/>
      <c r="I34" s="171"/>
      <c r="J34" s="171"/>
      <c r="K34" s="107"/>
      <c r="L34" s="14"/>
      <c r="M34" s="14"/>
      <c r="N34" s="4"/>
      <c r="O34" s="4"/>
    </row>
    <row r="35" spans="2:22" ht="17.25" customHeight="1" x14ac:dyDescent="0.25">
      <c r="B35" s="171"/>
      <c r="C35" s="171"/>
      <c r="D35" s="171"/>
      <c r="E35" s="171"/>
      <c r="F35" s="171"/>
      <c r="G35" s="171"/>
      <c r="H35" s="171"/>
      <c r="I35" s="171"/>
      <c r="J35" s="171"/>
      <c r="K35" s="107"/>
      <c r="L35" s="10"/>
      <c r="M35" s="10"/>
      <c r="N35" s="4"/>
      <c r="O35" s="4"/>
    </row>
    <row r="36" spans="2:22" ht="17.25" hidden="1" customHeight="1" x14ac:dyDescent="0.25">
      <c r="B36" s="171"/>
      <c r="C36" s="171"/>
      <c r="D36" s="171"/>
      <c r="E36" s="171"/>
      <c r="F36" s="171"/>
      <c r="G36" s="171"/>
      <c r="H36" s="171"/>
      <c r="I36" s="171"/>
      <c r="J36" s="171"/>
      <c r="K36" s="107"/>
      <c r="N36" s="4"/>
      <c r="O36" s="4"/>
    </row>
    <row r="37" spans="2:22" ht="14.45" hidden="1" customHeight="1" x14ac:dyDescent="0.25">
      <c r="B37" s="171"/>
      <c r="C37" s="171"/>
      <c r="D37" s="171"/>
      <c r="E37" s="171"/>
      <c r="F37" s="171"/>
      <c r="G37" s="171"/>
      <c r="H37" s="171"/>
      <c r="I37" s="171"/>
      <c r="J37" s="171"/>
      <c r="K37" s="107"/>
      <c r="N37" s="12"/>
      <c r="O37" s="4"/>
    </row>
    <row r="38" spans="2:22" ht="15.75" hidden="1" thickBot="1" x14ac:dyDescent="0.3">
      <c r="C38" s="14"/>
      <c r="D38" s="14"/>
      <c r="E38" s="14"/>
      <c r="F38" s="14"/>
      <c r="G38" s="15"/>
      <c r="H38" s="16"/>
      <c r="I38" s="17"/>
      <c r="J38" s="33"/>
      <c r="K38" s="33"/>
      <c r="L38" s="14"/>
      <c r="M38" s="14"/>
      <c r="N38" s="4"/>
      <c r="O38" s="4"/>
    </row>
    <row r="39" spans="2:22" ht="24" hidden="1" thickBot="1" x14ac:dyDescent="0.3">
      <c r="C39" s="19"/>
      <c r="D39" s="180" t="s">
        <v>31</v>
      </c>
      <c r="E39" s="181"/>
      <c r="F39" s="182"/>
      <c r="G39" s="26"/>
      <c r="H39" s="180" t="s">
        <v>36</v>
      </c>
      <c r="I39" s="181"/>
      <c r="J39" s="182"/>
      <c r="K39" s="26"/>
      <c r="L39" s="20"/>
      <c r="M39" s="21"/>
    </row>
    <row r="40" spans="2:22" ht="73.900000000000006" hidden="1" customHeight="1" thickBot="1" x14ac:dyDescent="0.3">
      <c r="C40" s="19"/>
      <c r="D40" s="152" t="s">
        <v>107</v>
      </c>
      <c r="E40" s="153"/>
      <c r="F40" s="154"/>
      <c r="G40" s="27"/>
      <c r="H40" s="152" t="s">
        <v>111</v>
      </c>
      <c r="I40" s="153"/>
      <c r="J40" s="154"/>
      <c r="K40" s="31"/>
      <c r="L40" s="20"/>
      <c r="M40" s="21"/>
    </row>
    <row r="41" spans="2:22" ht="21" hidden="1" customHeight="1" x14ac:dyDescent="0.25">
      <c r="C41" s="19"/>
      <c r="D41" s="155" t="s">
        <v>32</v>
      </c>
      <c r="E41" s="156"/>
      <c r="F41" s="157"/>
      <c r="G41" s="27"/>
      <c r="H41" s="183" t="s">
        <v>32</v>
      </c>
      <c r="I41" s="184"/>
      <c r="J41" s="185"/>
      <c r="K41" s="32"/>
      <c r="L41" s="20"/>
      <c r="M41" s="21"/>
    </row>
    <row r="42" spans="2:22" ht="21" hidden="1" x14ac:dyDescent="0.35">
      <c r="C42" s="19"/>
      <c r="D42" s="175" t="s">
        <v>33</v>
      </c>
      <c r="E42" s="176"/>
      <c r="F42" s="115" t="str">
        <f>IFERROR(G50,"")</f>
        <v/>
      </c>
      <c r="G42" s="26"/>
      <c r="H42" s="175" t="str">
        <f>IF($E$8&gt;0,"IOFFC","IOFC")</f>
        <v>IOFC</v>
      </c>
      <c r="I42" s="176"/>
      <c r="J42" s="116" t="str">
        <f>IFERROR(IF($H$42="IOFFC",$G$57,$G$56),"")</f>
        <v/>
      </c>
      <c r="K42" s="26"/>
      <c r="L42" s="20"/>
      <c r="M42" s="21"/>
    </row>
    <row r="43" spans="2:22" ht="21" hidden="1" x14ac:dyDescent="0.35">
      <c r="C43" s="22"/>
      <c r="D43" s="175" t="s">
        <v>34</v>
      </c>
      <c r="E43" s="176"/>
      <c r="F43" s="115" t="str">
        <f>IFERROR(G51,"")</f>
        <v/>
      </c>
      <c r="G43" s="28"/>
      <c r="H43" s="117" t="s">
        <v>35</v>
      </c>
      <c r="I43" s="118"/>
      <c r="J43" s="115"/>
      <c r="K43" s="28"/>
      <c r="L43" s="14"/>
      <c r="M43" s="21"/>
    </row>
    <row r="44" spans="2:22" ht="21.75" hidden="1" thickBot="1" x14ac:dyDescent="0.4">
      <c r="C44" s="19"/>
      <c r="D44" s="177" t="s">
        <v>35</v>
      </c>
      <c r="E44" s="178"/>
      <c r="F44" s="179"/>
      <c r="G44" s="29"/>
      <c r="H44" s="119" t="s">
        <v>37</v>
      </c>
      <c r="I44" s="120"/>
      <c r="J44" s="121" t="str">
        <f>IFERROR($M$56,"")</f>
        <v/>
      </c>
      <c r="K44" s="29"/>
      <c r="L44" s="17"/>
      <c r="M44" s="21"/>
    </row>
    <row r="45" spans="2:22" ht="21" hidden="1" x14ac:dyDescent="0.35">
      <c r="C45" s="23"/>
      <c r="D45" s="122" t="s">
        <v>33</v>
      </c>
      <c r="E45" s="123"/>
      <c r="F45" s="115" t="str">
        <f>IFERROR(M50,"")</f>
        <v/>
      </c>
      <c r="G45" s="30"/>
      <c r="H45" s="30"/>
      <c r="I45" s="14"/>
      <c r="J45" s="30"/>
      <c r="K45" s="30"/>
      <c r="L45" s="17"/>
      <c r="M45" s="24"/>
    </row>
    <row r="46" spans="2:22" ht="21.75" hidden="1" thickBot="1" x14ac:dyDescent="0.4">
      <c r="C46" s="23"/>
      <c r="D46" s="124" t="s">
        <v>34</v>
      </c>
      <c r="E46" s="125"/>
      <c r="F46" s="126" t="str">
        <f>IFERROR(M51,"")</f>
        <v/>
      </c>
      <c r="G46" s="30"/>
      <c r="H46" s="30"/>
      <c r="I46" s="14"/>
      <c r="J46" s="30"/>
      <c r="K46" s="30"/>
      <c r="L46" s="17"/>
      <c r="M46" s="24"/>
    </row>
    <row r="47" spans="2:22" hidden="1" x14ac:dyDescent="0.25"/>
    <row r="48" spans="2:22" hidden="1" x14ac:dyDescent="0.25">
      <c r="C48" s="174" t="s">
        <v>20</v>
      </c>
      <c r="D48" s="174"/>
      <c r="E48" s="174"/>
      <c r="F48" s="174"/>
      <c r="I48" s="174" t="s">
        <v>21</v>
      </c>
      <c r="J48" s="174"/>
      <c r="K48" s="174"/>
      <c r="L48" s="174"/>
      <c r="M48" s="174"/>
      <c r="N48" s="97"/>
      <c r="O48" s="97"/>
      <c r="P48" s="10"/>
      <c r="Q48" s="10"/>
      <c r="R48" s="10"/>
      <c r="S48" s="10"/>
      <c r="T48" s="10"/>
      <c r="U48" s="10"/>
      <c r="V48" s="10"/>
    </row>
    <row r="49" spans="3:32" hidden="1" x14ac:dyDescent="0.25">
      <c r="E49" s="102" t="s">
        <v>101</v>
      </c>
      <c r="F49" s="102" t="s">
        <v>22</v>
      </c>
      <c r="K49" s="102" t="s">
        <v>101</v>
      </c>
      <c r="L49" s="102" t="s">
        <v>22</v>
      </c>
      <c r="N49" s="97"/>
      <c r="O49" s="97"/>
      <c r="P49" s="10"/>
      <c r="Q49" s="10"/>
      <c r="R49" s="10"/>
      <c r="S49" s="10"/>
      <c r="T49" s="10"/>
      <c r="U49" s="10"/>
      <c r="V49" s="10"/>
    </row>
    <row r="50" spans="3:32" hidden="1" x14ac:dyDescent="0.25">
      <c r="C50" s="4" t="s">
        <v>0</v>
      </c>
      <c r="E50" s="127" t="str">
        <f>'Imperial ME - Biological FW'!L5</f>
        <v/>
      </c>
      <c r="F50" s="127" t="str">
        <f>'Imperial ME - Current'!L5</f>
        <v/>
      </c>
      <c r="G50" s="128" t="e">
        <f>(E50-F50)/E50</f>
        <v>#VALUE!</v>
      </c>
      <c r="H50" s="129"/>
      <c r="I50" s="4" t="s">
        <v>0</v>
      </c>
      <c r="K50" s="127" t="str">
        <f>'Imperial ME - Biological FT'!L5</f>
        <v/>
      </c>
      <c r="L50" s="127" t="str">
        <f>'Imperial ME - Current'!L5</f>
        <v/>
      </c>
      <c r="M50" s="128" t="e">
        <f>(K50-L50)/K50</f>
        <v>#VALUE!</v>
      </c>
      <c r="N50" s="97"/>
      <c r="O50" s="97"/>
      <c r="P50" s="10"/>
      <c r="Q50" s="10"/>
      <c r="R50" s="10"/>
      <c r="S50" s="10"/>
      <c r="T50" s="10"/>
      <c r="U50" s="10"/>
      <c r="V50" s="10"/>
    </row>
    <row r="51" spans="3:32" hidden="1" x14ac:dyDescent="0.25">
      <c r="C51" s="4" t="s">
        <v>89</v>
      </c>
      <c r="E51" s="127" t="str">
        <f>'Imperial ME - Biological FW'!L6</f>
        <v/>
      </c>
      <c r="F51" s="127" t="str">
        <f>'Imperial ME - Current'!L6</f>
        <v/>
      </c>
      <c r="G51" s="128" t="e">
        <f>(E51-F51)/E51</f>
        <v>#VALUE!</v>
      </c>
      <c r="I51" s="4" t="s">
        <v>89</v>
      </c>
      <c r="K51" s="127" t="str">
        <f>'Imperial ME - Biological FT'!L6</f>
        <v/>
      </c>
      <c r="L51" s="127" t="str">
        <f>'Imperial ME - Current'!L6</f>
        <v/>
      </c>
      <c r="M51" s="128" t="e">
        <f>(K51-L51)/K51</f>
        <v>#VALUE!</v>
      </c>
      <c r="N51" s="97"/>
      <c r="O51" s="97"/>
      <c r="P51" s="10"/>
      <c r="Q51" s="10"/>
      <c r="R51" s="10"/>
      <c r="S51" s="10"/>
      <c r="T51" s="10"/>
      <c r="U51" s="10"/>
      <c r="V51" s="10"/>
    </row>
    <row r="52" spans="3:32" hidden="1" x14ac:dyDescent="0.25">
      <c r="C52" s="4" t="s">
        <v>23</v>
      </c>
      <c r="E52" s="127"/>
      <c r="F52" s="127"/>
      <c r="I52" s="4" t="s">
        <v>23</v>
      </c>
      <c r="K52" s="102"/>
      <c r="L52" s="102"/>
      <c r="N52" s="97"/>
      <c r="O52" s="97"/>
      <c r="P52" s="10"/>
      <c r="Q52" s="10"/>
      <c r="R52" s="10"/>
      <c r="S52" s="10"/>
      <c r="T52" s="10"/>
      <c r="U52" s="10"/>
      <c r="V52" s="10"/>
    </row>
    <row r="53" spans="3:32" hidden="1" x14ac:dyDescent="0.25">
      <c r="C53" s="4" t="s">
        <v>24</v>
      </c>
      <c r="E53" s="127" t="str">
        <f>'Imperial ME - Biological FW'!L10</f>
        <v/>
      </c>
      <c r="F53" s="127" t="str">
        <f>'Imperial ME - Current'!L10</f>
        <v/>
      </c>
      <c r="I53" s="4" t="s">
        <v>24</v>
      </c>
      <c r="K53" s="127" t="str">
        <f>'Imperial ME - Biological FT'!L10</f>
        <v/>
      </c>
      <c r="L53" s="127" t="str">
        <f>'Imperial ME - Current'!L10</f>
        <v/>
      </c>
      <c r="N53" s="97"/>
      <c r="O53" s="97"/>
      <c r="P53" s="10"/>
      <c r="Q53" s="10"/>
      <c r="R53" s="10"/>
      <c r="S53" s="10"/>
      <c r="T53" s="10"/>
      <c r="U53" s="10"/>
      <c r="V53" s="10"/>
    </row>
    <row r="54" spans="3:32" hidden="1" x14ac:dyDescent="0.25">
      <c r="C54" s="4" t="s">
        <v>25</v>
      </c>
      <c r="E54" s="127" t="str">
        <f>'Imperial ME - Biological FW'!L11</f>
        <v/>
      </c>
      <c r="F54" s="127" t="str">
        <f>'Imperial ME - Current'!L11</f>
        <v/>
      </c>
      <c r="I54" s="4" t="s">
        <v>25</v>
      </c>
      <c r="K54" s="127" t="str">
        <f>'Imperial ME - Biological FT'!L11</f>
        <v/>
      </c>
      <c r="L54" s="127" t="str">
        <f>'Imperial ME - Current'!L11</f>
        <v/>
      </c>
      <c r="N54" s="97"/>
      <c r="O54" s="97"/>
      <c r="P54" s="10"/>
      <c r="Q54" s="10"/>
      <c r="R54" s="10"/>
      <c r="S54" s="10"/>
      <c r="T54" s="10"/>
      <c r="U54" s="10"/>
      <c r="V54" s="10"/>
    </row>
    <row r="55" spans="3:32" hidden="1" x14ac:dyDescent="0.25">
      <c r="C55" s="4" t="s">
        <v>26</v>
      </c>
      <c r="E55" s="127" t="str">
        <f>IF($E$5="Live", 'Imperial ME - Biological FW'!L12,'Imperial ME - Biological FW'!L15)</f>
        <v/>
      </c>
      <c r="F55" s="127" t="str">
        <f>IF($E$5="Live", 'Imperial ME - Current'!L12,'Imperial ME - Current'!L15)</f>
        <v/>
      </c>
      <c r="G55" s="102" t="s">
        <v>27</v>
      </c>
      <c r="I55" s="4" t="s">
        <v>26</v>
      </c>
      <c r="K55" s="127" t="str">
        <f>IF($E$5="Live",'Imperial ME - Biological FT'!L12,'Imperial ME - Biological FT'!L15)</f>
        <v/>
      </c>
      <c r="L55" s="127" t="str">
        <f>IF($E$5="Live", 'Imperial ME - Current'!L12,'Imperial ME - Current'!L15)</f>
        <v/>
      </c>
      <c r="M55" s="102" t="s">
        <v>27</v>
      </c>
      <c r="N55" s="98"/>
      <c r="O55" s="98"/>
      <c r="P55" s="13"/>
      <c r="Q55" s="13"/>
      <c r="R55" s="13"/>
      <c r="S55" s="13"/>
      <c r="T55" s="13"/>
      <c r="U55" s="13"/>
      <c r="V55" s="13"/>
    </row>
    <row r="56" spans="3:32" hidden="1" x14ac:dyDescent="0.25">
      <c r="C56" s="4" t="s">
        <v>28</v>
      </c>
      <c r="E56" s="127" t="str">
        <f>IF($E$5="Live",'Imperial ME - Biological FW'!L13,'Imperial ME - Biological FW'!L16)</f>
        <v/>
      </c>
      <c r="F56" s="127" t="str">
        <f>IF($E$5="Live", 'Imperial ME - Current'!L13,'Imperial ME - Current'!L16)</f>
        <v/>
      </c>
      <c r="G56" s="127" t="e">
        <f>E56-F56</f>
        <v>#VALUE!</v>
      </c>
      <c r="I56" s="4" t="s">
        <v>28</v>
      </c>
      <c r="K56" s="127" t="str">
        <f>IF($E$5="Live",'Imperial ME - Biological FT'!L13,'Imperial ME - Biological FT'!L16)</f>
        <v/>
      </c>
      <c r="L56" s="127" t="str">
        <f>IF($E$5="Live", 'Imperial ME - Current'!L13,'Imperial ME - Current'!L16)</f>
        <v/>
      </c>
      <c r="M56" s="127" t="e">
        <f>K56-L56</f>
        <v>#VALUE!</v>
      </c>
      <c r="N56" s="98"/>
      <c r="O56" s="98"/>
      <c r="P56" s="13"/>
      <c r="Q56" s="13"/>
      <c r="R56" s="13"/>
      <c r="S56" s="13"/>
      <c r="T56" s="13"/>
      <c r="U56" s="13"/>
      <c r="V56" s="13"/>
    </row>
    <row r="57" spans="3:32" hidden="1" x14ac:dyDescent="0.25">
      <c r="C57" s="4" t="s">
        <v>29</v>
      </c>
      <c r="E57" s="127" t="str">
        <f>IF($E$5="Live", 'Imperial ME - Biological FW'!L14,'Imperial ME - Biological FW'!L17)</f>
        <v/>
      </c>
      <c r="F57" s="127" t="str">
        <f>IF($E$5="Live", 'Imperial ME - Current'!L14,'Imperial ME - Current'!L17)</f>
        <v/>
      </c>
      <c r="G57" s="127" t="e">
        <f>E57-F57</f>
        <v>#VALUE!</v>
      </c>
      <c r="I57" s="4" t="s">
        <v>29</v>
      </c>
      <c r="K57" s="127" t="str">
        <f>IF($E$5="Live", 'Imperial ME - Biological FT'!L14,'Imperial ME - Biological FT'!L17)</f>
        <v/>
      </c>
      <c r="L57" s="127" t="str">
        <f>IF($E$5="Live", 'Imperial ME - Current'!L14,'Imperial ME - Current'!L17)</f>
        <v/>
      </c>
      <c r="M57" s="127" t="e">
        <f>K57-L57</f>
        <v>#VALUE!</v>
      </c>
      <c r="N57" s="97"/>
      <c r="O57" s="97"/>
      <c r="P57" s="10"/>
      <c r="Q57" s="10"/>
      <c r="R57" s="10"/>
      <c r="S57" s="10"/>
      <c r="T57" s="10"/>
      <c r="U57" s="10"/>
      <c r="V57" s="10"/>
    </row>
    <row r="58" spans="3:32" hidden="1" x14ac:dyDescent="0.25">
      <c r="G58" s="4" t="s">
        <v>30</v>
      </c>
      <c r="M58" s="4" t="s">
        <v>30</v>
      </c>
      <c r="N58" s="97"/>
      <c r="O58" s="97"/>
      <c r="P58" s="10"/>
      <c r="Q58" s="10"/>
      <c r="R58" s="10"/>
      <c r="S58" s="10"/>
      <c r="T58" s="10"/>
      <c r="U58" s="10"/>
      <c r="V58" s="10"/>
      <c r="W58" s="10"/>
      <c r="Z58" s="10"/>
      <c r="AA58" s="10"/>
    </row>
    <row r="59" spans="3:32" hidden="1" x14ac:dyDescent="0.25">
      <c r="N59" s="97"/>
      <c r="O59" s="97"/>
      <c r="P59" s="10"/>
      <c r="Q59" s="10"/>
      <c r="R59" s="10"/>
      <c r="S59" s="10"/>
      <c r="T59" s="10"/>
      <c r="U59" s="10"/>
      <c r="V59" s="10"/>
      <c r="W59" s="10"/>
      <c r="Z59" s="10"/>
      <c r="AA59" s="10"/>
    </row>
    <row r="60" spans="3:32" hidden="1" x14ac:dyDescent="0.25">
      <c r="C60" s="146" t="e">
        <f>IF(D60=0,"not impact",IF(F42&lt;0,"reduce","increase"))</f>
        <v>#VALUE!</v>
      </c>
      <c r="D60" s="147" t="e">
        <f>ROUND(IF(F42&lt;0,(-F42*100),(F42*100)),2)</f>
        <v>#VALUE!</v>
      </c>
      <c r="E60" s="4" t="s">
        <v>119</v>
      </c>
      <c r="F60" s="148"/>
      <c r="N60" s="10"/>
      <c r="O60" s="10"/>
      <c r="P60" s="10"/>
      <c r="Q60" s="10"/>
      <c r="R60" s="10"/>
      <c r="S60" s="10"/>
      <c r="T60" s="10"/>
      <c r="U60" s="10"/>
      <c r="V60" s="10"/>
      <c r="W60" s="10"/>
      <c r="Y60" s="10"/>
      <c r="Z60" s="10"/>
      <c r="AF60" s="10"/>
    </row>
    <row r="61" spans="3:32" hidden="1" x14ac:dyDescent="0.25">
      <c r="C61" s="146" t="e">
        <f>IF(D61=0,"not impact",IF(F43&lt;0,"worsen","improve"))</f>
        <v>#VALUE!</v>
      </c>
      <c r="D61" s="147" t="e">
        <f>ROUND(IF(F43&lt;0,(-F43*100),(F43*100)),2)</f>
        <v>#VALUE!</v>
      </c>
      <c r="E61" s="4" t="s">
        <v>119</v>
      </c>
      <c r="N61" s="10"/>
      <c r="O61" s="10"/>
      <c r="P61" s="10"/>
      <c r="Q61" s="10"/>
      <c r="R61" s="10"/>
      <c r="S61" s="10"/>
      <c r="T61" s="10"/>
      <c r="U61" s="10"/>
      <c r="V61" s="10"/>
      <c r="W61" s="10"/>
      <c r="Y61" s="10"/>
      <c r="Z61" s="10"/>
    </row>
    <row r="62" spans="3:32" hidden="1" x14ac:dyDescent="0.25">
      <c r="C62" s="146"/>
      <c r="D62" s="147"/>
      <c r="N62" s="10"/>
      <c r="O62" s="10"/>
      <c r="P62" s="10"/>
      <c r="Q62" s="10"/>
      <c r="R62" s="10"/>
      <c r="S62" s="10"/>
      <c r="T62" s="10"/>
      <c r="U62" s="10"/>
      <c r="V62" s="10"/>
      <c r="W62" s="10"/>
      <c r="Y62" s="10"/>
      <c r="Z62" s="10"/>
    </row>
    <row r="63" spans="3:32" hidden="1" x14ac:dyDescent="0.25">
      <c r="D63" s="149"/>
      <c r="N63" s="4"/>
      <c r="O63" s="4"/>
      <c r="W63" s="10"/>
      <c r="Y63" s="10"/>
      <c r="Z63" s="10"/>
    </row>
    <row r="64" spans="3:32" hidden="1" x14ac:dyDescent="0.25">
      <c r="C64" s="146" t="e">
        <f>IF(D64=0,"not impact",IF(F45&lt;0,"reduce","increase"))</f>
        <v>#VALUE!</v>
      </c>
      <c r="D64" s="147" t="e">
        <f>ROUND(IF(F45&lt;0,(-F45*100),(F45*100)),2)</f>
        <v>#VALUE!</v>
      </c>
      <c r="E64" s="4" t="s">
        <v>119</v>
      </c>
      <c r="N64" s="4"/>
      <c r="O64" s="4"/>
    </row>
    <row r="65" spans="3:15" hidden="1" x14ac:dyDescent="0.25">
      <c r="C65" s="146" t="e">
        <f>IF(D65=0,"not impact",IF(F46&lt;0,"worsen","improve"))</f>
        <v>#VALUE!</v>
      </c>
      <c r="D65" s="147" t="e">
        <f>ROUND(IF(F46&lt;0,(-F46*100),(F46*100)),2)</f>
        <v>#VALUE!</v>
      </c>
      <c r="E65" s="4" t="s">
        <v>119</v>
      </c>
      <c r="N65" s="4"/>
      <c r="O65" s="4"/>
    </row>
    <row r="66" spans="3:15" ht="18.600000000000001" hidden="1" customHeight="1" x14ac:dyDescent="0.25">
      <c r="C66" s="146" t="str">
        <f>IF(J42&lt;0,"; however, resulting in losses of $",", resulting in gains of $")</f>
        <v>, resulting in gains of $</v>
      </c>
      <c r="D66" s="147" t="e">
        <f>ROUND(IF(J42&lt;0,(-J42),(J42)),2)</f>
        <v>#VALUE!</v>
      </c>
      <c r="E66" s="4" t="s">
        <v>120</v>
      </c>
      <c r="F66" s="149" t="e">
        <f>ROUND(J42,2)</f>
        <v>#VALUE!</v>
      </c>
      <c r="G66" s="105"/>
      <c r="N66" s="4"/>
      <c r="O66" s="4"/>
    </row>
    <row r="67" spans="3:15" hidden="1" x14ac:dyDescent="0.25">
      <c r="C67" s="146" t="str">
        <f>IF(J44&lt;0,"; however, resulting in losses of $",", resulting in gains of $")</f>
        <v>, resulting in gains of $</v>
      </c>
      <c r="D67" s="147" t="e">
        <f>ROUND(IF(J44&lt;0,(-J44),(J44)),2)</f>
        <v>#VALUE!</v>
      </c>
      <c r="E67" s="4" t="s">
        <v>120</v>
      </c>
      <c r="F67" s="149" t="e">
        <f>ROUND(J44,2)</f>
        <v>#VALUE!</v>
      </c>
      <c r="N67" s="4"/>
      <c r="O67" s="4"/>
    </row>
    <row r="68" spans="3:15" hidden="1" x14ac:dyDescent="0.25">
      <c r="C68" s="146" t="e">
        <f>IF(F66&lt;0,"In this scenario, it isn't economical to feed PIC SID Lysine biological levels.",IF(F66&gt;0,"In this scenario, it is economical to feed PIC SID Lysine biological levels.","In this scenario, feed the current SID Lysine levels or the biological SID Lysine levels do not differ in economics."))</f>
        <v>#VALUE!</v>
      </c>
      <c r="N68" s="4"/>
      <c r="O68" s="4"/>
    </row>
    <row r="69" spans="3:15" hidden="1" x14ac:dyDescent="0.25">
      <c r="C69" s="146" t="e">
        <f>IF(F67&lt;0,"In this scenario, it isn't economical to feed PIC SID Lysine biological levels.",IF(F67&gt;0,"In this scenario, it is economical to feed PIC SID Lysine biological levels.","In this scenario, feed the current SID Lysine levels or the biological SID Lysine levels do not differ in economics."))</f>
        <v>#VALUE!</v>
      </c>
      <c r="N69" s="4"/>
      <c r="O69" s="4"/>
    </row>
    <row r="70" spans="3:15" ht="15.75" hidden="1" thickBot="1" x14ac:dyDescent="0.3"/>
    <row r="71" spans="3:15" hidden="1" x14ac:dyDescent="0.25">
      <c r="C71" s="130">
        <f t="shared" ref="C71:D78" si="7">C13</f>
        <v>0</v>
      </c>
      <c r="D71" s="131">
        <f t="shared" si="7"/>
        <v>0</v>
      </c>
      <c r="E71" s="132">
        <f>IF(D71=0,0,1)</f>
        <v>0</v>
      </c>
    </row>
    <row r="72" spans="3:15" hidden="1" x14ac:dyDescent="0.25">
      <c r="C72" s="133" t="str">
        <f t="shared" si="7"/>
        <v xml:space="preserve"> </v>
      </c>
      <c r="D72" s="134">
        <f t="shared" si="7"/>
        <v>0</v>
      </c>
      <c r="E72" s="135">
        <f t="shared" ref="E72:E78" si="8">IF(D72=0,0,1)</f>
        <v>0</v>
      </c>
    </row>
    <row r="73" spans="3:15" hidden="1" x14ac:dyDescent="0.25">
      <c r="C73" s="133" t="str">
        <f t="shared" si="7"/>
        <v xml:space="preserve"> </v>
      </c>
      <c r="D73" s="134">
        <f t="shared" si="7"/>
        <v>0</v>
      </c>
      <c r="E73" s="135">
        <f t="shared" si="8"/>
        <v>0</v>
      </c>
    </row>
    <row r="74" spans="3:15" hidden="1" x14ac:dyDescent="0.25">
      <c r="C74" s="133" t="str">
        <f t="shared" si="7"/>
        <v xml:space="preserve"> </v>
      </c>
      <c r="D74" s="134">
        <f t="shared" si="7"/>
        <v>0</v>
      </c>
      <c r="E74" s="135">
        <f t="shared" si="8"/>
        <v>0</v>
      </c>
    </row>
    <row r="75" spans="3:15" hidden="1" x14ac:dyDescent="0.25">
      <c r="C75" s="133" t="str">
        <f t="shared" si="7"/>
        <v xml:space="preserve"> </v>
      </c>
      <c r="D75" s="134">
        <f t="shared" si="7"/>
        <v>0</v>
      </c>
      <c r="E75" s="135">
        <f t="shared" si="8"/>
        <v>0</v>
      </c>
    </row>
    <row r="76" spans="3:15" hidden="1" x14ac:dyDescent="0.25">
      <c r="C76" s="133" t="str">
        <f t="shared" si="7"/>
        <v xml:space="preserve"> </v>
      </c>
      <c r="D76" s="134">
        <f t="shared" si="7"/>
        <v>0</v>
      </c>
      <c r="E76" s="135">
        <f t="shared" si="8"/>
        <v>0</v>
      </c>
    </row>
    <row r="77" spans="3:15" ht="15.75" hidden="1" thickBot="1" x14ac:dyDescent="0.3">
      <c r="C77" s="136" t="str">
        <f t="shared" si="7"/>
        <v xml:space="preserve"> </v>
      </c>
      <c r="D77" s="137">
        <f t="shared" si="7"/>
        <v>0</v>
      </c>
      <c r="E77" s="138">
        <f t="shared" si="8"/>
        <v>0</v>
      </c>
    </row>
    <row r="78" spans="3:15" ht="15.75" hidden="1" thickBot="1" x14ac:dyDescent="0.3">
      <c r="C78" s="136" t="str">
        <f t="shared" si="7"/>
        <v xml:space="preserve"> </v>
      </c>
      <c r="D78" s="137">
        <f t="shared" si="7"/>
        <v>0</v>
      </c>
      <c r="E78" s="138">
        <f t="shared" si="8"/>
        <v>0</v>
      </c>
    </row>
  </sheetData>
  <sheetProtection algorithmName="SHA-512" hashValue="QjbwKKhWaWdoysZOUDTYZln3BN0VhKJArpTIlzvJCfiQ80k65pl5K82R4W384MmDlj/ncpVoalAhiPjW4+PhQQ==" saltValue="TR/Uxp9pH3dLBQEt1+kI6g==" spinCount="100000" sheet="1" objects="1" scenarios="1"/>
  <mergeCells count="38">
    <mergeCell ref="B26:J26"/>
    <mergeCell ref="B2:D2"/>
    <mergeCell ref="B5:D5"/>
    <mergeCell ref="B6:D6"/>
    <mergeCell ref="B8:D8"/>
    <mergeCell ref="B9:D9"/>
    <mergeCell ref="X9:Y9"/>
    <mergeCell ref="C48:F48"/>
    <mergeCell ref="I48:M48"/>
    <mergeCell ref="X15:Y15"/>
    <mergeCell ref="D42:E42"/>
    <mergeCell ref="D43:E43"/>
    <mergeCell ref="X17:Y17"/>
    <mergeCell ref="X19:Y19"/>
    <mergeCell ref="D44:F44"/>
    <mergeCell ref="H39:J39"/>
    <mergeCell ref="H40:J40"/>
    <mergeCell ref="H41:J41"/>
    <mergeCell ref="H42:I42"/>
    <mergeCell ref="D39:F39"/>
    <mergeCell ref="B22:J22"/>
    <mergeCell ref="B23:J23"/>
    <mergeCell ref="D40:F40"/>
    <mergeCell ref="D41:F41"/>
    <mergeCell ref="X11:Y11"/>
    <mergeCell ref="X13:Y13"/>
    <mergeCell ref="C4:D4"/>
    <mergeCell ref="C7:D7"/>
    <mergeCell ref="I11:J11"/>
    <mergeCell ref="F11:G11"/>
    <mergeCell ref="B24:J24"/>
    <mergeCell ref="B27:J27"/>
    <mergeCell ref="B28:J28"/>
    <mergeCell ref="B33:J37"/>
    <mergeCell ref="B30:B31"/>
    <mergeCell ref="C30:J31"/>
    <mergeCell ref="X4:Y4"/>
    <mergeCell ref="X7:Y7"/>
  </mergeCells>
  <conditionalFormatting sqref="F42:F46">
    <cfRule type="cellIs" dxfId="21" priority="16" operator="greaterThan">
      <formula>$AN$45</formula>
    </cfRule>
  </conditionalFormatting>
  <conditionalFormatting sqref="F42:F46">
    <cfRule type="cellIs" dxfId="20" priority="17" operator="lessThan">
      <formula>$AN$45</formula>
    </cfRule>
  </conditionalFormatting>
  <conditionalFormatting sqref="J42:J44">
    <cfRule type="cellIs" dxfId="19" priority="14" operator="greaterThan">
      <formula>$AN$46</formula>
    </cfRule>
  </conditionalFormatting>
  <conditionalFormatting sqref="J42:J44">
    <cfRule type="cellIs" dxfId="18" priority="15" operator="lessThan">
      <formula>$AN$46</formula>
    </cfRule>
  </conditionalFormatting>
  <conditionalFormatting sqref="E9 B9">
    <cfRule type="expression" dxfId="17" priority="13">
      <formula>$E$5="Live"</formula>
    </cfRule>
  </conditionalFormatting>
  <conditionalFormatting sqref="B24:J24">
    <cfRule type="cellIs" dxfId="16" priority="4" operator="equal">
      <formula>"In this scenario, feed the current SID Lysine levels or the biological SID Lysine levels do not differ in economics."</formula>
    </cfRule>
    <cfRule type="cellIs" dxfId="15" priority="5" operator="equal">
      <formula>"In this scenario, it is economical to feed PIC SID Lysine biological levels."</formula>
    </cfRule>
    <cfRule type="cellIs" dxfId="14" priority="6" operator="equal">
      <formula>"In this scenario, it isn't economical to feed PIC SID Lysine biological levels."</formula>
    </cfRule>
  </conditionalFormatting>
  <conditionalFormatting sqref="B28:J28">
    <cfRule type="cellIs" dxfId="13" priority="1" operator="equal">
      <formula>"In this scenario, feed the current SID Lysine levels or the biological SID Lysine levels do not differ in economics."</formula>
    </cfRule>
    <cfRule type="cellIs" dxfId="12" priority="2" operator="equal">
      <formula>"In this scenario, it is economical to feed PIC SID Lysine biological levels."</formula>
    </cfRule>
    <cfRule type="cellIs" dxfId="11" priority="3" operator="equal">
      <formula>"In this scenario, it isn't economical to feed PIC SID Lysine biological levels."</formula>
    </cfRule>
  </conditionalFormatting>
  <dataValidations count="9">
    <dataValidation type="decimal" errorStyle="warning" allowBlank="1" showInputMessage="1" showErrorMessage="1" error="Please double check your entry" sqref="E6" xr:uid="{0AA44AEA-3635-4079-8423-C6B9395BBFB9}">
      <formula1>0.1</formula1>
      <formula2>1000000</formula2>
    </dataValidation>
    <dataValidation type="decimal" errorStyle="warning" allowBlank="1" showInputMessage="1" showErrorMessage="1" error="Please double check your entry" sqref="N4:N5" xr:uid="{8EC94C91-8352-4638-B124-98159A76C30B}">
      <formula1>30</formula1>
      <formula2>150</formula2>
    </dataValidation>
    <dataValidation type="decimal" allowBlank="1" showInputMessage="1" showErrorMessage="1" errorTitle="Outside range" error="Please enter a weight between 50 to 330 lb" sqref="C14:C20" xr:uid="{2C7822B9-4433-45D0-A43E-40FE942E616E}">
      <formula1>50</formula1>
      <formula2>330</formula2>
    </dataValidation>
    <dataValidation type="decimal" errorStyle="warning" allowBlank="1" showInputMessage="1" showErrorMessage="1" error="Please double check your entry" sqref="G13:G19 J13:J19" xr:uid="{BD5D45C4-1A1C-404C-970B-28E7A4437D4E}">
      <formula1>1</formula1>
      <formula2>1000000</formula2>
    </dataValidation>
    <dataValidation type="decimal" errorStyle="warning" allowBlank="1" showInputMessage="1" showErrorMessage="1" error="Please double check your entry" sqref="I20:J20 I13:I19" xr:uid="{A438E64F-1198-4944-A626-4E4D8EDE0AB1}">
      <formula1>0.4</formula1>
      <formula2>1.6</formula2>
    </dataValidation>
    <dataValidation type="decimal" errorStyle="warning" allowBlank="1" showInputMessage="1" showErrorMessage="1" error="Please double check your entry" sqref="F9 E8" xr:uid="{14275B75-36AF-4883-A002-DB271C5D2C28}">
      <formula1>0</formula1>
      <formula2>1000000</formula2>
    </dataValidation>
    <dataValidation type="decimal" allowBlank="1" showInputMessage="1" showErrorMessage="1" sqref="E9" xr:uid="{1913AB84-D8FC-4FC4-B5D8-FC906AFA8D45}">
      <formula1>1</formula1>
      <formula2>100</formula2>
    </dataValidation>
    <dataValidation type="list" errorStyle="warning" allowBlank="1" showInputMessage="1" showErrorMessage="1" error="Please double check your entry" sqref="E5" xr:uid="{19F7BFDE-DAA1-4598-ACB6-379B16C04552}">
      <formula1>$AB$4:$AB$5</formula1>
    </dataValidation>
    <dataValidation type="decimal" allowBlank="1" showInputMessage="1" showErrorMessage="1" errorTitle="Outside range" error="Please enter a weight between 25 to 330 lbs" sqref="C13 D13:D20" xr:uid="{7C1C82A8-F66C-4867-8CB6-50EEF86AF56B}">
      <formula1>25</formula1>
      <formula2>330</formula2>
    </dataValidation>
  </dataValidations>
  <pageMargins left="0.7" right="0.7" top="0.75" bottom="0.75" header="0.3" footer="0.3"/>
  <pageSetup scale="42" fitToWidth="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B788-7B02-4FFF-B9E7-72616C958450}">
  <dimension ref="A1:T36"/>
  <sheetViews>
    <sheetView topLeftCell="B1" zoomScale="110" zoomScaleNormal="110" workbookViewId="0">
      <selection activeCell="R12" sqref="R12"/>
    </sheetView>
  </sheetViews>
  <sheetFormatPr defaultRowHeight="15" x14ac:dyDescent="0.25"/>
  <cols>
    <col min="1" max="1" width="52.85546875" customWidth="1"/>
    <col min="2" max="2" width="12" bestFit="1" customWidth="1"/>
    <col min="3" max="3" width="10.5703125" bestFit="1" customWidth="1"/>
    <col min="4" max="4" width="10.85546875" bestFit="1" customWidth="1"/>
    <col min="5" max="5" width="10.5703125" bestFit="1" customWidth="1"/>
    <col min="9" max="9" width="8.85546875" style="1"/>
    <col min="11" max="11" width="31.7109375" bestFit="1" customWidth="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'Imperial-ME'!C13</f>
        <v>0</v>
      </c>
      <c r="C5" s="37" t="str">
        <f>'Imperial-ME'!C14</f>
        <v xml:space="preserve"> </v>
      </c>
      <c r="D5" s="37" t="str">
        <f>'Imperial-ME'!C15</f>
        <v xml:space="preserve"> </v>
      </c>
      <c r="E5" s="37" t="str">
        <f>'Imperial-ME'!C16</f>
        <v xml:space="preserve"> </v>
      </c>
      <c r="F5" s="37" t="str">
        <f>'Imperial-ME'!C17</f>
        <v xml:space="preserve"> </v>
      </c>
      <c r="G5" s="37" t="str">
        <f>'Imperial-ME'!C18</f>
        <v xml:space="preserve"> </v>
      </c>
      <c r="H5" s="37" t="str">
        <f>'Imperial-ME'!C19</f>
        <v xml:space="preserve"> </v>
      </c>
      <c r="I5" s="37" t="str">
        <f>'Imperial-ME'!C20</f>
        <v xml:space="preserve"> </v>
      </c>
      <c r="J5" s="1"/>
      <c r="K5" s="1" t="s">
        <v>102</v>
      </c>
      <c r="L5" s="2" t="str">
        <f>IFERROR(IF('Imperial-ME'!$B$21=1,'Imperial ME - Current'!M5,IF('Imperial-ME'!$B$21=2,'Imperial ME - Current'!N5,IF('Imperial-ME'!$B$21=3,'Imperial ME - Current'!O5,IF('Imperial-ME'!$B$21=4,'Imperial ME - Current'!P5,IF('Imperial-ME'!$B$21=5,'Imperial ME - Current'!Q5,IF('Imperial-ME'!$B$21=6,'Imperial ME - Current'!R5,IF('Imperial-ME'!$B$21=7,'Imperial ME - Current'!S5,IF('Imperial-ME'!$B$21=8,'Imperial ME - Current'!T5,"")))))))),"")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'Imperial-ME'!D13</f>
        <v>0</v>
      </c>
      <c r="C6" s="37">
        <f>'Imperial-ME'!D14</f>
        <v>0</v>
      </c>
      <c r="D6" s="37">
        <f>'Imperial-ME'!D15</f>
        <v>0</v>
      </c>
      <c r="E6" s="37">
        <f>'Imperial-ME'!D16</f>
        <v>0</v>
      </c>
      <c r="F6" s="37">
        <f>'Imperial-ME'!D17</f>
        <v>0</v>
      </c>
      <c r="G6" s="37">
        <f>'Imperial-ME'!D18</f>
        <v>0</v>
      </c>
      <c r="H6" s="37">
        <f>'Imperial-ME'!D19</f>
        <v>0</v>
      </c>
      <c r="I6" s="37">
        <f>'Imperial-ME'!D20</f>
        <v>0</v>
      </c>
      <c r="J6" s="1"/>
      <c r="K6" s="1" t="s">
        <v>42</v>
      </c>
      <c r="L6" s="2" t="str">
        <f>IFERROR(IF('Imperial-ME'!$B$21=1,'Imperial ME - Current'!M6,IF('Imperial-ME'!$B$21=2,'Imperial ME - Current'!N6,IF('Imperial-ME'!$B$21=3,'Imperial ME - Current'!O6,IF('Imperial-ME'!$B$21=4,'Imperial ME - Current'!P6,IF('Imperial-ME'!$B$21=5,'Imperial ME - Current'!Q6,IF('Imperial-ME'!$B$21=6,'Imperial ME - Current'!R6,IF('Imperial-ME'!$B$21=7,'Imperial ME - Current'!S6,IF('Imperial-ME'!$B$21=8,'Imperial ME - Current'!T6,"")))))))),"")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J7" s="1"/>
      <c r="K7" s="1" t="s">
        <v>103</v>
      </c>
      <c r="L7" s="2" t="str">
        <f>IFERROR(IF('Imperial-ME'!$B$21=1,'Imperial ME - Current'!M7,IF('Imperial-ME'!$B$21=2,'Imperial ME - Current'!N7,IF('Imperial-ME'!$B$21=3,'Imperial ME - Current'!O7,IF('Imperial-ME'!$B$21=4,'Imperial ME - Current'!P7,IF('Imperial-ME'!$B$21=5,'Imperial ME - Current'!Q7,IF('Imperial-ME'!$B$21=6,'Imperial ME - Current'!R7,IF('Imperial-ME'!$B$21=7,'Imperial ME - Current'!S7,IF('Imperial-ME'!$B$21=8,'Imperial ME - Current'!T7,"")))))))),"")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43</v>
      </c>
      <c r="B8" s="38">
        <f>'Imperial-ME'!E13*2.204622</f>
        <v>0</v>
      </c>
      <c r="C8" s="38">
        <f>'Imperial-ME'!E14*2.204622</f>
        <v>0</v>
      </c>
      <c r="D8" s="38">
        <f>'Imperial-ME'!E15*2.204622</f>
        <v>0</v>
      </c>
      <c r="E8" s="38">
        <f>'Imperial-ME'!E16*2.204622</f>
        <v>0</v>
      </c>
      <c r="F8" s="38">
        <f>'Imperial-ME'!E17*2.204622</f>
        <v>0</v>
      </c>
      <c r="G8" s="38">
        <f>'Imperial-ME'!E18*2.204622</f>
        <v>0</v>
      </c>
      <c r="H8" s="40">
        <f>'Imperial-ME'!E19*2.204622</f>
        <v>0</v>
      </c>
      <c r="I8" s="37">
        <f>'Imperial-ME'!E20*2.204622</f>
        <v>0</v>
      </c>
      <c r="J8" s="1"/>
      <c r="K8" s="1" t="s">
        <v>44</v>
      </c>
      <c r="L8" s="2" t="str">
        <f>IFERROR(IF('Imperial-ME'!$B$21=1,'Imperial ME - Current'!M8,IF('Imperial-ME'!$B$21=2,'Imperial ME - Current'!N8,IF('Imperial-ME'!$B$21=3,'Imperial ME - Current'!O8,IF('Imperial-ME'!$B$21=4,'Imperial ME - Current'!P8,IF('Imperial-ME'!$B$21=5,'Imperial ME - Current'!Q8,IF('Imperial-ME'!$B$21=6,'Imperial ME - Current'!R8,IF('Imperial-ME'!$B$21=7,'Imperial ME - Current'!S8,IF('Imperial-ME'!$B$21=8,'Imperial ME - Current'!T8,"")))))))),"")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40">
        <f>'Imperial-ME'!G13</f>
        <v>0</v>
      </c>
      <c r="C9" s="40">
        <f>'Imperial-ME'!G14</f>
        <v>0</v>
      </c>
      <c r="D9" s="40">
        <f>'Imperial-ME'!G15</f>
        <v>0</v>
      </c>
      <c r="E9" s="40">
        <f>'Imperial-ME'!G16</f>
        <v>0</v>
      </c>
      <c r="F9" s="40">
        <f>'Imperial-ME'!G17</f>
        <v>0</v>
      </c>
      <c r="G9" s="40">
        <f>'Imperial-ME'!G18</f>
        <v>0</v>
      </c>
      <c r="H9" s="40">
        <f>'Imperial-ME'!G19</f>
        <v>0</v>
      </c>
      <c r="I9" s="3">
        <f>'Imperial-ME'!G20</f>
        <v>0</v>
      </c>
      <c r="J9" s="1"/>
      <c r="K9" s="1" t="s">
        <v>46</v>
      </c>
      <c r="L9" s="2" t="str">
        <f>IFERROR(IF('Imperial-ME'!$B$21=1,'Imperial ME - Current'!M9,IF('Imperial-ME'!$B$21=2,'Imperial ME - Current'!N9,IF('Imperial-ME'!$B$21=3,'Imperial ME - Current'!O9,IF('Imperial-ME'!$B$21=4,'Imperial ME - Current'!P9,IF('Imperial-ME'!$B$21=5,'Imperial ME - Current'!Q9,IF('Imperial-ME'!$B$21=6,'Imperial ME - Current'!R9,IF('Imperial-ME'!$B$21=7,'Imperial ME - Current'!S9,IF('Imperial-ME'!$B$21=8,'Imperial ME - Current'!T9,"")))))))),"")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73</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J10" s="1"/>
      <c r="K10" s="41" t="s">
        <v>47</v>
      </c>
      <c r="L10" s="2" t="str">
        <f>IFERROR(IF('Imperial-ME'!$B$21=1,'Imperial ME - Current'!M10,IF('Imperial-ME'!$B$21=2,'Imperial ME - Current'!N10,IF('Imperial-ME'!$B$21=3,'Imperial ME - Current'!O10,IF('Imperial-ME'!$B$21=4,'Imperial ME - Current'!P10,IF('Imperial-ME'!$B$21=5,'Imperial ME - Current'!Q10,IF('Imperial-ME'!$B$21=6,'Imperial ME - Current'!R10,IF('Imperial-ME'!$B$21=7,'Imperial ME - Current'!S10,IF('Imperial-ME'!$B$21=8,'Imperial ME - Current'!T10,"")))))))),"")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71</v>
      </c>
      <c r="B11" s="71" t="str">
        <f>IFERROR((VLOOKUP(B6,'Imperial ME - Growth Current'!$A$3:$E$308,3,TRUE)-VLOOKUP('Imperial ME - Current'!B5,'Imperial ME - Growth Current'!$A$3:$E$308,3,TRUE))/(VLOOKUP(B6,'Imperial ME - Growth Current'!$A$3:$E$308,1,TRUE)-VLOOKUP(B5,'Imperial ME - Growth Current'!$A$3:$E$308,1,TRUE)),"")</f>
        <v/>
      </c>
      <c r="C11" s="71" t="str">
        <f>IFERROR((VLOOKUP(C6,'Imperial ME - Growth Current'!$H$3:$L$308,3,TRUE)-VLOOKUP('Imperial ME - Current'!C5,'Imperial ME - Growth Current'!$H$3:$L$308,3,TRUE))/(VLOOKUP(C6,'Imperial ME - Growth Current'!$H$3:$L$308,1,TRUE)-VLOOKUP(C5,'Imperial ME - Growth Current'!$H$3:$L$308,1,TRUE)),"")</f>
        <v/>
      </c>
      <c r="D11" s="71" t="str">
        <f>IFERROR((VLOOKUP(D6,'Imperial ME - Growth Current'!$O$3:$S$308,3,TRUE)-VLOOKUP('Imperial ME - Current'!D5,'Imperial ME - Growth Current'!$O$3:$S$308,3,TRUE))/(VLOOKUP(D6,'Imperial ME - Growth Current'!$O$3:$S$308,1,TRUE)-VLOOKUP(D5,'Imperial ME - Growth Current'!$O$3:$S$308,1,TRUE)),"")</f>
        <v/>
      </c>
      <c r="E11" s="71" t="str">
        <f>IFERROR((VLOOKUP(E6,'Imperial ME - Growth Current'!$V$3:$Z$308,3,TRUE)-VLOOKUP('Imperial ME - Current'!E5,'Imperial ME - Growth Current'!$V$3:$Z$308,3,TRUE))/(VLOOKUP(E6,'Imperial ME - Growth Current'!$V$3:$Z$308,1,TRUE)-VLOOKUP(E5,'Imperial ME - Growth Current'!$V$3:$Z$308,1,TRUE)),"")</f>
        <v/>
      </c>
      <c r="F11" s="71" t="str">
        <f>IFERROR((VLOOKUP(F6,'Imperial ME - Growth Current'!$AC$3:$AG$308,3,TRUE)-VLOOKUP('Imperial ME - Current'!F5,'Imperial ME - Growth Current'!$AC$3:$AG$308,3,TRUE))/(VLOOKUP(F6,'Imperial ME - Growth Current'!$AC$3:$AG$308,1,TRUE)-VLOOKUP(F5,'Imperial ME - Growth Current'!$AC$3:$AG$308,1,TRUE)),"")</f>
        <v/>
      </c>
      <c r="G11" s="71" t="str">
        <f>IFERROR((VLOOKUP(G6,'Imperial ME - Growth Current'!$AJ$3:$AN$308,3,TRUE)-VLOOKUP('Imperial ME - Current'!G5,'Imperial ME - Growth Current'!$AJ$3:$AN$308,3,TRUE))/(VLOOKUP(G6,'Imperial ME - Growth Current'!$AJ$3:$AN$308,1,TRUE)-VLOOKUP(G5,'Imperial ME - Growth Current'!$AJ$3:$AN$308,1,TRUE)),"")</f>
        <v/>
      </c>
      <c r="H11" s="71" t="str">
        <f>IFERROR((VLOOKUP(H6,'Imperial ME - Growth Current'!$AQ$3:$AU$308,3,TRUE)-VLOOKUP('Imperial ME - Current'!H5,'Imperial ME - Growth Current'!$AQ$3:$AU$308,3,TRUE))/(VLOOKUP(H6,'Imperial ME - Growth Current'!$AQ$3:$AU$308,1,TRUE)-VLOOKUP(H5,'Imperial ME - Growth Current'!$AQ$3:$AU$308,1,TRUE)),"")</f>
        <v/>
      </c>
      <c r="I11" s="71" t="str">
        <f>IFERROR((VLOOKUP(I6,'Imperial ME - Growth Current'!$AX$3:$BB$308,3,TRUE)-VLOOKUP('Imperial ME - Current'!I5,'Imperial ME - Growth Current'!$AX$3:$BB$308,3,TRUE))/(VLOOKUP(I6,'Imperial ME - Growth Current'!$AX$3:$BB$308,1,TRUE)-VLOOKUP(I5,'Imperial ME - Growth Current'!$AX$3:$BB$308,1,TRUE)),"")</f>
        <v/>
      </c>
      <c r="J11" s="1"/>
      <c r="K11" s="43" t="s">
        <v>48</v>
      </c>
      <c r="L11" s="44" t="str">
        <f>IFERROR(IF('Imperial-ME'!$B$21=1,'Imperial ME - Current'!M11,IF('Imperial-ME'!$B$21=2,'Imperial ME - Current'!N11,IF('Imperial-ME'!$B$21=3,'Imperial ME - Current'!O11,IF('Imperial-ME'!$B$21=4,'Imperial ME - Current'!P11,IF('Imperial-ME'!$B$21=5,'Imperial ME - Current'!Q11,IF('Imperial-ME'!$B$21=6,'Imperial ME - Current'!R11,IF('Imperial-ME'!$B$21=7,'Imperial ME - Current'!S11,IF('Imperial-ME'!$B$21=8,'Imperial ME - Current'!T11,"")))))))),"")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72</v>
      </c>
      <c r="B12" s="71" t="str">
        <f>IFERROR((VLOOKUP(B6,'Imperial ME - Growth Current'!$A$3:$E$308,5,TRUE)-VLOOKUP('Imperial ME - Current'!B5,'Imperial ME - Growth Current'!$A$3:$E$308,5,TRUE))/(VLOOKUP(B6,'Imperial ME - Growth Current'!$A$3:$E$308,1,TRUE)-VLOOKUP(B5,'Imperial ME - Growth Current'!$A$3:$E$308,1,TRUE)),"")</f>
        <v/>
      </c>
      <c r="C12" s="71" t="str">
        <f>IFERROR((VLOOKUP(C6,'Imperial ME - Growth Current'!$H$3:$L$308,5,TRUE)-VLOOKUP('Imperial ME - Current'!C5,'Imperial ME - Growth Current'!$H$3:$L$308,5,TRUE))/(VLOOKUP(C6,'Imperial ME - Growth Current'!$H$3:$L$308,1,TRUE)-VLOOKUP(C5,'Imperial ME - Growth Current'!$H$3:$L$308,1,TRUE)),"")</f>
        <v/>
      </c>
      <c r="D12" s="71" t="str">
        <f>IFERROR((VLOOKUP(D6,'Imperial ME - Growth Current'!$O$3:$S$308,5,TRUE)-VLOOKUP('Imperial ME - Current'!D5,'Imperial ME - Growth Current'!$O$3:$S$308,5,TRUE))/(VLOOKUP(D6,'Imperial ME - Growth Current'!$O$3:$S$308,1,TRUE)-VLOOKUP(D5,'Imperial ME - Growth Current'!$O$3:$S$308,1,TRUE)),"")</f>
        <v/>
      </c>
      <c r="E12" s="71" t="str">
        <f>IFERROR((VLOOKUP(E6,'Imperial ME - Growth Current'!$V$3:$Z$308,5,TRUE)-VLOOKUP('Imperial ME - Current'!E5,'Imperial ME - Growth Current'!$V$3:$Z$308,5,TRUE))/(VLOOKUP(E6,'Imperial ME - Growth Current'!$V$3:$Z$308,1,TRUE)-VLOOKUP(E5,'Imperial ME - Growth Current'!$V$3:$Z$308,1,TRUE)),"")</f>
        <v/>
      </c>
      <c r="F12" s="71" t="str">
        <f>IFERROR((VLOOKUP(F6,'Imperial ME - Growth Current'!$AC$3:$AG$308,5,TRUE)-VLOOKUP('Imperial ME - Current'!F5,'Imperial ME - Growth Current'!$AC$3:$AG$308,5,TRUE))/(VLOOKUP(F6,'Imperial ME - Growth Current'!$AC$3:$AG$308,1,TRUE)-VLOOKUP(F5,'Imperial ME - Growth Current'!$AC$3:$AG$308,1,TRUE)),"")</f>
        <v/>
      </c>
      <c r="G12" s="71" t="str">
        <f>IFERROR((VLOOKUP(G6,'Imperial ME - Growth Current'!$AJ$3:$AN$308,5,TRUE)-VLOOKUP('Imperial ME - Current'!G5,'Imperial ME - Growth Current'!$AJ$3:$AN$308,5,TRUE))/(VLOOKUP(G6,'Imperial ME - Growth Current'!$AJ$3:$AN$308,1,TRUE)-VLOOKUP(G5,'Imperial ME - Growth Current'!$AJ$3:$AN$308,1,TRUE)),"")</f>
        <v/>
      </c>
      <c r="H12" s="71" t="str">
        <f>IFERROR((VLOOKUP(H6,'Imperial ME - Growth Current'!$AQ$3:$AU$308,5,TRUE)-VLOOKUP('Imperial ME - Current'!H5,'Imperial ME - Growth Current'!$AQ$3:$AU$308,5,TRUE))/(VLOOKUP(H6,'Imperial ME - Growth Current'!$AQ$3:$AU$308,1,TRUE)-VLOOKUP(H5,'Imperial ME - Growth Current'!$AQ$3:$AU$308,1,TRUE)),"")</f>
        <v/>
      </c>
      <c r="I12" s="71" t="str">
        <f>IFERROR((VLOOKUP(I6,'Imperial ME - Growth Current'!$AX$3:$BB$308,5,TRUE)-VLOOKUP('Imperial ME - Current'!I5,'Imperial ME - Growth Current'!$AX$3:$BB$308,5,TRUE))/(VLOOKUP(I6,'Imperial ME - Growth Current'!$AX$3:$BB$308,1,TRUE)-VLOOKUP(I5,'Imperial ME - Growth Current'!$AX$3:$BB$308,1,TRUE)),"")</f>
        <v/>
      </c>
      <c r="J12" s="1"/>
      <c r="K12" s="41" t="s">
        <v>49</v>
      </c>
      <c r="L12" s="2" t="str">
        <f>IFERROR(IF('Imperial-ME'!$B$21=1,'Imperial ME - Current'!M12,IF('Imperial-ME'!$B$21=2,'Imperial ME - Current'!N12,IF('Imperial-ME'!$B$21=3,'Imperial ME - Current'!O12,IF('Imperial-ME'!$B$21=4,'Imperial ME - Current'!P12,IF('Imperial-ME'!$B$21=5,'Imperial ME - Current'!Q12,IF('Imperial-ME'!$B$21=6,'Imperial ME - Current'!R12,IF('Imperial-ME'!$B$21=7,'Imperial ME - Current'!S12,IF('Imperial-ME'!$B$21=8,'Imperial ME - Current'!T12,"")))))))),"")</f>
        <v/>
      </c>
      <c r="M12" s="53">
        <f>SUM(B20,$B$5)*'Imperial-ME'!$E$6</f>
        <v>0</v>
      </c>
      <c r="N12" s="53">
        <f>SUM(B20:C20,$B$5)*'Imperial-ME'!$E$6</f>
        <v>0</v>
      </c>
      <c r="O12" s="53">
        <f>SUM(B20:D20,$B$5)*'Imperial-ME'!$E$6</f>
        <v>0</v>
      </c>
      <c r="P12" s="53">
        <f>SUM(B20:E20,$B$5)*'Imperial-ME'!$E$6</f>
        <v>0</v>
      </c>
      <c r="Q12" s="53">
        <f>SUM(B20:F20,$B$5)*'Imperial-ME'!$E$6</f>
        <v>0</v>
      </c>
      <c r="R12" s="53">
        <f>SUM(B20:G20,$B$5)*'Imperial-ME'!$E$6</f>
        <v>0</v>
      </c>
      <c r="S12" s="53">
        <f>SUM(B20:H20,$B$5)*'Imperial-ME'!$E$6</f>
        <v>0</v>
      </c>
      <c r="T12" s="53">
        <f>SUM(B20:I20,$B$5)*'Imperial-ME'!$E$6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J13" s="1"/>
      <c r="K13" s="41" t="s">
        <v>50</v>
      </c>
      <c r="L13" s="2" t="str">
        <f>IFERROR(IF('Imperial-ME'!$B$21=1,'Imperial ME - Current'!M13,IF('Imperial-ME'!$B$21=2,'Imperial ME - Current'!N13,IF('Imperial-ME'!$B$21=3,'Imperial ME - Current'!O13,IF('Imperial-ME'!$B$21=4,'Imperial ME - Current'!P13,IF('Imperial-ME'!$B$21=5,'Imperial ME - Current'!Q13,IF('Imperial-ME'!$B$21=6,'Imperial ME - Current'!R13,IF('Imperial-ME'!$B$21=7,'Imperial ME - Current'!S13,IF('Imperial-ME'!$B$21=8,'Imperial ME - Current'!T13,"")))))))),"")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J14" s="1"/>
      <c r="K14" s="43" t="s">
        <v>51</v>
      </c>
      <c r="L14" s="44" t="str">
        <f>IFERROR(IF('Imperial-ME'!$B$21=1,'Imperial ME - Current'!M14,IF('Imperial-ME'!$B$21=2,'Imperial ME - Current'!N14,IF('Imperial-ME'!$B$21=3,'Imperial ME - Current'!O14,IF('Imperial-ME'!$B$21=4,'Imperial ME - Current'!P14,IF('Imperial-ME'!$B$21=5,'Imperial ME - Current'!Q14,IF('Imperial-ME'!$B$21=6,'Imperial ME - Current'!R14,IF('Imperial-ME'!$B$21=7,'Imperial ME - Current'!S14,IF('Imperial-ME'!$B$21=8,'Imperial ME - Current'!T14,"")))))))),"")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IFERROR('Imperial-ME'!F13/('Imperial-ME'!H13/10),"")</f>
        <v/>
      </c>
      <c r="C15" s="65" t="str">
        <f>IFERROR('Imperial-ME'!F14/('Imperial-ME'!H14/10),"")</f>
        <v/>
      </c>
      <c r="D15" s="65" t="str">
        <f>IFERROR('Imperial-ME'!F15/('Imperial-ME'!H15/10),"")</f>
        <v/>
      </c>
      <c r="E15" s="65" t="str">
        <f>IFERROR('Imperial-ME'!F16/('Imperial-ME'!H16/10),"")</f>
        <v/>
      </c>
      <c r="F15" s="65" t="str">
        <f>IFERROR('Imperial-ME'!F17/('Imperial-ME'!H17/10),"")</f>
        <v/>
      </c>
      <c r="G15" s="65" t="str">
        <f>IFERROR('Imperial-ME'!F18/('Imperial-ME'!H18/10),"")</f>
        <v/>
      </c>
      <c r="H15" s="65" t="str">
        <f>IFERROR('Imperial-ME'!F19/('Imperial-ME'!H19/10),"")</f>
        <v/>
      </c>
      <c r="I15" s="65" t="str">
        <f>IFERROR('Imperial-ME'!F20/('Imperial-ME'!H20/10),"")</f>
        <v/>
      </c>
      <c r="J15" s="1"/>
      <c r="K15" s="54" t="s">
        <v>52</v>
      </c>
      <c r="L15" s="2" t="str">
        <f>IFERROR(IF('Imperial-ME'!$B$21=1,'Imperial ME - Current'!M15,IF('Imperial-ME'!$B$21=2,'Imperial ME - Current'!N15,IF('Imperial-ME'!$B$21=3,'Imperial ME - Current'!O15,IF('Imperial-ME'!$B$21=4,'Imperial ME - Current'!P15,IF('Imperial-ME'!$B$21=5,'Imperial ME - Current'!Q15,IF('Imperial-ME'!$B$21=6,'Imperial ME - Current'!R15,IF('Imperial-ME'!$B$21=7,'Imperial ME - Current'!S15,IF('Imperial-ME'!$B$21=8,'Imperial ME - Current'!T15,"")))))))),"")</f>
        <v/>
      </c>
      <c r="M15" s="54" t="e">
        <f>B27*'Imperial-ME'!$E$6</f>
        <v>#VALUE!</v>
      </c>
      <c r="N15" s="54" t="e">
        <f>C27*'Imperial-ME'!$E$6</f>
        <v>#VALUE!</v>
      </c>
      <c r="O15" s="54" t="e">
        <f>D27*'Imperial-ME'!$E$6</f>
        <v>#VALUE!</v>
      </c>
      <c r="P15" s="54" t="e">
        <f>E27*'Imperial-ME'!$E$6</f>
        <v>#VALUE!</v>
      </c>
      <c r="Q15" s="54" t="e">
        <f>F27*'Imperial-ME'!$E$6</f>
        <v>#VALUE!</v>
      </c>
      <c r="R15" s="54" t="e">
        <f>G27*'Imperial-ME'!$E$6</f>
        <v>#VALUE!</v>
      </c>
      <c r="S15" s="54" t="e">
        <f>H27*'Imperial-ME'!$E$6</f>
        <v>#VALUE!</v>
      </c>
      <c r="T15" s="54" t="e">
        <f>I27*'Imperial-ME'!$E$6</f>
        <v>#VALUE!</v>
      </c>
    </row>
    <row r="16" spans="1:20" ht="15.75" x14ac:dyDescent="0.25">
      <c r="A16" s="62" t="s">
        <v>77</v>
      </c>
      <c r="B16" s="74" t="str">
        <f>IFERROR(VLOOKUP('Imperial-ME'!$E$4,'Imperial-ME'!$X$5:$Y$5,2,FALSE),"")</f>
        <v/>
      </c>
      <c r="C16" s="74" t="str">
        <f>IFERROR(VLOOKUP('Imperial-ME'!$E$4,'Imperial-ME'!$X$8:$Y$8,2,FALSE),"")</f>
        <v/>
      </c>
      <c r="D16" s="74" t="str">
        <f>IFERROR(VLOOKUP('Imperial-ME'!$E$4,'Imperial-ME'!$X$10:$Y$10,2,FALSE),"")</f>
        <v/>
      </c>
      <c r="E16" s="74" t="str">
        <f>IFERROR(VLOOKUP('Imperial-ME'!$E$4,'Imperial-ME'!$X$12:$Y$12,2,FALSE),"")</f>
        <v/>
      </c>
      <c r="F16" s="74" t="str">
        <f>IFERROR(VLOOKUP('Imperial-ME'!$E$4,'Imperial-ME'!$X$14:$Y$14,2,FALSE),"")</f>
        <v/>
      </c>
      <c r="G16" s="74" t="str">
        <f>IFERROR(VLOOKUP('Imperial-ME'!$E$4,'Imperial-ME'!$X$16:$Y$16,2,FALSE),"")</f>
        <v/>
      </c>
      <c r="H16" s="74" t="str">
        <f>IFERROR(VLOOKUP('Imperial-ME'!$E$4,'Imperial-ME'!$X$18:$Y$18,2,FALSE),"")</f>
        <v/>
      </c>
      <c r="I16" s="74" t="str">
        <f>IFERROR(VLOOKUP('Imperial-ME'!$E$4,'Imperial-ME'!$X$20:$Y$20,2,FALSE),"")</f>
        <v/>
      </c>
      <c r="K16" s="54" t="s">
        <v>54</v>
      </c>
      <c r="L16" s="2" t="str">
        <f>IFERROR(IF('Imperial-ME'!$B$21=1,'Imperial ME - Current'!M16,IF('Imperial-ME'!$B$21=2,'Imperial ME - Current'!N16,IF('Imperial-ME'!$B$21=3,'Imperial ME - Current'!O16,IF('Imperial-ME'!$B$21=4,'Imperial ME - Current'!P16,IF('Imperial-ME'!$B$21=5,'Imperial ME - Current'!Q16,IF('Imperial-ME'!$B$21=6,'Imperial ME - Current'!R16,IF('Imperial-ME'!$B$21=7,'Imperial ME - Current'!S16,IF('Imperial-ME'!$B$21=8,'Imperial ME - Current'!T16,"")))))))),"")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53</v>
      </c>
      <c r="B17" s="50" t="str">
        <f>IFERROR((CONVERT(B7,"lbm","g"))/B11,"")</f>
        <v/>
      </c>
      <c r="C17" s="50" t="str">
        <f t="shared" ref="C17:I17" si="7">IFERROR((CONVERT(C7,"lbm","g"))/C11,"")</f>
        <v/>
      </c>
      <c r="D17" s="50" t="str">
        <f t="shared" si="7"/>
        <v/>
      </c>
      <c r="E17" s="50" t="str">
        <f t="shared" si="7"/>
        <v/>
      </c>
      <c r="F17" s="50" t="str">
        <f t="shared" si="7"/>
        <v/>
      </c>
      <c r="G17" s="50" t="str">
        <f t="shared" si="7"/>
        <v/>
      </c>
      <c r="H17" s="50" t="str">
        <f t="shared" si="7"/>
        <v/>
      </c>
      <c r="I17" s="50" t="str">
        <f t="shared" si="7"/>
        <v/>
      </c>
      <c r="J17" s="45">
        <f>SUM(B17:I17)</f>
        <v>0</v>
      </c>
      <c r="K17" s="56" t="s">
        <v>56</v>
      </c>
      <c r="L17" s="44" t="str">
        <f>IFERROR(IF('Imperial-ME'!$B$21=1,'Imperial ME - Current'!M17,IF('Imperial-ME'!$B$21=2,'Imperial ME - Current'!N17,IF('Imperial-ME'!$B$21=3,'Imperial ME - Current'!O17,IF('Imperial-ME'!$B$21=4,'Imperial ME - Current'!P17,IF('Imperial-ME'!$B$21=5,'Imperial ME - Current'!Q17,IF('Imperial-ME'!$B$21=6,'Imperial ME - Current'!R17,IF('Imperial-ME'!$B$21=7,'Imperial ME - Current'!S17,IF('Imperial-ME'!$B$21=8,'Imperial ME - Current'!T17,"")))))))),"")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55</v>
      </c>
      <c r="B18" s="67" t="str">
        <f>IFERROR(CONVERT(B17*B13,"g","lbm"),"")</f>
        <v/>
      </c>
      <c r="C18" s="67" t="str">
        <f>IFERROR(CONVERT(C17*C13,"g","lbm"),"")</f>
        <v/>
      </c>
      <c r="D18" s="67" t="str">
        <f t="shared" ref="D18:I18" si="9">IFERROR(CONVERT(D17*D13,"g","lbm"),"")</f>
        <v/>
      </c>
      <c r="E18" s="67" t="str">
        <f t="shared" si="9"/>
        <v/>
      </c>
      <c r="F18" s="67" t="str">
        <f t="shared" si="9"/>
        <v/>
      </c>
      <c r="G18" s="67" t="str">
        <f t="shared" si="9"/>
        <v/>
      </c>
      <c r="H18" s="67" t="str">
        <f t="shared" si="9"/>
        <v/>
      </c>
      <c r="I18" s="67" t="str">
        <f t="shared" si="9"/>
        <v/>
      </c>
      <c r="J18" s="45">
        <f>SUM(B18:I18)</f>
        <v>0</v>
      </c>
      <c r="K18" s="1"/>
      <c r="L18" s="1"/>
      <c r="M18" s="1"/>
      <c r="N18" s="1"/>
      <c r="O18" s="1"/>
      <c r="P18" s="1"/>
    </row>
    <row r="19" spans="1:20" x14ac:dyDescent="0.25">
      <c r="A19" s="1" t="s">
        <v>57</v>
      </c>
      <c r="B19" s="45" t="str">
        <f>IFERROR((B18*(B9/2000)),"")</f>
        <v/>
      </c>
      <c r="C19" s="45" t="str">
        <f t="shared" ref="C19:I19" si="10">IFERROR((C18*(C9/2000)),"")</f>
        <v/>
      </c>
      <c r="D19" s="45" t="str">
        <f t="shared" si="10"/>
        <v/>
      </c>
      <c r="E19" s="45" t="str">
        <f t="shared" si="10"/>
        <v/>
      </c>
      <c r="F19" s="45" t="str">
        <f t="shared" si="10"/>
        <v/>
      </c>
      <c r="G19" s="45" t="str">
        <f t="shared" si="10"/>
        <v/>
      </c>
      <c r="H19" s="45" t="str">
        <f t="shared" si="10"/>
        <v/>
      </c>
      <c r="I19" s="45" t="str">
        <f t="shared" si="10"/>
        <v/>
      </c>
      <c r="J19" s="1"/>
      <c r="L19" s="39"/>
      <c r="M19" s="39"/>
      <c r="N19" s="1"/>
      <c r="O19" s="1"/>
      <c r="P19" s="1"/>
    </row>
    <row r="20" spans="1:20" x14ac:dyDescent="0.25">
      <c r="A20" s="1" t="s">
        <v>17</v>
      </c>
      <c r="B20" s="45" t="str">
        <f>IFERROR(B11/1000*B17*2.2046,"")</f>
        <v/>
      </c>
      <c r="C20" s="45" t="str">
        <f t="shared" ref="C20:I20" si="11">IFERROR(C11/1000*C17*2.2046,"")</f>
        <v/>
      </c>
      <c r="D20" s="45" t="str">
        <f t="shared" si="11"/>
        <v/>
      </c>
      <c r="E20" s="45" t="str">
        <f t="shared" si="11"/>
        <v/>
      </c>
      <c r="F20" s="45" t="str">
        <f t="shared" si="11"/>
        <v/>
      </c>
      <c r="G20" s="45" t="str">
        <f t="shared" si="11"/>
        <v/>
      </c>
      <c r="H20" s="45" t="str">
        <f t="shared" si="11"/>
        <v/>
      </c>
      <c r="I20" s="45" t="str">
        <f t="shared" si="11"/>
        <v/>
      </c>
      <c r="J20" s="45" t="str">
        <f>IF('Imperial-ME'!B21=1,'Imperial ME - Current'!B5+'Imperial ME - Current'!B20,IF('Imperial-ME'!B21=2,'Imperial ME - Current'!B5+SUM('Imperial ME - Current'!B20:C20),IF('Imperial-ME'!B21=3,'Imperial ME - Current'!B5+SUM('Imperial ME - Current'!B20:D20),IF('Imperial-ME'!B21=4,'Imperial ME - Current'!B5+SUM('Imperial ME - Current'!B20:E20),IF('Imperial-ME'!B21=5,'Imperial ME - Current'!B5+SUM('Imperial ME - Current'!B20:F20),IF('Imperial-ME'!B21=6,'Imperial ME - Current'!B5+SUM('Imperial ME - Current'!B20:G20),IF('Imperial-ME'!B21=7,'Imperial ME - Current'!B5+SUM('Imperial ME - Current'!B20:H20),IF('Imperial-ME'!B21=8,'Imperial ME - Current'!B5+SUM('Imperial ME - Current'!B20:I20),""))))))))</f>
        <v/>
      </c>
      <c r="K20" s="45" t="e">
        <f>CONVERT(J20,"lbm","kg")</f>
        <v>#VALUE!</v>
      </c>
      <c r="L20" s="1"/>
      <c r="M20" s="1"/>
      <c r="N20" s="1">
        <f>5/2.204622</f>
        <v>2.2679624897147899</v>
      </c>
      <c r="O20" s="1"/>
      <c r="P20" s="1"/>
    </row>
    <row r="21" spans="1:20" x14ac:dyDescent="0.25">
      <c r="A21" s="1" t="s">
        <v>58</v>
      </c>
      <c r="B21" s="3" t="str">
        <f>IFERROR(B19/((B11*0.00220462)*B17),"")</f>
        <v/>
      </c>
      <c r="C21" s="3" t="str">
        <f t="shared" ref="C21:I21" si="12">IFERROR(C19/((C11*0.00220462)*C17),"")</f>
        <v/>
      </c>
      <c r="D21" s="3" t="str">
        <f t="shared" si="12"/>
        <v/>
      </c>
      <c r="E21" s="3" t="str">
        <f t="shared" si="12"/>
        <v/>
      </c>
      <c r="F21" s="3" t="str">
        <f t="shared" si="12"/>
        <v/>
      </c>
      <c r="G21" s="3" t="str">
        <f t="shared" si="12"/>
        <v/>
      </c>
      <c r="H21" s="3" t="str">
        <f t="shared" si="12"/>
        <v/>
      </c>
      <c r="I21" s="3" t="str">
        <f t="shared" si="12"/>
        <v/>
      </c>
      <c r="J21" s="1"/>
      <c r="K21" s="1"/>
      <c r="L21" s="1"/>
      <c r="M21" s="1"/>
      <c r="N21" s="1"/>
      <c r="O21" s="1"/>
      <c r="P21" s="1"/>
    </row>
    <row r="22" spans="1:20" x14ac:dyDescent="0.25">
      <c r="A22" s="1" t="s">
        <v>59</v>
      </c>
      <c r="B22" s="3" t="str">
        <f>IFERROR((B19+(B17*'Imperial-ME'!$E$8)),"")</f>
        <v/>
      </c>
      <c r="C22" s="3" t="str">
        <f>IFERROR((C19+(C17*'Imperial-ME'!$E$8)),"")</f>
        <v/>
      </c>
      <c r="D22" s="3" t="str">
        <f>IFERROR((D19+(D17*'Imperial-ME'!$E$8)),"")</f>
        <v/>
      </c>
      <c r="E22" s="3" t="str">
        <f>IFERROR((E19+(E17*'Imperial-ME'!$E$8)),"")</f>
        <v/>
      </c>
      <c r="F22" s="3" t="str">
        <f>IFERROR((F19+(F17*'Imperial-ME'!$E$8)),"")</f>
        <v/>
      </c>
      <c r="G22" s="3" t="str">
        <f>IFERROR((G19+(G17*'Imperial-ME'!$E$8)),"")</f>
        <v/>
      </c>
      <c r="H22" s="3" t="str">
        <f>IFERROR((H19+(H17*'Imperial-ME'!$E$8)),"")</f>
        <v/>
      </c>
      <c r="I22" s="3" t="str">
        <f>IFERROR((I19+(I17*'Imperial-ME'!$E$8)),"")</f>
        <v/>
      </c>
      <c r="J22" s="48"/>
      <c r="K22" s="1"/>
      <c r="L22" s="1"/>
      <c r="M22" s="1"/>
      <c r="N22" s="1"/>
      <c r="O22" s="1"/>
      <c r="P22" s="1"/>
    </row>
    <row r="23" spans="1:20" x14ac:dyDescent="0.25">
      <c r="A23" s="1"/>
      <c r="B23" s="40"/>
      <c r="C23" s="40"/>
      <c r="D23" s="40"/>
      <c r="E23" s="40"/>
      <c r="F23" s="40"/>
      <c r="G23" s="40"/>
      <c r="H23" s="40"/>
      <c r="I23" s="40"/>
      <c r="J23" s="1"/>
      <c r="K23" s="1"/>
      <c r="L23" s="1"/>
      <c r="M23" s="1"/>
      <c r="N23" s="1"/>
      <c r="O23" s="1"/>
      <c r="P23" s="1"/>
    </row>
    <row r="24" spans="1:20" x14ac:dyDescent="0.25">
      <c r="A24" s="1" t="s">
        <v>60</v>
      </c>
      <c r="B24" s="3" t="str">
        <f>IFERROR(B20*'Imperial-ME'!$E$6,"")</f>
        <v/>
      </c>
      <c r="C24" s="3" t="str">
        <f>IFERROR(C20*'Imperial-ME'!$E$6,"")</f>
        <v/>
      </c>
      <c r="D24" s="3" t="str">
        <f>IFERROR(D20*'Imperial-ME'!$E$6,"")</f>
        <v/>
      </c>
      <c r="E24" s="3" t="str">
        <f>IFERROR(E20*'Imperial-ME'!$E$6,"")</f>
        <v/>
      </c>
      <c r="F24" s="3" t="str">
        <f>IFERROR(F20*'Imperial-ME'!$E$6,"")</f>
        <v/>
      </c>
      <c r="G24" s="3" t="str">
        <f>IFERROR(G20*'Imperial-ME'!$E$6,"")</f>
        <v/>
      </c>
      <c r="H24" s="3" t="str">
        <f>IFERROR(H20*'Imperial-ME'!$E$6,"")</f>
        <v/>
      </c>
      <c r="I24" s="3" t="str">
        <f>IFERROR(I20*'Imperial-ME'!$E$6,"")</f>
        <v/>
      </c>
      <c r="J24" s="1"/>
      <c r="K24" s="1"/>
      <c r="L24" s="1"/>
      <c r="M24" s="1"/>
      <c r="N24" s="1"/>
      <c r="O24" s="1"/>
      <c r="P24" s="1"/>
    </row>
    <row r="25" spans="1:20" x14ac:dyDescent="0.25">
      <c r="A25" s="1" t="s">
        <v>61</v>
      </c>
      <c r="B25" s="3" t="str">
        <f>IFERROR(B24-B19,"")</f>
        <v/>
      </c>
      <c r="C25" s="3" t="str">
        <f t="shared" ref="C25:I25" si="13">IFERROR(C24-C19,"")</f>
        <v/>
      </c>
      <c r="D25" s="3" t="str">
        <f t="shared" si="13"/>
        <v/>
      </c>
      <c r="E25" s="3" t="str">
        <f t="shared" si="13"/>
        <v/>
      </c>
      <c r="F25" s="3" t="str">
        <f t="shared" si="13"/>
        <v/>
      </c>
      <c r="G25" s="3" t="str">
        <f t="shared" si="13"/>
        <v/>
      </c>
      <c r="H25" s="3" t="str">
        <f t="shared" si="13"/>
        <v/>
      </c>
      <c r="I25" s="3" t="str">
        <f t="shared" si="13"/>
        <v/>
      </c>
      <c r="J25" s="1"/>
      <c r="K25" s="1"/>
      <c r="L25" s="1"/>
      <c r="M25" s="1"/>
      <c r="N25" s="1"/>
      <c r="O25" s="1"/>
      <c r="P25" s="1"/>
    </row>
    <row r="26" spans="1:20" x14ac:dyDescent="0.25">
      <c r="A26" s="1" t="s">
        <v>62</v>
      </c>
      <c r="B26" s="3" t="str">
        <f>IFERROR(B24-B22,"")</f>
        <v/>
      </c>
      <c r="C26" s="3" t="str">
        <f t="shared" ref="C26:I26" si="14">IFERROR(C24-C22,"")</f>
        <v/>
      </c>
      <c r="D26" s="3" t="str">
        <f t="shared" si="14"/>
        <v/>
      </c>
      <c r="E26" s="3" t="str">
        <f t="shared" si="14"/>
        <v/>
      </c>
      <c r="F26" s="3" t="str">
        <f t="shared" si="14"/>
        <v/>
      </c>
      <c r="G26" s="3" t="str">
        <f t="shared" si="14"/>
        <v/>
      </c>
      <c r="H26" s="3" t="str">
        <f t="shared" si="14"/>
        <v/>
      </c>
      <c r="I26" s="3" t="str">
        <f t="shared" si="14"/>
        <v/>
      </c>
      <c r="J26" s="1"/>
    </row>
    <row r="27" spans="1:20" x14ac:dyDescent="0.25">
      <c r="A27" t="s">
        <v>70</v>
      </c>
      <c r="B27" s="45" t="e">
        <f>$J$20*$J$27</f>
        <v>#VALUE!</v>
      </c>
      <c r="C27" s="45" t="e">
        <f t="shared" ref="C27:I27" si="15">$J$20*$J$27</f>
        <v>#VALUE!</v>
      </c>
      <c r="D27" s="45" t="e">
        <f t="shared" si="15"/>
        <v>#VALUE!</v>
      </c>
      <c r="E27" s="45" t="e">
        <f t="shared" si="15"/>
        <v>#VALUE!</v>
      </c>
      <c r="F27" s="45" t="e">
        <f t="shared" si="15"/>
        <v>#VALUE!</v>
      </c>
      <c r="G27" s="45" t="e">
        <f t="shared" si="15"/>
        <v>#VALUE!</v>
      </c>
      <c r="H27" s="45" t="e">
        <f t="shared" si="15"/>
        <v>#VALUE!</v>
      </c>
      <c r="I27" s="45" t="e">
        <f t="shared" si="15"/>
        <v>#VALUE!</v>
      </c>
      <c r="J27" s="40">
        <f>'Imperial-ME'!$E$9/100</f>
        <v>0</v>
      </c>
    </row>
    <row r="29" spans="1:20" x14ac:dyDescent="0.25">
      <c r="B29" s="3"/>
      <c r="C29" s="3"/>
      <c r="D29" s="3"/>
      <c r="E29" s="3"/>
    </row>
    <row r="30" spans="1:20" x14ac:dyDescent="0.25">
      <c r="A30" s="40"/>
      <c r="B30" s="40"/>
      <c r="C30" s="40"/>
      <c r="D30" s="40"/>
      <c r="E30" s="40"/>
      <c r="F30" s="40"/>
      <c r="G30" s="40"/>
      <c r="H30" s="40" t="str">
        <f>IFERROR(-457.6799005215*H15*H15+2310.4830561086*H15-1872.859438458,"")</f>
        <v/>
      </c>
      <c r="I30" s="40" t="str">
        <f>IFERROR(-457.6799005215*I15*I15+2310.4830561086*I15-1872.859438458,"")</f>
        <v/>
      </c>
      <c r="J30" s="40"/>
    </row>
    <row r="31" spans="1:20" x14ac:dyDescent="0.25">
      <c r="A31" s="40"/>
      <c r="B31" s="40"/>
      <c r="J31" s="40"/>
    </row>
    <row r="32" spans="1:20" x14ac:dyDescent="0.25">
      <c r="A32" s="40"/>
      <c r="J32" s="40"/>
    </row>
    <row r="33" spans="1:10" x14ac:dyDescent="0.25">
      <c r="A33" s="40"/>
      <c r="J33" s="40"/>
    </row>
    <row r="34" spans="1:10" x14ac:dyDescent="0.25">
      <c r="A34" s="40"/>
      <c r="J34" s="40"/>
    </row>
    <row r="35" spans="1:10" x14ac:dyDescent="0.25">
      <c r="A35" s="40"/>
      <c r="J35" s="40"/>
    </row>
    <row r="36" spans="1:10" x14ac:dyDescent="0.25">
      <c r="A36" s="40"/>
      <c r="J36" s="40"/>
    </row>
  </sheetData>
  <mergeCells count="4">
    <mergeCell ref="A2:A4"/>
    <mergeCell ref="K2:T3"/>
    <mergeCell ref="B2:I3"/>
    <mergeCell ref="A1:T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29E8-D69D-4572-854E-BA166A6D3BB8}">
  <dimension ref="A1:T29"/>
  <sheetViews>
    <sheetView zoomScale="110" zoomScaleNormal="110" workbookViewId="0">
      <selection activeCell="B16" sqref="B16"/>
    </sheetView>
  </sheetViews>
  <sheetFormatPr defaultColWidth="8.85546875" defaultRowHeight="15" x14ac:dyDescent="0.25"/>
  <cols>
    <col min="1" max="1" width="58.5703125" style="1" bestFit="1" customWidth="1"/>
    <col min="2" max="3" width="9.7109375" style="1" bestFit="1" customWidth="1"/>
    <col min="4" max="4" width="10.7109375" style="1" bestFit="1" customWidth="1"/>
    <col min="5" max="5" width="9.7109375" style="1" bestFit="1" customWidth="1"/>
    <col min="6" max="10" width="8.85546875" style="1"/>
    <col min="11" max="11" width="31.7109375" style="1" bestFit="1" customWidth="1"/>
    <col min="12" max="16384" width="8.85546875" style="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'Imperial-ME'!C13</f>
        <v>0</v>
      </c>
      <c r="C5" s="37" t="str">
        <f>'Imperial-ME'!C14</f>
        <v xml:space="preserve"> </v>
      </c>
      <c r="D5" s="37" t="str">
        <f>'Imperial-ME'!C15</f>
        <v xml:space="preserve"> </v>
      </c>
      <c r="E5" s="37" t="str">
        <f>'Imperial-ME'!C16</f>
        <v xml:space="preserve"> </v>
      </c>
      <c r="F5" s="37" t="str">
        <f>'Imperial-ME'!C17</f>
        <v xml:space="preserve"> </v>
      </c>
      <c r="G5" s="37" t="str">
        <f>'Imperial-ME'!C18</f>
        <v xml:space="preserve"> </v>
      </c>
      <c r="H5" s="37" t="str">
        <f>'Imperial-ME'!C19</f>
        <v xml:space="preserve"> </v>
      </c>
      <c r="I5" s="37" t="str">
        <f>'Imperial-ME'!C20</f>
        <v xml:space="preserve"> </v>
      </c>
      <c r="K5" s="1" t="s">
        <v>102</v>
      </c>
      <c r="L5" s="2" t="str">
        <f>IFERROR(IF('Imperial-ME'!$B$21=1,'Imperial ME - Biological FT'!M5,IF('Imperial-ME'!$B$21=2,'Imperial ME - Biological FT'!N5,IF('Imperial-ME'!$B$21=3,'Imperial ME - Biological FT'!O5,IF('Imperial-ME'!$B$21=4,'Imperial ME - Biological FT'!P5,IF('Imperial-ME'!$B$21=5,'Imperial ME - Biological FT'!Q5,IF('Imperial-ME'!$B$21=6,'Imperial ME - Biological FT'!R5,IF('Imperial-ME'!$B$21=7,'Imperial ME - Biological FT'!S5,IF('Imperial-ME'!$B$21=8,'Imperial ME - Biological FT'!T5,"")))))))),"")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'Imperial-ME'!D13</f>
        <v>0</v>
      </c>
      <c r="C6" s="37">
        <f>'Imperial-ME'!D14</f>
        <v>0</v>
      </c>
      <c r="D6" s="37">
        <f>'Imperial-ME'!D15</f>
        <v>0</v>
      </c>
      <c r="E6" s="37">
        <f>'Imperial-ME'!D16</f>
        <v>0</v>
      </c>
      <c r="F6" s="37">
        <f>'Imperial-ME'!D17</f>
        <v>0</v>
      </c>
      <c r="G6" s="37">
        <f>'Imperial-ME'!D18</f>
        <v>0</v>
      </c>
      <c r="H6" s="37">
        <f>'Imperial-ME'!D19</f>
        <v>0</v>
      </c>
      <c r="I6" s="37">
        <f>'Imperial-ME'!D20</f>
        <v>0</v>
      </c>
      <c r="K6" s="1" t="s">
        <v>104</v>
      </c>
      <c r="L6" s="2" t="str">
        <f>IFERROR(IF('Imperial-ME'!$B$21=1,'Imperial ME - Biological FT'!M6,IF('Imperial-ME'!$B$21=2,'Imperial ME - Biological FT'!N6,IF('Imperial-ME'!$B$21=3,'Imperial ME - Biological FT'!O6,IF('Imperial-ME'!$B$21=4,'Imperial ME - Biological FT'!P6,IF('Imperial-ME'!$B$21=5,'Imperial ME - Biological FT'!Q6,IF('Imperial-ME'!$B$21=6,'Imperial ME - Biological FT'!R6,IF('Imperial-ME'!$B$21=7,'Imperial ME - Biological FT'!S6,IF('Imperial-ME'!$B$21=8,'Imperial ME - Biological FT'!T6,"")))))))),"")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103</v>
      </c>
      <c r="L7" s="2" t="str">
        <f>IFERROR(IF('Imperial-ME'!$B$21=1,'Imperial ME - Biological FT'!M7,IF('Imperial-ME'!$B$21=2,'Imperial ME - Biological FT'!N7,IF('Imperial-ME'!$B$21=3,'Imperial ME - Biological FT'!O7,IF('Imperial-ME'!$B$21=4,'Imperial ME - Biological FT'!P7,IF('Imperial-ME'!$B$21=5,'Imperial ME - Biological FT'!Q7,IF('Imperial-ME'!$B$21=6,'Imperial ME - Biological FT'!R7,IF('Imperial-ME'!$B$21=7,'Imperial ME - Biological FT'!S7,IF('Imperial-ME'!$B$21=8,'Imperial ME - Biological FT'!T7,"")))))))),"")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43</v>
      </c>
      <c r="B8" s="38">
        <f>'Imperial-ME'!E13*2.204622</f>
        <v>0</v>
      </c>
      <c r="C8" s="38">
        <f>'Imperial-ME'!E14*2.204622</f>
        <v>0</v>
      </c>
      <c r="D8" s="38">
        <f>'Imperial-ME'!E15*2.204622</f>
        <v>0</v>
      </c>
      <c r="E8" s="38">
        <f>'Imperial-ME'!E16*2.204622</f>
        <v>0</v>
      </c>
      <c r="F8" s="38">
        <f>'Imperial-ME'!E17*2.204622</f>
        <v>0</v>
      </c>
      <c r="G8" s="38">
        <f>'Imperial-ME'!E18*2.204622</f>
        <v>0</v>
      </c>
      <c r="H8" s="40">
        <f>'Imperial-ME'!E19*2.204622</f>
        <v>0</v>
      </c>
      <c r="I8" s="37">
        <f>'Imperial-ME'!E20*2.204622</f>
        <v>0</v>
      </c>
      <c r="K8" s="1" t="s">
        <v>44</v>
      </c>
      <c r="L8" s="2" t="str">
        <f>IFERROR(IF('Imperial-ME'!$B$21=1,'Imperial ME - Biological FT'!M8,IF('Imperial-ME'!$B$21=2,'Imperial ME - Biological FT'!N8,IF('Imperial-ME'!$B$21=3,'Imperial ME - Biological FT'!O8,IF('Imperial-ME'!$B$21=4,'Imperial ME - Biological FT'!P8,IF('Imperial-ME'!$B$21=5,'Imperial ME - Biological FT'!Q8,IF('Imperial-ME'!$B$21=6,'Imperial ME - Biological FT'!R8,IF('Imperial-ME'!$B$21=7,'Imperial ME - Biological FT'!S8,IF('Imperial-ME'!$B$21=8,'Imperial ME - Biological FT'!T8,"")))))))),"")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40">
        <f>'Imperial-ME'!J13</f>
        <v>0</v>
      </c>
      <c r="C9" s="40">
        <f>'Imperial-ME'!J14</f>
        <v>0</v>
      </c>
      <c r="D9" s="40">
        <f>'Imperial-ME'!J15</f>
        <v>0</v>
      </c>
      <c r="E9" s="40">
        <f>'Imperial-ME'!J16</f>
        <v>0</v>
      </c>
      <c r="F9" s="40">
        <f>'Imperial-ME'!J17</f>
        <v>0</v>
      </c>
      <c r="G9" s="40">
        <f>'Imperial-ME'!J18</f>
        <v>0</v>
      </c>
      <c r="H9" s="40">
        <f>'Imperial-ME'!J19</f>
        <v>0</v>
      </c>
      <c r="I9" s="3">
        <f>'Imperial-ME'!J20</f>
        <v>0</v>
      </c>
      <c r="K9" s="1" t="s">
        <v>46</v>
      </c>
      <c r="L9" s="2" t="str">
        <f>IFERROR(IF('Imperial-ME'!$B$21=1,'Imperial ME - Biological FT'!M9,IF('Imperial-ME'!$B$21=2,'Imperial ME - Biological FT'!N9,IF('Imperial-ME'!$B$21=3,'Imperial ME - Biological FT'!O9,IF('Imperial-ME'!$B$21=4,'Imperial ME - Biological FT'!P9,IF('Imperial-ME'!$B$21=5,'Imperial ME - Biological FT'!Q9,IF('Imperial-ME'!$B$21=6,'Imperial ME - Biological FT'!R9,IF('Imperial-ME'!$B$21=7,'Imperial ME - Biological FT'!S9,IF('Imperial-ME'!$B$21=8,'Imperial ME - Biological FT'!T9,"")))))))),"")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73</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K10" s="41" t="s">
        <v>47</v>
      </c>
      <c r="L10" s="2" t="str">
        <f>IFERROR(IF('Imperial-ME'!$B$21=1,'Imperial ME - Biological FT'!M10,IF('Imperial-ME'!$B$21=2,'Imperial ME - Biological FT'!N10,IF('Imperial-ME'!$B$21=3,'Imperial ME - Biological FT'!O10,IF('Imperial-ME'!$B$21=4,'Imperial ME - Biological FT'!P10,IF('Imperial-ME'!$B$21=5,'Imperial ME - Biological FT'!Q10,IF('Imperial-ME'!$B$21=6,'Imperial ME - Biological FT'!R10,IF('Imperial-ME'!$B$21=7,'Imperial ME - Biological FT'!S10,IF('Imperial-ME'!$B$21=8,'Imperial ME - Biological FT'!T10,"")))))))),"")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71</v>
      </c>
      <c r="B11" s="71" t="str">
        <f>IFERROR((VLOOKUP(B6,'Imperial ME - Growth Biological'!$A$3:$E$308,3,TRUE)-VLOOKUP('Imperial ME - Current'!B5,'Imperial ME - Growth Biological'!$A$3:$E$308,3,TRUE))/(VLOOKUP(B6,'Imperial ME - Growth Biological'!$A$3:$E$308,1,TRUE)-VLOOKUP(B5,'Imperial ME - Growth Biological'!$A$3:$E$308,1,TRUE)),"")</f>
        <v/>
      </c>
      <c r="C11" s="71" t="str">
        <f>IFERROR((VLOOKUP(C6,'Imperial ME - Growth Biological'!$H$3:$L$308,3,TRUE)-VLOOKUP('Imperial ME - Current'!C5,'Imperial ME - Growth Biological'!$H$3:$L$308,3,TRUE))/(VLOOKUP(C6,'Imperial ME - Growth Biological'!$H$3:$L$308,1,TRUE)-VLOOKUP(C5,'Imperial ME - Growth Biological'!$H$3:$L$308,1,TRUE)),"")</f>
        <v/>
      </c>
      <c r="D11" s="71" t="str">
        <f>IFERROR((VLOOKUP(D6,'Imperial ME - Growth Biological'!$O$3:$S$308,3,TRUE)-VLOOKUP('Imperial ME - Current'!D5,'Imperial ME - Growth Biological'!$O$3:$S$308,3,TRUE))/(VLOOKUP(D6,'Imperial ME - Growth Biological'!$O$3:$S$308,1,TRUE)-VLOOKUP(D5,'Imperial ME - Growth Biological'!$O$3:$S$308,1,TRUE)),"")</f>
        <v/>
      </c>
      <c r="E11" s="71" t="str">
        <f>IFERROR((VLOOKUP(E6,'Imperial ME - Growth Biological'!$V$3:$Z$308,3,TRUE)-VLOOKUP('Imperial ME - Current'!E5,'Imperial ME - Growth Biological'!$V$3:$Z$308,3,TRUE))/(VLOOKUP(E6,'Imperial ME - Growth Biological'!$V$3:$Z$308,1,TRUE)-VLOOKUP(E5,'Imperial ME - Growth Biological'!$V$3:$Z$308,1,TRUE)),"")</f>
        <v/>
      </c>
      <c r="F11" s="71" t="str">
        <f>IFERROR((VLOOKUP(F6,'Imperial ME - Growth Biological'!$AC$3:$AG$308,3,TRUE)-VLOOKUP('Imperial ME - Current'!F5,'Imperial ME - Growth Biological'!$AC$3:$AG$308,3,TRUE))/(VLOOKUP(F6,'Imperial ME - Growth Biological'!$AC$3:$AG$308,1,TRUE)-VLOOKUP(F5,'Imperial ME - Growth Biological'!$AC$3:$AG$308,1,TRUE)),"")</f>
        <v/>
      </c>
      <c r="G11" s="71" t="str">
        <f>IFERROR((VLOOKUP(G6,'Imperial ME - Growth Biological'!$AJ$3:$AN$308,3,TRUE)-VLOOKUP('Imperial ME - Current'!G5,'Imperial ME - Growth Biological'!$AJ$3:$AN$308,3,TRUE))/(VLOOKUP(G6,'Imperial ME - Growth Biological'!$AJ$3:$AN$308,1,TRUE)-VLOOKUP(G5,'Imperial ME - Growth Biological'!$AJ$3:$AN$308,1,TRUE)),"")</f>
        <v/>
      </c>
      <c r="H11" s="71" t="str">
        <f>IFERROR((VLOOKUP(H6,'Imperial ME - Growth Biological'!$AQ$3:$AU$308,3,TRUE)-VLOOKUP('Imperial ME - Current'!H5,'Imperial ME - Growth Biological'!$AQ$3:$AU$308,3,TRUE))/(VLOOKUP(H6,'Imperial ME - Growth Biological'!$AQ$3:$AU$308,1,TRUE)-VLOOKUP(H5,'Imperial ME - Growth Biological'!$AQ$3:$AU$308,1,TRUE)),"")</f>
        <v/>
      </c>
      <c r="I11" s="71" t="str">
        <f>IFERROR((VLOOKUP(I6,'Imperial ME - Growth Biological'!$AX$3:$BB$308,3,TRUE)-VLOOKUP('Imperial ME - Current'!I5,'Imperial ME - Growth Biological'!$AX$3:$BB$308,3,TRUE))/(VLOOKUP(I6,'Imperial ME - Growth Biological'!$AX$3:$BB$308,1,TRUE)-VLOOKUP(I5,'Imperial ME - Growth Biological'!$AX$3:$BB$308,1,TRUE)),"")</f>
        <v/>
      </c>
      <c r="K11" s="43" t="s">
        <v>48</v>
      </c>
      <c r="L11" s="44" t="str">
        <f>IFERROR(IF('Imperial-ME'!$B$21=1,'Imperial ME - Biological FT'!M11,IF('Imperial-ME'!$B$21=2,'Imperial ME - Biological FT'!N11,IF('Imperial-ME'!$B$21=3,'Imperial ME - Biological FT'!O11,IF('Imperial-ME'!$B$21=4,'Imperial ME - Biological FT'!P11,IF('Imperial-ME'!$B$21=5,'Imperial ME - Biological FT'!Q11,IF('Imperial-ME'!$B$21=6,'Imperial ME - Biological FT'!R11,IF('Imperial-ME'!$B$21=7,'Imperial ME - Biological FT'!S11,IF('Imperial-ME'!$B$21=8,'Imperial ME - Biological FT'!T11,"")))))))),"")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72</v>
      </c>
      <c r="B12" s="71" t="str">
        <f>IFERROR((VLOOKUP(B6,'Imperial ME - Growth Biological'!$A$3:$E$308,5,TRUE)-VLOOKUP('Imperial ME - Current'!B5,'Imperial ME - Growth Biological'!$A$3:$E$308,5,TRUE))/(VLOOKUP(B6,'Imperial ME - Growth Biological'!$A$3:$E$308,1,TRUE)-VLOOKUP(B5,'Imperial ME - Growth Biological'!$A$3:$E$308,1,TRUE)),"")</f>
        <v/>
      </c>
      <c r="C12" s="71" t="str">
        <f>IFERROR((VLOOKUP(C6,'Imperial ME - Growth Biological'!$H$3:$L$308,5,TRUE)-VLOOKUP('Imperial ME - Current'!C5,'Imperial ME - Growth Biological'!$H$3:$L$308,5,TRUE))/(VLOOKUP(C6,'Imperial ME - Growth Biological'!$H$3:$L$308,1,TRUE)-VLOOKUP(C5,'Imperial ME - Growth Biological'!$H$3:$L$308,1,TRUE)),"")</f>
        <v/>
      </c>
      <c r="D12" s="71" t="str">
        <f>IFERROR((VLOOKUP(D6,'Imperial ME - Growth Biological'!$O$3:$S$308,5,TRUE)-VLOOKUP('Imperial ME - Current'!D5,'Imperial ME - Growth Biological'!$O$3:$S$308,5,TRUE))/(VLOOKUP(D6,'Imperial ME - Growth Biological'!$O$3:$S$308,1,TRUE)-VLOOKUP(D5,'Imperial ME - Growth Biological'!$O$3:$S$308,1,TRUE)),"")</f>
        <v/>
      </c>
      <c r="E12" s="71" t="str">
        <f>IFERROR((VLOOKUP(E6,'Imperial ME - Growth Biological'!$V$3:$Z$308,5,TRUE)-VLOOKUP('Imperial ME - Current'!E5,'Imperial ME - Growth Biological'!$V$3:$Z$308,5,TRUE))/(VLOOKUP(E6,'Imperial ME - Growth Biological'!$V$3:$Z$308,1,TRUE)-VLOOKUP(E5,'Imperial ME - Growth Biological'!$V$3:$Z$308,1,TRUE)),"")</f>
        <v/>
      </c>
      <c r="F12" s="71" t="str">
        <f>IFERROR((VLOOKUP(F6,'Imperial ME - Growth Biological'!$AC$3:$AG$308,5,TRUE)-VLOOKUP('Imperial ME - Current'!F5,'Imperial ME - Growth Biological'!$AC$3:$AG$308,5,TRUE))/(VLOOKUP(F6,'Imperial ME - Growth Biological'!$AC$3:$AG$308,1,TRUE)-VLOOKUP(F5,'Imperial ME - Growth Biological'!$AC$3:$AG$308,1,TRUE)),"")</f>
        <v/>
      </c>
      <c r="G12" s="71" t="str">
        <f>IFERROR((VLOOKUP(G6,'Imperial ME - Growth Biological'!$AJ$3:$AN$308,5,TRUE)-VLOOKUP('Imperial ME - Current'!G5,'Imperial ME - Growth Biological'!$AJ$3:$AN$308,5,TRUE))/(VLOOKUP(G6,'Imperial ME - Growth Biological'!$AJ$3:$AN$308,1,TRUE)-VLOOKUP(G5,'Imperial ME - Growth Biological'!$AJ$3:$AN$308,1,TRUE)),"")</f>
        <v/>
      </c>
      <c r="H12" s="71" t="str">
        <f>IFERROR((VLOOKUP(H6,'Imperial ME - Growth Biological'!$AQ$3:$AU$308,5,TRUE)-VLOOKUP('Imperial ME - Current'!H5,'Imperial ME - Growth Biological'!$AQ$3:$AU$308,5,TRUE))/(VLOOKUP(H6,'Imperial ME - Growth Biological'!$AQ$3:$AU$308,1,TRUE)-VLOOKUP(H5,'Imperial ME - Growth Biological'!$AQ$3:$AU$308,1,TRUE)),"")</f>
        <v/>
      </c>
      <c r="I12" s="71" t="str">
        <f>IFERROR((VLOOKUP(I6,'Imperial ME - Growth Biological'!$AX$3:$BB$308,5,TRUE)-VLOOKUP('Imperial ME - Current'!I5,'Imperial ME - Growth Biological'!$AX$3:$BB$308,5,TRUE))/(VLOOKUP(I6,'Imperial ME - Growth Biological'!$AX$3:$BB$308,1,TRUE)-VLOOKUP(I5,'Imperial ME - Growth Biological'!$AX$3:$BB$308,1,TRUE)),"")</f>
        <v/>
      </c>
      <c r="K12" s="41" t="s">
        <v>49</v>
      </c>
      <c r="L12" s="2" t="str">
        <f>IFERROR(IF('Imperial-ME'!$B$21=1,'Imperial ME - Biological FT'!M12,IF('Imperial-ME'!$B$21=2,'Imperial ME - Biological FT'!N12,IF('Imperial-ME'!$B$21=3,'Imperial ME - Biological FT'!O12,IF('Imperial-ME'!$B$21=4,'Imperial ME - Biological FT'!P12,IF('Imperial-ME'!$B$21=5,'Imperial ME - Biological FT'!Q12,IF('Imperial-ME'!$B$21=6,'Imperial ME - Biological FT'!R12,IF('Imperial-ME'!$B$21=7,'Imperial ME - Biological FT'!S12,IF('Imperial-ME'!$B$21=8,'Imperial ME - Biological FT'!T12,"")))))))),"")</f>
        <v/>
      </c>
      <c r="M12" s="53">
        <f>SUM(B20,$B$5)*'Imperial-ME'!$E$6</f>
        <v>0</v>
      </c>
      <c r="N12" s="53">
        <f>SUM(B20:C20,$B$5)*'Imperial-ME'!$E$6</f>
        <v>0</v>
      </c>
      <c r="O12" s="53">
        <f>SUM(B20:D20,$B$5)*'Imperial-ME'!$E$6</f>
        <v>0</v>
      </c>
      <c r="P12" s="53">
        <f>SUM(B20:E20,$B$5)*'Imperial-ME'!$E$6</f>
        <v>0</v>
      </c>
      <c r="Q12" s="53">
        <f>SUM(B20:F20,$B$5)*'Imperial-ME'!$E$6</f>
        <v>0</v>
      </c>
      <c r="R12" s="53">
        <f>SUM(B20:G20,$B$5)*'Imperial-ME'!$E$6</f>
        <v>0</v>
      </c>
      <c r="S12" s="53">
        <f>SUM(B20:H20,$B$5)*'Imperial-ME'!$E$6</f>
        <v>0</v>
      </c>
      <c r="T12" s="53">
        <f>SUM(B20:I20,$B$5)*'Imperial-ME'!$E$6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K13" s="41" t="s">
        <v>50</v>
      </c>
      <c r="L13" s="2" t="str">
        <f>IFERROR(IF('Imperial-ME'!$B$21=1,'Imperial ME - Biological FT'!M13,IF('Imperial-ME'!$B$21=2,'Imperial ME - Biological FT'!N13,IF('Imperial-ME'!$B$21=3,'Imperial ME - Biological FT'!O13,IF('Imperial-ME'!$B$21=4,'Imperial ME - Biological FT'!P13,IF('Imperial-ME'!$B$21=5,'Imperial ME - Biological FT'!Q13,IF('Imperial-ME'!$B$21=6,'Imperial ME - Biological FT'!R13,IF('Imperial-ME'!$B$21=7,'Imperial ME - Biological FT'!S13,IF('Imperial-ME'!$B$21=8,'Imperial ME - Biological FT'!T13,"")))))))),"")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K14" s="43" t="s">
        <v>51</v>
      </c>
      <c r="L14" s="44" t="str">
        <f>IFERROR(IF('Imperial-ME'!$B$21=1,'Imperial ME - Biological FT'!M14,IF('Imperial-ME'!$B$21=2,'Imperial ME - Biological FT'!N14,IF('Imperial-ME'!$B$21=3,'Imperial ME - Biological FT'!O14,IF('Imperial-ME'!$B$21=4,'Imperial ME - Biological FT'!P14,IF('Imperial-ME'!$B$21=5,'Imperial ME - Biological FT'!Q14,IF('Imperial-ME'!$B$21=6,'Imperial ME - Biological FT'!R14,IF('Imperial-ME'!$B$21=7,'Imperial ME - Biological FT'!S14,IF('Imperial-ME'!$B$21=8,'Imperial ME - Biological FT'!T14,"")))))))),"")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IFERROR('Imperial-ME'!F13/('Imperial-ME'!H13/10),"")</f>
        <v/>
      </c>
      <c r="C15" s="66" t="str">
        <f>IFERROR('Imperial-ME'!F14/('Imperial-ME'!H14/10),"")</f>
        <v/>
      </c>
      <c r="D15" s="66" t="str">
        <f>IFERROR('Imperial-ME'!F15/('Imperial-ME'!H15/10),"")</f>
        <v/>
      </c>
      <c r="E15" s="66" t="str">
        <f>IFERROR('Imperial-ME'!F16/('Imperial-ME'!H16/10),"")</f>
        <v/>
      </c>
      <c r="F15" s="59" t="str">
        <f>IFERROR('Imperial-ME'!F17/('Imperial-ME'!H17/10),"")</f>
        <v/>
      </c>
      <c r="G15" s="59" t="str">
        <f>IFERROR('Imperial-ME'!F18/('Imperial-ME'!H18/10),"")</f>
        <v/>
      </c>
      <c r="H15" s="60" t="str">
        <f>IFERROR('Imperial-ME'!F19/('Imperial-ME'!H19/10),"")</f>
        <v/>
      </c>
      <c r="I15" s="60" t="str">
        <f>IFERROR('Imperial-ME'!F20/('Imperial-ME'!H20/10),"")</f>
        <v/>
      </c>
      <c r="K15" s="54" t="s">
        <v>52</v>
      </c>
      <c r="L15" s="2" t="str">
        <f>IFERROR(IF('Imperial-ME'!$B$21=1,'Imperial ME - Biological FT'!M15,IF('Imperial-ME'!$B$21=2,'Imperial ME - Biological FT'!N15,IF('Imperial-ME'!$B$21=3,'Imperial ME - Biological FT'!O15,IF('Imperial-ME'!$B$21=4,'Imperial ME - Biological FT'!P15,IF('Imperial-ME'!$B$21=5,'Imperial ME - Biological FT'!Q15,IF('Imperial-ME'!$B$21=6,'Imperial ME - Biological FT'!R15,IF('Imperial-ME'!$B$21=7,'Imperial ME - Biological FT'!S15,IF('Imperial-ME'!$B$21=8,'Imperial ME - Biological FT'!T15,"")))))))),"")</f>
        <v/>
      </c>
      <c r="M15" s="54" t="e">
        <f>B27*'Imperial-ME'!$E$6</f>
        <v>#VALUE!</v>
      </c>
      <c r="N15" s="54" t="e">
        <f>C27*'Imperial-ME'!$E$6</f>
        <v>#VALUE!</v>
      </c>
      <c r="O15" s="54" t="e">
        <f>D27*'Imperial-ME'!$E$6</f>
        <v>#VALUE!</v>
      </c>
      <c r="P15" s="54" t="e">
        <f>E27*'Imperial-ME'!$E$6</f>
        <v>#VALUE!</v>
      </c>
      <c r="Q15" s="54" t="e">
        <f>F27*'Imperial-ME'!$E$6</f>
        <v>#VALUE!</v>
      </c>
      <c r="R15" s="54" t="e">
        <f>G27*'Imperial-ME'!$E$6</f>
        <v>#VALUE!</v>
      </c>
      <c r="S15" s="54" t="e">
        <f>H27*'Imperial-ME'!$E$6</f>
        <v>#VALUE!</v>
      </c>
      <c r="T15" s="54" t="e">
        <f>I27*'Imperial-ME'!$E$6</f>
        <v>#VALUE!</v>
      </c>
    </row>
    <row r="16" spans="1:20" x14ac:dyDescent="0.25">
      <c r="A16" s="62" t="s">
        <v>77</v>
      </c>
      <c r="B16" s="68" t="str">
        <f>IFERROR(VLOOKUP('Imperial-ME'!$E$4,'Imperial-ME'!$X$5:$Y$5,2,FALSE),"")</f>
        <v/>
      </c>
      <c r="C16" s="68" t="str">
        <f>IFERROR(VLOOKUP('Imperial-ME'!$E$4,'Imperial-ME'!$X$8:$Y$8,2,FALSE),"")</f>
        <v/>
      </c>
      <c r="D16" s="68" t="str">
        <f>IFERROR(VLOOKUP('Imperial-ME'!$E$4,'Imperial-ME'!$X$10:$Y$10,2,FALSE),"")</f>
        <v/>
      </c>
      <c r="E16" s="68" t="str">
        <f>IFERROR(VLOOKUP('Imperial-ME'!$E$4,'Imperial-ME'!$X$12:$Y$12,2,FALSE),"")</f>
        <v/>
      </c>
      <c r="F16" s="69" t="str">
        <f>IFERROR(VLOOKUP('Imperial-ME'!$E$4,'Imperial-ME'!$X$14:$Y$14,2,FALSE),"")</f>
        <v/>
      </c>
      <c r="G16" s="69" t="str">
        <f>IFERROR(VLOOKUP('Imperial-ME'!$E$4,'Imperial-ME'!$X$16:$Y$16,2,FALSE),"")</f>
        <v/>
      </c>
      <c r="H16" s="69" t="str">
        <f>IFERROR(VLOOKUP('Imperial-ME'!$E$4,'Imperial-ME'!$X$18:$Y$18,2,FALSE),"")</f>
        <v/>
      </c>
      <c r="I16" s="69" t="str">
        <f>IFERROR(VLOOKUP('Imperial-ME'!$E$4,'Imperial-ME'!$X$20:$Y$20,2,FALSE),"")</f>
        <v/>
      </c>
      <c r="K16" s="54" t="s">
        <v>54</v>
      </c>
      <c r="L16" s="2" t="str">
        <f>IFERROR(IF('Imperial-ME'!$B$21=1,'Imperial ME - Biological FT'!M16,IF('Imperial-ME'!$B$21=2,'Imperial ME - Biological FT'!N16,IF('Imperial-ME'!$B$21=3,'Imperial ME - Biological FT'!O16,IF('Imperial-ME'!$B$21=4,'Imperial ME - Biological FT'!P16,IF('Imperial-ME'!$B$21=5,'Imperial ME - Biological FT'!Q16,IF('Imperial-ME'!$B$21=6,'Imperial ME - Biological FT'!R16,IF('Imperial-ME'!$B$21=7,'Imperial ME - Biological FT'!S16,IF('Imperial-ME'!$B$21=8,'Imperial ME - Biological FT'!T16,"")))))))),"")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79</v>
      </c>
      <c r="B17" s="70" t="str">
        <f>'Imperial ME - Current'!B17</f>
        <v/>
      </c>
      <c r="C17" s="70" t="str">
        <f>'Imperial ME - Current'!C17</f>
        <v/>
      </c>
      <c r="D17" s="70" t="str">
        <f>'Imperial ME - Current'!D17</f>
        <v/>
      </c>
      <c r="E17" s="70" t="str">
        <f>'Imperial ME - Current'!E17</f>
        <v/>
      </c>
      <c r="F17" s="70" t="str">
        <f>'Imperial ME - Current'!F17</f>
        <v/>
      </c>
      <c r="G17" s="70" t="str">
        <f>'Imperial ME - Current'!G17</f>
        <v/>
      </c>
      <c r="H17" s="70" t="str">
        <f>'Imperial ME - Current'!H17</f>
        <v/>
      </c>
      <c r="I17" s="70" t="str">
        <f>'Imperial ME - Current'!I17</f>
        <v/>
      </c>
      <c r="J17" s="45">
        <f>SUM(B17:I17)</f>
        <v>0</v>
      </c>
      <c r="K17" s="56" t="s">
        <v>56</v>
      </c>
      <c r="L17" s="44" t="str">
        <f>IFERROR(IF('Imperial-ME'!$B$21=1,'Imperial ME - Biological FT'!M17,IF('Imperial-ME'!$B$21=2,'Imperial ME - Biological FT'!N17,IF('Imperial-ME'!$B$21=3,'Imperial ME - Biological FT'!O17,IF('Imperial-ME'!$B$21=4,'Imperial ME - Biological FT'!P17,IF('Imperial-ME'!$B$21=5,'Imperial ME - Biological FT'!Q17,IF('Imperial-ME'!$B$21=6,'Imperial ME - Biological FT'!R17,IF('Imperial-ME'!$B$21=7,'Imperial ME - Biological FT'!S17,IF('Imperial-ME'!$B$21=8,'Imperial ME - Biological FT'!T17,"")))))))),"")</f>
        <v/>
      </c>
      <c r="M17" s="57" t="e">
        <f t="shared" ref="M17:T17" si="7">M15-M11</f>
        <v>#VALUE!</v>
      </c>
      <c r="N17" s="57" t="e">
        <f t="shared" si="7"/>
        <v>#VALUE!</v>
      </c>
      <c r="O17" s="57" t="e">
        <f t="shared" si="7"/>
        <v>#VALUE!</v>
      </c>
      <c r="P17" s="56" t="e">
        <f t="shared" si="7"/>
        <v>#VALUE!</v>
      </c>
      <c r="Q17" s="57" t="e">
        <f t="shared" si="7"/>
        <v>#VALUE!</v>
      </c>
      <c r="R17" s="57" t="e">
        <f t="shared" si="7"/>
        <v>#VALUE!</v>
      </c>
      <c r="S17" s="57" t="e">
        <f t="shared" si="7"/>
        <v>#VALUE!</v>
      </c>
      <c r="T17" s="57" t="e">
        <f t="shared" si="7"/>
        <v>#VALUE!</v>
      </c>
    </row>
    <row r="18" spans="1:20" x14ac:dyDescent="0.25">
      <c r="A18" s="1" t="s">
        <v>81</v>
      </c>
      <c r="B18" s="67" t="str">
        <f t="shared" ref="B18:I18" si="8">IFERROR(CONVERT(B17*B13,"g","lbm"),"")</f>
        <v/>
      </c>
      <c r="C18" s="67" t="str">
        <f t="shared" si="8"/>
        <v/>
      </c>
      <c r="D18" s="67" t="str">
        <f t="shared" si="8"/>
        <v/>
      </c>
      <c r="E18" s="67" t="str">
        <f t="shared" si="8"/>
        <v/>
      </c>
      <c r="F18" s="67" t="str">
        <f t="shared" si="8"/>
        <v/>
      </c>
      <c r="G18" s="67" t="str">
        <f t="shared" si="8"/>
        <v/>
      </c>
      <c r="H18" s="67" t="str">
        <f t="shared" si="8"/>
        <v/>
      </c>
      <c r="I18" s="67" t="str">
        <f t="shared" si="8"/>
        <v/>
      </c>
      <c r="J18" s="45">
        <f>SUM(B18:I18)</f>
        <v>0</v>
      </c>
      <c r="L18" s="39"/>
      <c r="M18" s="39"/>
    </row>
    <row r="19" spans="1:20" x14ac:dyDescent="0.25">
      <c r="A19" s="1" t="s">
        <v>82</v>
      </c>
      <c r="B19" s="45" t="str">
        <f>IFERROR((B18*(B9/2000)),"")</f>
        <v/>
      </c>
      <c r="C19" s="45" t="str">
        <f t="shared" ref="C19:I19" si="9">IFERROR((C18*(C9/2000)),"")</f>
        <v/>
      </c>
      <c r="D19" s="45" t="str">
        <f t="shared" si="9"/>
        <v/>
      </c>
      <c r="E19" s="45" t="str">
        <f t="shared" si="9"/>
        <v/>
      </c>
      <c r="F19" s="45" t="str">
        <f t="shared" si="9"/>
        <v/>
      </c>
      <c r="G19" s="45" t="str">
        <f t="shared" si="9"/>
        <v/>
      </c>
      <c r="H19" s="45" t="str">
        <f t="shared" si="9"/>
        <v/>
      </c>
      <c r="I19" s="45" t="str">
        <f t="shared" si="9"/>
        <v/>
      </c>
    </row>
    <row r="20" spans="1:20" x14ac:dyDescent="0.25">
      <c r="A20" s="1" t="s">
        <v>83</v>
      </c>
      <c r="B20" s="45" t="str">
        <f>IFERROR(B11/1000*B17*2.2046,"")</f>
        <v/>
      </c>
      <c r="C20" s="45" t="str">
        <f t="shared" ref="C20:I20" si="10">IFERROR(C11/1000*C17*2.2046,"")</f>
        <v/>
      </c>
      <c r="D20" s="45" t="str">
        <f t="shared" si="10"/>
        <v/>
      </c>
      <c r="E20" s="45" t="str">
        <f t="shared" si="10"/>
        <v/>
      </c>
      <c r="F20" s="45" t="str">
        <f t="shared" si="10"/>
        <v/>
      </c>
      <c r="G20" s="45" t="str">
        <f t="shared" si="10"/>
        <v/>
      </c>
      <c r="H20" s="45" t="str">
        <f t="shared" si="10"/>
        <v/>
      </c>
      <c r="I20" s="45" t="str">
        <f t="shared" si="10"/>
        <v/>
      </c>
      <c r="J20" s="45" t="str">
        <f>IF('Imperial-ME'!$B$21=1,'Imperial ME - Biological FT'!B5+'Imperial ME - Biological FT'!B20,IF('Imperial-ME'!$B$21=2,'Imperial ME - Biological FT'!B5+SUM('Imperial ME - Biological FT'!B20:C20),IF('Imperial-ME'!$B$21=3,'Imperial ME - Biological FT'!B5+SUM('Imperial ME - Biological FT'!B20:D20),IF('Imperial-ME'!$B$21=4,'Imperial ME - Biological FT'!B5+SUM('Imperial ME - Biological FT'!B20:E20),IF('Imperial-ME'!$B$21=5,'Imperial ME - Biological FT'!B5+SUM('Imperial ME - Biological FT'!B20:F20),IF('Imperial-ME'!$B$21=6,'Imperial ME - Biological FT'!B5+SUM('Imperial ME - Biological FT'!B20:G20),IF('Imperial-ME'!$B$21=7,'Imperial ME - Biological FT'!B5+SUM('Imperial ME - Biological FT'!B20:H20),IF('Imperial-ME'!$B$21=8,'Imperial ME - Biological FT'!B5+SUM('Imperial ME - Biological FT'!B20:I20),""))))))))</f>
        <v/>
      </c>
      <c r="K20" s="45" t="e">
        <f>CONVERT(J20,"lbm","kg")</f>
        <v>#VALUE!</v>
      </c>
    </row>
    <row r="21" spans="1:20" x14ac:dyDescent="0.25">
      <c r="A21" s="1" t="s">
        <v>84</v>
      </c>
      <c r="B21" s="3" t="str">
        <f t="shared" ref="B21:I21" si="11">IFERROR(B19/((B11*0.00220462)*B17),"")</f>
        <v/>
      </c>
      <c r="C21" s="3" t="str">
        <f t="shared" si="11"/>
        <v/>
      </c>
      <c r="D21" s="3" t="str">
        <f t="shared" si="11"/>
        <v/>
      </c>
      <c r="E21" s="3" t="str">
        <f t="shared" si="11"/>
        <v/>
      </c>
      <c r="F21" s="3" t="str">
        <f t="shared" si="11"/>
        <v/>
      </c>
      <c r="G21" s="3" t="str">
        <f t="shared" si="11"/>
        <v/>
      </c>
      <c r="H21" s="3" t="str">
        <f t="shared" si="11"/>
        <v/>
      </c>
      <c r="I21" s="3" t="str">
        <f t="shared" si="11"/>
        <v/>
      </c>
    </row>
    <row r="22" spans="1:20" x14ac:dyDescent="0.25">
      <c r="A22" s="1" t="s">
        <v>85</v>
      </c>
      <c r="B22" s="3" t="str">
        <f>IFERROR((B19+(B17*'Imperial-ME'!$E$8)),"")</f>
        <v/>
      </c>
      <c r="C22" s="3" t="str">
        <f>IFERROR((C19+(C17*'Imperial-ME'!$E$8)),"")</f>
        <v/>
      </c>
      <c r="D22" s="3" t="str">
        <f>IFERROR((D19+(D17*'Imperial-ME'!$E$8)),"")</f>
        <v/>
      </c>
      <c r="E22" s="3" t="str">
        <f>IFERROR((E19+(E17*'Imperial-ME'!$E$8)),"")</f>
        <v/>
      </c>
      <c r="F22" s="3" t="str">
        <f>IFERROR((F19+(F17*'Imperial-ME'!$E$8)),"")</f>
        <v/>
      </c>
      <c r="G22" s="3" t="str">
        <f>IFERROR((G19+(G17*'Imperial-ME'!$E$8)),"")</f>
        <v/>
      </c>
      <c r="H22" s="3" t="str">
        <f>IFERROR((H19+(H17*'Imperial-ME'!$E$8)),"")</f>
        <v/>
      </c>
      <c r="I22" s="3" t="str">
        <f>IFERROR((I19+(I17*'Imperial-ME'!$E$8)),"")</f>
        <v/>
      </c>
      <c r="J22" s="48"/>
    </row>
    <row r="24" spans="1:20" x14ac:dyDescent="0.25">
      <c r="A24" s="1" t="s">
        <v>60</v>
      </c>
      <c r="B24" s="3" t="str">
        <f>IFERROR(B20*'Imperial-ME'!$E$6,"")</f>
        <v/>
      </c>
      <c r="C24" s="3" t="str">
        <f>IFERROR(C20*'Imperial-ME'!$E$6,"")</f>
        <v/>
      </c>
      <c r="D24" s="3" t="str">
        <f>IFERROR(D20*'Imperial-ME'!$E$6,"")</f>
        <v/>
      </c>
      <c r="E24" s="3" t="str">
        <f>IFERROR(E20*'Imperial-ME'!$E$6,"")</f>
        <v/>
      </c>
      <c r="F24" s="3" t="str">
        <f>IFERROR(F20*'Imperial-ME'!$E$6,"")</f>
        <v/>
      </c>
      <c r="G24" s="3" t="str">
        <f>IFERROR(G20*'Imperial-ME'!$E$6,"")</f>
        <v/>
      </c>
      <c r="H24" s="3" t="str">
        <f>IFERROR(H20*'Imperial-ME'!$E$6,"")</f>
        <v/>
      </c>
      <c r="I24" s="3" t="str">
        <f>IFERROR(I20*'Imperial-ME'!$E$6,"")</f>
        <v/>
      </c>
    </row>
    <row r="25" spans="1:20" x14ac:dyDescent="0.25">
      <c r="A25" s="1" t="s">
        <v>61</v>
      </c>
      <c r="B25" s="3" t="str">
        <f t="shared" ref="B25:I25" si="12">IFERROR(B24-B19,"")</f>
        <v/>
      </c>
      <c r="C25" s="3" t="str">
        <f t="shared" si="12"/>
        <v/>
      </c>
      <c r="D25" s="3" t="str">
        <f t="shared" si="12"/>
        <v/>
      </c>
      <c r="E25" s="3" t="str">
        <f t="shared" si="12"/>
        <v/>
      </c>
      <c r="F25" s="3" t="str">
        <f t="shared" si="12"/>
        <v/>
      </c>
      <c r="G25" s="3" t="str">
        <f t="shared" si="12"/>
        <v/>
      </c>
      <c r="H25" s="3" t="str">
        <f t="shared" si="12"/>
        <v/>
      </c>
      <c r="I25" s="3" t="str">
        <f t="shared" si="12"/>
        <v/>
      </c>
    </row>
    <row r="26" spans="1:20" x14ac:dyDescent="0.25">
      <c r="A26" s="1" t="s">
        <v>62</v>
      </c>
      <c r="B26" s="3" t="str">
        <f t="shared" ref="B26:I26" si="13">IFERROR(B24-B22,"")</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70</v>
      </c>
      <c r="B27" s="45" t="e">
        <f>$J$20*$J$27</f>
        <v>#VALUE!</v>
      </c>
      <c r="C27" s="45" t="e">
        <f t="shared" ref="C27:I27" si="14">$J$20*$J$27</f>
        <v>#VALUE!</v>
      </c>
      <c r="D27" s="45" t="e">
        <f t="shared" si="14"/>
        <v>#VALUE!</v>
      </c>
      <c r="E27" s="45" t="e">
        <f t="shared" si="14"/>
        <v>#VALUE!</v>
      </c>
      <c r="F27" s="45" t="e">
        <f t="shared" si="14"/>
        <v>#VALUE!</v>
      </c>
      <c r="G27" s="45" t="e">
        <f t="shared" si="14"/>
        <v>#VALUE!</v>
      </c>
      <c r="H27" s="45" t="e">
        <f t="shared" si="14"/>
        <v>#VALUE!</v>
      </c>
      <c r="I27" s="45" t="e">
        <f t="shared" si="14"/>
        <v>#VALUE!</v>
      </c>
      <c r="J27" s="40">
        <f>'Imperial-ME'!$E$9/100</f>
        <v>0</v>
      </c>
    </row>
    <row r="28" spans="1:20" x14ac:dyDescent="0.25">
      <c r="A28" s="40"/>
      <c r="J28" s="40"/>
    </row>
    <row r="29" spans="1:20" x14ac:dyDescent="0.25">
      <c r="A29" s="40"/>
      <c r="J29" s="40"/>
    </row>
  </sheetData>
  <mergeCells count="4">
    <mergeCell ref="A1:T1"/>
    <mergeCell ref="A2:A4"/>
    <mergeCell ref="B2:I3"/>
    <mergeCell ref="K2:T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F995-7EDA-4BE4-AE6C-9773F47CCCC1}">
  <dimension ref="A1:T31"/>
  <sheetViews>
    <sheetView topLeftCell="A4" zoomScale="110" zoomScaleNormal="110" workbookViewId="0">
      <selection activeCell="B16" sqref="B16"/>
    </sheetView>
  </sheetViews>
  <sheetFormatPr defaultColWidth="8.85546875" defaultRowHeight="15" x14ac:dyDescent="0.25"/>
  <cols>
    <col min="1" max="1" width="58.5703125" style="1" bestFit="1" customWidth="1"/>
    <col min="2" max="3" width="9.28515625" style="1" bestFit="1" customWidth="1"/>
    <col min="4" max="4" width="10.42578125" style="1" bestFit="1" customWidth="1"/>
    <col min="5" max="5" width="9.28515625" style="1" bestFit="1" customWidth="1"/>
    <col min="6" max="10" width="8.85546875" style="1"/>
    <col min="11" max="11" width="31.7109375" style="1" bestFit="1" customWidth="1"/>
    <col min="12" max="16384" width="8.85546875" style="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'Imperial-ME'!C13</f>
        <v>0</v>
      </c>
      <c r="C5" s="37" t="str">
        <f>'Imperial-ME'!C14</f>
        <v xml:space="preserve"> </v>
      </c>
      <c r="D5" s="37" t="str">
        <f>'Imperial-ME'!C15</f>
        <v xml:space="preserve"> </v>
      </c>
      <c r="E5" s="37" t="str">
        <f>'Imperial-ME'!C16</f>
        <v xml:space="preserve"> </v>
      </c>
      <c r="F5" s="37" t="str">
        <f>'Imperial-ME'!C17</f>
        <v xml:space="preserve"> </v>
      </c>
      <c r="G5" s="37" t="str">
        <f>'Imperial-ME'!C18</f>
        <v xml:space="preserve"> </v>
      </c>
      <c r="H5" s="37" t="str">
        <f>'Imperial-ME'!C19</f>
        <v xml:space="preserve"> </v>
      </c>
      <c r="I5" s="37" t="str">
        <f>'Imperial-ME'!C20</f>
        <v xml:space="preserve"> </v>
      </c>
      <c r="K5" s="1" t="s">
        <v>102</v>
      </c>
      <c r="L5" s="2" t="str">
        <f>IFERROR(IF('Imperial-ME'!$B$21=1,'Imperial ME - Biological FW'!M5,IF('Imperial-ME'!$B$21=2,'Imperial ME - Biological FW'!N5,IF('Imperial-ME'!$B$21=3,'Imperial ME - Biological FW'!O5,IF('Imperial-ME'!$B$21=4,'Imperial ME - Biological FW'!P5,IF('Imperial-ME'!$B$21=5,'Imperial ME - Biological FW'!Q5,IF('Imperial-ME'!$B$21=6,'Imperial ME - Biological FW'!R5,IF('Imperial-ME'!$B$21=7,'Imperial ME - Biological FW'!S5,IF('Imperial-ME'!$B$21=8,'Imperial ME - Biological FW'!T5,"")))))))),"")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'Imperial-ME'!D13</f>
        <v>0</v>
      </c>
      <c r="C6" s="37">
        <f>'Imperial-ME'!D14</f>
        <v>0</v>
      </c>
      <c r="D6" s="37">
        <f>'Imperial-ME'!D15</f>
        <v>0</v>
      </c>
      <c r="E6" s="37">
        <f>'Imperial-ME'!D16</f>
        <v>0</v>
      </c>
      <c r="F6" s="37">
        <f>'Imperial-ME'!D17</f>
        <v>0</v>
      </c>
      <c r="G6" s="37">
        <f>'Imperial-ME'!D18</f>
        <v>0</v>
      </c>
      <c r="H6" s="37">
        <f>'Imperial-ME'!D19</f>
        <v>0</v>
      </c>
      <c r="I6" s="37">
        <f>'Imperial-ME'!D20</f>
        <v>0</v>
      </c>
      <c r="K6" s="1" t="s">
        <v>104</v>
      </c>
      <c r="L6" s="2" t="str">
        <f>IFERROR(IF('Imperial-ME'!$B$21=1,'Imperial ME - Biological FW'!M6,IF('Imperial-ME'!$B$21=2,'Imperial ME - Biological FW'!N6,IF('Imperial-ME'!$B$21=3,'Imperial ME - Biological FW'!O6,IF('Imperial-ME'!$B$21=4,'Imperial ME - Biological FW'!P6,IF('Imperial-ME'!$B$21=5,'Imperial ME - Biological FW'!Q6,IF('Imperial-ME'!$B$21=6,'Imperial ME - Biological FW'!R6,IF('Imperial-ME'!$B$21=7,'Imperial ME - Biological FW'!S6,IF('Imperial-ME'!$B$21=8,'Imperial ME - Biological FW'!T6,"")))))))),"")</f>
        <v/>
      </c>
      <c r="M6" s="1" t="e">
        <f>SUM($B$21)/SUM($B$19)*1000</f>
        <v>#DIV/0!</v>
      </c>
      <c r="N6" s="1" t="e">
        <f>SUM($B$21:$C$21)/SUM($B$19:$C$19)*1000</f>
        <v>#DIV/0!</v>
      </c>
      <c r="O6" s="1" t="e">
        <f>SUM($B$21:$D$21)/SUM($B$19:$D$19)*1000</f>
        <v>#DIV/0!</v>
      </c>
      <c r="P6" s="1" t="e">
        <f>SUM($B$21:$E$21)/SUM($B$19:$E$19)*1000</f>
        <v>#DIV/0!</v>
      </c>
      <c r="Q6" s="1" t="e">
        <f>SUM($B$21:$F$21)/SUM($B$19:$F$19)*1000</f>
        <v>#DIV/0!</v>
      </c>
      <c r="R6" s="1" t="e">
        <f>SUM($B$21:$G$21)/SUM($B$19:$G$19)*1000</f>
        <v>#DIV/0!</v>
      </c>
      <c r="S6" s="1" t="e">
        <f>SUM($B$21:$H$21)/SUM($B$19:$H$19)*1000</f>
        <v>#DIV/0!</v>
      </c>
      <c r="T6" s="1" t="e">
        <f>SUM($B$21:$I$21)/SUM($B$19:$I$19)*1000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103</v>
      </c>
      <c r="L7" s="2" t="str">
        <f>IFERROR(IF('Imperial-ME'!$B$21=1,'Imperial ME - Biological FW'!M7,IF('Imperial-ME'!$B$21=2,'Imperial ME - Biological FW'!N7,IF('Imperial-ME'!$B$21=3,'Imperial ME - Biological FW'!O7,IF('Imperial-ME'!$B$21=4,'Imperial ME - Biological FW'!P7,IF('Imperial-ME'!$B$21=5,'Imperial ME - Biological FW'!Q7,IF('Imperial-ME'!$B$21=6,'Imperial ME - Biological FW'!R7,IF('Imperial-ME'!$B$21=7,'Imperial ME - Biological FW'!S7,IF('Imperial-ME'!$B$21=8,'Imperial ME - Biological FW'!T7,"")))))))),"")</f>
        <v/>
      </c>
      <c r="M7" s="1" t="e">
        <f>SUM(B19)/SUM(B17)/2.204622</f>
        <v>#DIV/0!</v>
      </c>
      <c r="N7" s="1" t="e">
        <f>SUM(B19:C19)/SUM(B17:C17)/2.204622</f>
        <v>#DIV/0!</v>
      </c>
      <c r="O7" s="1" t="e">
        <f>SUM(B19:D19)/SUM(B17:D17)/2.204622</f>
        <v>#DIV/0!</v>
      </c>
      <c r="P7" s="1" t="e">
        <f>SUM(B19:E19)/SUM(B17:E17)/2.204622</f>
        <v>#DIV/0!</v>
      </c>
      <c r="Q7" s="1" t="e">
        <f>SUM(B19:G19)/SUM(B17:G17)/2.204622</f>
        <v>#DIV/0!</v>
      </c>
      <c r="R7" s="1" t="e">
        <f>SUM(B19:G19)/SUM(B17:G17)/2.204622</f>
        <v>#DIV/0!</v>
      </c>
      <c r="S7" s="1" t="e">
        <f>SUM(B19:H19)/SUM(B17:H17)/2.204622</f>
        <v>#DIV/0!</v>
      </c>
      <c r="T7" s="1" t="e">
        <f>SUM(B19:I19)/SUM(B17:I17)/2.204622</f>
        <v>#DIV/0!</v>
      </c>
    </row>
    <row r="8" spans="1:20" x14ac:dyDescent="0.25">
      <c r="A8" s="1" t="s">
        <v>43</v>
      </c>
      <c r="B8" s="38">
        <f>'Imperial-ME'!E13*2.204622</f>
        <v>0</v>
      </c>
      <c r="C8" s="38">
        <f>'Imperial-ME'!E14*2.204622</f>
        <v>0</v>
      </c>
      <c r="D8" s="38">
        <f>'Imperial-ME'!E15*2.204622</f>
        <v>0</v>
      </c>
      <c r="E8" s="38">
        <f>'Imperial-ME'!E16*2.204622</f>
        <v>0</v>
      </c>
      <c r="F8" s="38">
        <f>'Imperial-ME'!E17*2.204622</f>
        <v>0</v>
      </c>
      <c r="G8" s="38">
        <f>'Imperial-ME'!E18*2.204622</f>
        <v>0</v>
      </c>
      <c r="H8" s="40">
        <f>'Imperial-ME'!E19*2.204622</f>
        <v>0</v>
      </c>
      <c r="I8" s="37">
        <f>'Imperial-ME'!E20*2.204622</f>
        <v>0</v>
      </c>
      <c r="K8" s="1" t="s">
        <v>44</v>
      </c>
      <c r="L8" s="2" t="str">
        <f>IFERROR(IF('Imperial-ME'!$B$21=1,'Imperial ME - Biological FW'!M8,IF('Imperial-ME'!$B$21=2,'Imperial ME - Biological FW'!N8,IF('Imperial-ME'!$B$21=3,'Imperial ME - Biological FW'!O8,IF('Imperial-ME'!$B$21=4,'Imperial ME - Biological FW'!P8,IF('Imperial-ME'!$B$21=5,'Imperial ME - Biological FW'!Q8,IF('Imperial-ME'!$B$21=6,'Imperial ME - Biological FW'!R8,IF('Imperial-ME'!$B$21=7,'Imperial ME - Biological FW'!S8,IF('Imperial-ME'!$B$21=8,'Imperial ME - Biological FW'!T8,"")))))))),"")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40">
        <f>'Imperial-ME'!J13</f>
        <v>0</v>
      </c>
      <c r="C9" s="40">
        <f>'Imperial-ME'!J14</f>
        <v>0</v>
      </c>
      <c r="D9" s="40">
        <f>'Imperial-ME'!J15</f>
        <v>0</v>
      </c>
      <c r="E9" s="40">
        <f>'Imperial-ME'!J16</f>
        <v>0</v>
      </c>
      <c r="F9" s="40">
        <f>'Imperial-ME'!J17</f>
        <v>0</v>
      </c>
      <c r="G9" s="40">
        <f>'Imperial-ME'!J18</f>
        <v>0</v>
      </c>
      <c r="H9" s="40">
        <f>'Imperial-ME'!J19</f>
        <v>0</v>
      </c>
      <c r="I9" s="3">
        <f>'Imperial-ME'!J20</f>
        <v>0</v>
      </c>
      <c r="K9" s="1" t="s">
        <v>46</v>
      </c>
      <c r="L9" s="2" t="str">
        <f>IFERROR(IF('Imperial-ME'!$B$21=1,'Imperial ME - Biological FW'!M9,IF('Imperial-ME'!$B$21=2,'Imperial ME - Biological FW'!N9,IF('Imperial-ME'!$B$21=3,'Imperial ME - Biological FW'!O9,IF('Imperial-ME'!$B$21=4,'Imperial ME - Biological FW'!P9,IF('Imperial-ME'!$B$21=5,'Imperial ME - Biological FW'!Q9,IF('Imperial-ME'!$B$21=6,'Imperial ME - Biological FW'!R9,IF('Imperial-ME'!$B$21=7,'Imperial ME - Biological FW'!S9,IF('Imperial-ME'!$B$21=8,'Imperial ME - Biological FW'!T9,"")))))))),"")</f>
        <v/>
      </c>
      <c r="M9" s="39">
        <f>SUM(B19)</f>
        <v>0</v>
      </c>
      <c r="N9" s="39">
        <f>SUM(B19:C19)</f>
        <v>0</v>
      </c>
      <c r="O9" s="39">
        <f>SUM(B19:D19)</f>
        <v>0</v>
      </c>
      <c r="P9" s="39">
        <f>SUM(B19:E19)</f>
        <v>0</v>
      </c>
      <c r="Q9" s="39">
        <f>SUM(B19:F19)</f>
        <v>0</v>
      </c>
      <c r="R9" s="39">
        <f>SUM(B19:G19)</f>
        <v>0</v>
      </c>
      <c r="S9" s="39">
        <f>SUM(B19:H19)</f>
        <v>0</v>
      </c>
      <c r="T9" s="39">
        <f>SUM(B19:I19)</f>
        <v>0</v>
      </c>
    </row>
    <row r="10" spans="1:20" x14ac:dyDescent="0.25">
      <c r="A10" s="1" t="s">
        <v>73</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K10" s="41" t="s">
        <v>47</v>
      </c>
      <c r="L10" s="2" t="str">
        <f>IFERROR(IF('Imperial-ME'!$B$21=1,'Imperial ME - Biological FW'!M10,IF('Imperial-ME'!$B$21=2,'Imperial ME - Biological FW'!N10,IF('Imperial-ME'!$B$21=3,'Imperial ME - Biological FW'!O10,IF('Imperial-ME'!$B$21=4,'Imperial ME - Biological FW'!P10,IF('Imperial-ME'!$B$21=5,'Imperial ME - Biological FW'!Q10,IF('Imperial-ME'!$B$21=6,'Imperial ME - Biological FW'!R10,IF('Imperial-ME'!$B$21=7,'Imperial ME - Biological FW'!S10,IF('Imperial-ME'!$B$21=8,'Imperial ME - Biological FW'!T10,"")))))))),"")</f>
        <v/>
      </c>
      <c r="M10" s="42">
        <f>SUM(B20)</f>
        <v>0</v>
      </c>
      <c r="N10" s="42">
        <f>SUM(B20:C20)</f>
        <v>0</v>
      </c>
      <c r="O10" s="42">
        <f>SUM(B20:D20)</f>
        <v>0</v>
      </c>
      <c r="P10" s="41">
        <f>SUM(B20:E20)</f>
        <v>0</v>
      </c>
      <c r="Q10" s="42">
        <f>SUM(B20:F20)</f>
        <v>0</v>
      </c>
      <c r="R10" s="42">
        <f>SUM(B20:G20)</f>
        <v>0</v>
      </c>
      <c r="S10" s="42">
        <f>SUM(B20:H20)</f>
        <v>0</v>
      </c>
      <c r="T10" s="42">
        <f>SUM(B20:I20)</f>
        <v>0</v>
      </c>
    </row>
    <row r="11" spans="1:20" ht="16.5" thickBot="1" x14ac:dyDescent="0.3">
      <c r="A11" s="1" t="s">
        <v>71</v>
      </c>
      <c r="B11" s="71" t="str">
        <f>IFERROR((VLOOKUP(B6,'Imperial ME - Growth Biological'!$A$3:$E$308,3,TRUE)-VLOOKUP('Imperial ME - Current'!B5,'Imperial ME - Growth Biological'!$A$3:$E$308,3,TRUE))/(VLOOKUP(B6,'Imperial ME - Growth Biological'!$A$3:$E$308,1,TRUE)-VLOOKUP(B5,'Imperial ME - Growth Biological'!$A$3:$E$308,1,TRUE)),"")</f>
        <v/>
      </c>
      <c r="C11" s="71" t="str">
        <f>IFERROR((VLOOKUP(C6,'Imperial ME - Growth Biological'!$H$3:$L$308,3,TRUE)-VLOOKUP('Imperial ME - Current'!C5,'Imperial ME - Growth Biological'!$H$3:$L$308,3,TRUE))/(VLOOKUP(C6,'Imperial ME - Growth Biological'!$H$3:$L$308,1,TRUE)-VLOOKUP(C5,'Imperial ME - Growth Biological'!$H$3:$L$308,1,TRUE)),"")</f>
        <v/>
      </c>
      <c r="D11" s="71" t="str">
        <f>IFERROR((VLOOKUP(D6,'Imperial ME - Growth Biological'!$O$3:$S$308,3,TRUE)-VLOOKUP('Imperial ME - Current'!D5,'Imperial ME - Growth Biological'!$O$3:$S$308,3,TRUE))/(VLOOKUP(D6,'Imperial ME - Growth Biological'!$O$3:$S$308,1,TRUE)-VLOOKUP(D5,'Imperial ME - Growth Biological'!$O$3:$S$308,1,TRUE)),"")</f>
        <v/>
      </c>
      <c r="E11" s="71" t="str">
        <f>IFERROR((VLOOKUP(E6,'Imperial ME - Growth Biological'!$V$3:$Z$308,3,TRUE)-VLOOKUP('Imperial ME - Current'!E5,'Imperial ME - Growth Biological'!$V$3:$Z$308,3,TRUE))/(VLOOKUP(E6,'Imperial ME - Growth Biological'!$V$3:$Z$308,1,TRUE)-VLOOKUP(E5,'Imperial ME - Growth Biological'!$V$3:$Z$308,1,TRUE)),"")</f>
        <v/>
      </c>
      <c r="F11" s="71" t="str">
        <f>IFERROR((VLOOKUP(F6,'Imperial ME - Growth Biological'!$AC$3:$AG$308,3,TRUE)-VLOOKUP('Imperial ME - Current'!F5,'Imperial ME - Growth Biological'!$AC$3:$AG$308,3,TRUE))/(VLOOKUP(F6,'Imperial ME - Growth Biological'!$AC$3:$AG$308,1,TRUE)-VLOOKUP(F5,'Imperial ME - Growth Biological'!$AC$3:$AG$308,1,TRUE)),"")</f>
        <v/>
      </c>
      <c r="G11" s="71" t="str">
        <f>IFERROR((VLOOKUP(G6,'Imperial ME - Growth Biological'!$AJ$3:$AN$308,3,TRUE)-VLOOKUP('Imperial ME - Current'!G5,'Imperial ME - Growth Biological'!$AJ$3:$AN$308,3,TRUE))/(VLOOKUP(G6,'Imperial ME - Growth Biological'!$AJ$3:$AN$308,1,TRUE)-VLOOKUP(G5,'Imperial ME - Growth Biological'!$AJ$3:$AN$308,1,TRUE)),"")</f>
        <v/>
      </c>
      <c r="H11" s="71" t="str">
        <f>IFERROR((VLOOKUP(H6,'Imperial ME - Growth Biological'!$AQ$3:$AU$308,3,TRUE)-VLOOKUP('Imperial ME - Current'!H5,'Imperial ME - Growth Biological'!$AQ$3:$AU$308,3,TRUE))/(VLOOKUP(H6,'Imperial ME - Growth Biological'!$AQ$3:$AU$308,1,TRUE)-VLOOKUP(H5,'Imperial ME - Growth Biological'!$AQ$3:$AU$308,1,TRUE)),"")</f>
        <v/>
      </c>
      <c r="I11" s="71" t="str">
        <f>IFERROR((VLOOKUP(I6,'Imperial ME - Growth Biological'!$AX$3:$BB$308,3,TRUE)-VLOOKUP('Imperial ME - Current'!I5,'Imperial ME - Growth Biological'!$AX$3:$BB$308,3,TRUE))/(VLOOKUP(I6,'Imperial ME - Growth Biological'!$AX$3:$BB$308,1,TRUE)-VLOOKUP(I5,'Imperial ME - Growth Biological'!$AX$3:$BB$308,1,TRUE)),"")</f>
        <v/>
      </c>
      <c r="K11" s="43" t="s">
        <v>48</v>
      </c>
      <c r="L11" s="44" t="str">
        <f>IFERROR(IF('Imperial-ME'!$B$21=1,'Imperial ME - Biological FW'!M11,IF('Imperial-ME'!$B$21=2,'Imperial ME - Biological FW'!N11,IF('Imperial-ME'!$B$21=3,'Imperial ME - Biological FW'!O11,IF('Imperial-ME'!$B$21=4,'Imperial ME - Biological FW'!P11,IF('Imperial-ME'!$B$21=5,'Imperial ME - Biological FW'!Q11,IF('Imperial-ME'!$B$21=6,'Imperial ME - Biological FW'!R11,IF('Imperial-ME'!$B$21=7,'Imperial ME - Biological FW'!S11,IF('Imperial-ME'!$B$21=8,'Imperial ME - Biological FW'!T11,"")))))))),"")</f>
        <v/>
      </c>
      <c r="M11" s="44">
        <f>SUM(B23)</f>
        <v>0</v>
      </c>
      <c r="N11" s="44">
        <f>SUM(B23:C23)</f>
        <v>0</v>
      </c>
      <c r="O11" s="44">
        <f>SUM(B23:D23)</f>
        <v>0</v>
      </c>
      <c r="P11" s="43">
        <f>SUM(B23:E23)</f>
        <v>0</v>
      </c>
      <c r="Q11" s="44">
        <f>SUM(B23:F23)</f>
        <v>0</v>
      </c>
      <c r="R11" s="44">
        <f>SUM(B23:G23)</f>
        <v>0</v>
      </c>
      <c r="S11" s="44">
        <f>SUM(B23:H23)</f>
        <v>0</v>
      </c>
      <c r="T11" s="44">
        <f>SUM(B23:I23)</f>
        <v>0</v>
      </c>
    </row>
    <row r="12" spans="1:20" ht="15.75" x14ac:dyDescent="0.25">
      <c r="A12" s="1" t="s">
        <v>72</v>
      </c>
      <c r="B12" s="71" t="str">
        <f>IFERROR((VLOOKUP(B6,'Imperial ME - Growth Biological'!$A$3:$E$308,5,TRUE)-VLOOKUP('Imperial ME - Current'!B5,'Imperial ME - Growth Biological'!$A$3:$E$308,5,TRUE))/(VLOOKUP(B6,'Imperial ME - Growth Biological'!$A$3:$E$308,1,TRUE)-VLOOKUP(B5,'Imperial ME - Growth Biological'!$A$3:$E$308,1,TRUE)),"")</f>
        <v/>
      </c>
      <c r="C12" s="71" t="str">
        <f>IFERROR((VLOOKUP(C6,'Imperial ME - Growth Biological'!$H$3:$L$308,5,TRUE)-VLOOKUP('Imperial ME - Current'!C5,'Imperial ME - Growth Biological'!$H$3:$L$308,5,TRUE))/(VLOOKUP(C6,'Imperial ME - Growth Biological'!$H$3:$L$308,1,TRUE)-VLOOKUP(C5,'Imperial ME - Growth Biological'!$H$3:$L$308,1,TRUE)),"")</f>
        <v/>
      </c>
      <c r="D12" s="71" t="str">
        <f>IFERROR((VLOOKUP(D6,'Imperial ME - Growth Biological'!$O$3:$S$308,5,TRUE)-VLOOKUP('Imperial ME - Current'!D5,'Imperial ME - Growth Biological'!$O$3:$S$308,5,TRUE))/(VLOOKUP(D6,'Imperial ME - Growth Biological'!$O$3:$S$308,1,TRUE)-VLOOKUP(D5,'Imperial ME - Growth Biological'!$O$3:$S$308,1,TRUE)),"")</f>
        <v/>
      </c>
      <c r="E12" s="71" t="str">
        <f>IFERROR((VLOOKUP(E6,'Imperial ME - Growth Biological'!$V$3:$Z$308,5,TRUE)-VLOOKUP('Imperial ME - Current'!E5,'Imperial ME - Growth Biological'!$V$3:$Z$308,5,TRUE))/(VLOOKUP(E6,'Imperial ME - Growth Biological'!$V$3:$Z$308,1,TRUE)-VLOOKUP(E5,'Imperial ME - Growth Biological'!$V$3:$Z$308,1,TRUE)),"")</f>
        <v/>
      </c>
      <c r="F12" s="71" t="str">
        <f>IFERROR((VLOOKUP(F6,'Imperial ME - Growth Biological'!$AC$3:$AG$308,5,TRUE)-VLOOKUP('Imperial ME - Current'!F5,'Imperial ME - Growth Biological'!$AC$3:$AG$308,5,TRUE))/(VLOOKUP(F6,'Imperial ME - Growth Biological'!$AC$3:$AG$308,1,TRUE)-VLOOKUP(F5,'Imperial ME - Growth Biological'!$AC$3:$AG$308,1,TRUE)),"")</f>
        <v/>
      </c>
      <c r="G12" s="71" t="str">
        <f>IFERROR((VLOOKUP(G6,'Imperial ME - Growth Biological'!$AJ$3:$AN$308,5,TRUE)-VLOOKUP('Imperial ME - Current'!G5,'Imperial ME - Growth Biological'!$AJ$3:$AN$308,5,TRUE))/(VLOOKUP(G6,'Imperial ME - Growth Biological'!$AJ$3:$AN$308,1,TRUE)-VLOOKUP(G5,'Imperial ME - Growth Biological'!$AJ$3:$AN$308,1,TRUE)),"")</f>
        <v/>
      </c>
      <c r="H12" s="71" t="str">
        <f>IFERROR((VLOOKUP(H6,'Imperial ME - Growth Biological'!$AQ$3:$AU$308,5,TRUE)-VLOOKUP('Imperial ME - Current'!H5,'Imperial ME - Growth Biological'!$AQ$3:$AU$308,5,TRUE))/(VLOOKUP(H6,'Imperial ME - Growth Biological'!$AQ$3:$AU$308,1,TRUE)-VLOOKUP(H5,'Imperial ME - Growth Biological'!$AQ$3:$AU$308,1,TRUE)),"")</f>
        <v/>
      </c>
      <c r="I12" s="71" t="str">
        <f>IFERROR((VLOOKUP(I6,'Imperial ME - Growth Biological'!$AX$3:$BB$308,5,TRUE)-VLOOKUP('Imperial ME - Current'!I5,'Imperial ME - Growth Biological'!$AX$3:$BB$308,5,TRUE))/(VLOOKUP(I6,'Imperial ME - Growth Biological'!$AX$3:$BB$308,1,TRUE)-VLOOKUP(I5,'Imperial ME - Growth Biological'!$AX$3:$BB$308,1,TRUE)),"")</f>
        <v/>
      </c>
      <c r="K12" s="41" t="s">
        <v>49</v>
      </c>
      <c r="L12" s="2" t="str">
        <f>IFERROR(IF('Imperial-ME'!$B$21=1,'Imperial ME - Biological FW'!M12,IF('Imperial-ME'!$B$21=2,'Imperial ME - Biological FW'!N12,IF('Imperial-ME'!$B$21=3,'Imperial ME - Biological FW'!O12,IF('Imperial-ME'!$B$21=4,'Imperial ME - Biological FW'!P12,IF('Imperial-ME'!$B$21=5,'Imperial ME - Biological FW'!Q12,IF('Imperial-ME'!$B$21=6,'Imperial ME - Biological FW'!R12,IF('Imperial-ME'!$B$21=7,'Imperial ME - Biological FW'!S12,IF('Imperial-ME'!$B$21=8,'Imperial ME - Biological FW'!T12,"")))))))),"")</f>
        <v/>
      </c>
      <c r="M12" s="53">
        <f>SUM(B21,$B$5)*'Imperial-ME'!$E$6</f>
        <v>0</v>
      </c>
      <c r="N12" s="53">
        <f>SUM(B21:C21,$B$5)*'Imperial-ME'!$E$6</f>
        <v>0</v>
      </c>
      <c r="O12" s="53">
        <f>SUM(B21:D21,$B$5)*'Imperial-ME'!$E$6</f>
        <v>0</v>
      </c>
      <c r="P12" s="53">
        <f>SUM(B21:E21,$B$5)*'Imperial-ME'!$E$6</f>
        <v>0</v>
      </c>
      <c r="Q12" s="53">
        <f>SUM(B21:F21,$B$5)*'Imperial-ME'!$E$6</f>
        <v>0</v>
      </c>
      <c r="R12" s="53">
        <f>SUM(B21:G21,$B$5)*'Imperial-ME'!$E$6</f>
        <v>0</v>
      </c>
      <c r="S12" s="53">
        <f>SUM(B21:H21,$B$5)*'Imperial-ME'!$E$6</f>
        <v>0</v>
      </c>
      <c r="T12" s="53">
        <f>SUM(B21:I21,$B$5)*'Imperial-ME'!$E$6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K13" s="41" t="s">
        <v>50</v>
      </c>
      <c r="L13" s="2" t="str">
        <f>IFERROR(IF('Imperial-ME'!$B$21=1,'Imperial ME - Biological FW'!M13,IF('Imperial-ME'!$B$21=2,'Imperial ME - Biological FW'!N13,IF('Imperial-ME'!$B$21=3,'Imperial ME - Biological FW'!O13,IF('Imperial-ME'!$B$21=4,'Imperial ME - Biological FW'!P13,IF('Imperial-ME'!$B$21=5,'Imperial ME - Biological FW'!Q13,IF('Imperial-ME'!$B$21=6,'Imperial ME - Biological FW'!R13,IF('Imperial-ME'!$B$21=7,'Imperial ME - Biological FW'!S13,IF('Imperial-ME'!$B$21=8,'Imperial ME - Biological FW'!T13,"")))))))),"")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K14" s="43" t="s">
        <v>51</v>
      </c>
      <c r="L14" s="44" t="str">
        <f>IFERROR(IF('Imperial-ME'!$B$21=1,'Imperial ME - Biological FW'!M14,IF('Imperial-ME'!$B$21=2,'Imperial ME - Biological FW'!N14,IF('Imperial-ME'!$B$21=3,'Imperial ME - Biological FW'!O14,IF('Imperial-ME'!$B$21=4,'Imperial ME - Biological FW'!P14,IF('Imperial-ME'!$B$21=5,'Imperial ME - Biological FW'!Q14,IF('Imperial-ME'!$B$21=6,'Imperial ME - Biological FW'!R14,IF('Imperial-ME'!$B$21=7,'Imperial ME - Biological FW'!S14,IF('Imperial-ME'!$B$21=8,'Imperial ME - Biological FW'!T14,"")))))))),"")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IFERROR('Imperial-ME'!F13/('Imperial-ME'!H13/10),"")</f>
        <v/>
      </c>
      <c r="C15" s="65" t="str">
        <f>IFERROR('Imperial-ME'!F14/('Imperial-ME'!H14/10),"")</f>
        <v/>
      </c>
      <c r="D15" s="65" t="str">
        <f>IFERROR('Imperial-ME'!F15/('Imperial-ME'!H15/10),"")</f>
        <v/>
      </c>
      <c r="E15" s="65" t="str">
        <f>IFERROR('Imperial-ME'!F16/('Imperial-ME'!H16/10),"")</f>
        <v/>
      </c>
      <c r="F15" s="65" t="str">
        <f>IFERROR('Imperial-ME'!F17/('Imperial-ME'!H17/10),"")</f>
        <v/>
      </c>
      <c r="G15" s="65" t="str">
        <f>IFERROR('Imperial-ME'!F18/('Imperial-ME'!H18/10),"")</f>
        <v/>
      </c>
      <c r="H15" s="75" t="str">
        <f>IFERROR('Imperial-ME'!F19/('Imperial-ME'!H19/10),"")</f>
        <v/>
      </c>
      <c r="I15" s="75" t="str">
        <f>IFERROR('Imperial-ME'!F20/('Imperial-ME'!H20/10),"")</f>
        <v/>
      </c>
      <c r="K15" s="54" t="s">
        <v>52</v>
      </c>
      <c r="L15" s="2" t="str">
        <f>IFERROR(IF('Imperial-ME'!$B$21=1,'Imperial ME - Biological FW'!M15,IF('Imperial-ME'!$B$21=2,'Imperial ME - Biological FW'!N15,IF('Imperial-ME'!$B$21=3,'Imperial ME - Biological FW'!O15,IF('Imperial-ME'!$B$21=4,'Imperial ME - Biological FW'!P15,IF('Imperial-ME'!$B$21=5,'Imperial ME - Biological FW'!Q15,IF('Imperial-ME'!$B$21=6,'Imperial ME - Biological FW'!R15,IF('Imperial-ME'!$B$21=7,'Imperial ME - Biological FW'!S15,IF('Imperial-ME'!$B$21=8,'Imperial ME - Biological FW'!T15,"")))))))),"")</f>
        <v/>
      </c>
      <c r="M15" s="54" t="e">
        <f>B28*'Imperial-ME'!$E$6</f>
        <v>#VALUE!</v>
      </c>
      <c r="N15" s="54" t="e">
        <f>C28*'Imperial-ME'!$E$6</f>
        <v>#VALUE!</v>
      </c>
      <c r="O15" s="54" t="e">
        <f>D28*'Imperial-ME'!$E$6</f>
        <v>#VALUE!</v>
      </c>
      <c r="P15" s="54" t="e">
        <f>E28*'Imperial-ME'!$E$6</f>
        <v>#VALUE!</v>
      </c>
      <c r="Q15" s="54" t="e">
        <f>F28*'Imperial-ME'!$E$6</f>
        <v>#VALUE!</v>
      </c>
      <c r="R15" s="54" t="e">
        <f>G28*'Imperial-ME'!$E$6</f>
        <v>#VALUE!</v>
      </c>
      <c r="S15" s="54" t="e">
        <f>H28*'Imperial-ME'!$E$6</f>
        <v>#VALUE!</v>
      </c>
      <c r="T15" s="54" t="e">
        <f>I28*'Imperial-ME'!$E$6</f>
        <v>#VALUE!</v>
      </c>
    </row>
    <row r="16" spans="1:20" ht="15.75" x14ac:dyDescent="0.25">
      <c r="A16" s="62" t="s">
        <v>77</v>
      </c>
      <c r="B16" s="74" t="str">
        <f>IFERROR(VLOOKUP('Imperial-ME'!$E$4,'Imperial-ME'!$X$5:$Y$5,2,FALSE),"")</f>
        <v/>
      </c>
      <c r="C16" s="74" t="str">
        <f>IFERROR(VLOOKUP('Imperial-ME'!$E$4,'Imperial-ME'!$X$8:$Y$8,2,FALSE),"")</f>
        <v/>
      </c>
      <c r="D16" s="74" t="str">
        <f>IFERROR(VLOOKUP('Imperial-ME'!$E$4,'Imperial-ME'!$X$10:$Y$10,2,FALSE),"")</f>
        <v/>
      </c>
      <c r="E16" s="74" t="str">
        <f>IFERROR(VLOOKUP('Imperial-ME'!$E$4,'Imperial-ME'!$X$12:$Y$12,2,FALSE),"")</f>
        <v/>
      </c>
      <c r="F16" s="74" t="str">
        <f>IFERROR(VLOOKUP('Imperial-ME'!$E$4,'Imperial-ME'!$X$14:$Y$14,2,FALSE),"")</f>
        <v/>
      </c>
      <c r="G16" s="74" t="str">
        <f>IFERROR(VLOOKUP('Imperial-ME'!$E$4,'Imperial-ME'!$X$16:$Y$16,2,FALSE),"")</f>
        <v/>
      </c>
      <c r="H16" s="74" t="str">
        <f>IFERROR(VLOOKUP('Imperial-ME'!$E$4,'Imperial-ME'!$X$18:$Y$18,2,FALSE),"")</f>
        <v/>
      </c>
      <c r="I16" s="74" t="str">
        <f>IFERROR(VLOOKUP('Imperial-ME'!$E$4,'Imperial-ME'!$X$20:$Y$20,2,FALSE),"")</f>
        <v/>
      </c>
      <c r="K16" s="54" t="s">
        <v>54</v>
      </c>
      <c r="L16" s="2" t="str">
        <f>IFERROR(IF('Imperial-ME'!$B$21=1,'Imperial ME - Biological FW'!M16,IF('Imperial-ME'!$B$21=2,'Imperial ME - Biological FW'!N16,IF('Imperial-ME'!$B$21=3,'Imperial ME - Biological FW'!O16,IF('Imperial-ME'!$B$21=4,'Imperial ME - Biological FW'!P16,IF('Imperial-ME'!$B$21=5,'Imperial ME - Biological FW'!Q16,IF('Imperial-ME'!$B$21=6,'Imperial ME - Biological FW'!R16,IF('Imperial-ME'!$B$21=7,'Imperial ME - Biological FW'!S16,IF('Imperial-ME'!$B$21=8,'Imperial ME - Biological FW'!T16,"")))))))),"")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79</v>
      </c>
      <c r="B17" s="70" t="str">
        <f>IFERROR((CONVERT(B7,"lbm","g"))/B11,"")</f>
        <v/>
      </c>
      <c r="C17" s="70" t="str">
        <f t="shared" ref="C17:I17" si="7">IFERROR((CONVERT(C7,"lbm","g"))/C11,"")</f>
        <v/>
      </c>
      <c r="D17" s="70" t="str">
        <f t="shared" si="7"/>
        <v/>
      </c>
      <c r="E17" s="70" t="str">
        <f t="shared" si="7"/>
        <v/>
      </c>
      <c r="F17" s="50" t="str">
        <f t="shared" si="7"/>
        <v/>
      </c>
      <c r="G17" s="50" t="str">
        <f t="shared" si="7"/>
        <v/>
      </c>
      <c r="H17" s="50" t="str">
        <f t="shared" si="7"/>
        <v/>
      </c>
      <c r="I17" s="50" t="str">
        <f t="shared" si="7"/>
        <v/>
      </c>
      <c r="J17" s="45">
        <f>SUM(B17:I17)</f>
        <v>0</v>
      </c>
      <c r="K17" s="56" t="s">
        <v>56</v>
      </c>
      <c r="L17" s="44" t="str">
        <f>IFERROR(IF('Imperial-ME'!$B$21=1,'Imperial ME - Biological FW'!M17,IF('Imperial-ME'!$B$21=2,'Imperial ME - Biological FW'!N17,IF('Imperial-ME'!$B$21=3,'Imperial ME - Biological FW'!O17,IF('Imperial-ME'!$B$21=4,'Imperial ME - Biological FW'!P17,IF('Imperial-ME'!$B$21=5,'Imperial ME - Biological FW'!Q17,IF('Imperial-ME'!$B$21=6,'Imperial ME - Biological FW'!R17,IF('Imperial-ME'!$B$21=7,'Imperial ME - Biological FW'!S17,IF('Imperial-ME'!$B$21=8,'Imperial ME - Biological FW'!T17,"")))))))),"")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80</v>
      </c>
      <c r="B18" s="45" t="str">
        <f>IFERROR((IF('Imperial-ME'!$B$21=1,'Imperial ME - Biological FW'!B29-'Imperial ME - Biological FW'!B5,'Imperial ME - Biological FW'!B6-'Imperial ME - Biological FW'!B5)/2.2046)/('Imperial ME - Biological FW'!B11/1000),"")</f>
        <v/>
      </c>
      <c r="C18" s="45" t="str">
        <f>IFERROR((IF('Imperial-ME'!$B$21=2,'Imperial ME - Biological FW'!C29-'Imperial ME - Biological FW'!C5,'Imperial ME - Biological FW'!C6-'Imperial ME - Biological FW'!C5)/2.2046)/('Imperial ME - Biological FW'!C11/1000),"")</f>
        <v/>
      </c>
      <c r="D18" s="45" t="str">
        <f>IFERROR((IF('Imperial-ME'!$B$21=3,'Imperial ME - Biological FW'!D29-'Imperial ME - Biological FW'!D5,'Imperial ME - Biological FW'!D6-'Imperial ME - Biological FW'!D5)/2.2046)/('Imperial ME - Biological FW'!D11/1000),"")</f>
        <v/>
      </c>
      <c r="E18" s="45" t="str">
        <f>IFERROR((IF('Imperial-ME'!$B$21=4,'Imperial ME - Biological FW'!E29-'Imperial ME - Biological FW'!E5,'Imperial ME - Biological FW'!E6-'Imperial ME - Biological FW'!E5)/2.2046)/('Imperial ME - Biological FW'!E11/1000),"")</f>
        <v/>
      </c>
      <c r="F18" s="45" t="str">
        <f>IFERROR((IF('Imperial-ME'!$B$21=5,'Imperial ME - Biological FW'!F29-'Imperial ME - Biological FW'!F5,'Imperial ME - Biological FW'!F6-'Imperial ME - Biological FW'!F5)/2.2046)/('Imperial ME - Biological FW'!F11/1000),"")</f>
        <v/>
      </c>
      <c r="G18" s="45" t="str">
        <f>IFERROR((IF('Imperial-ME'!$B$21=6,'Imperial ME - Biological FW'!G29-'Imperial ME - Biological FW'!G5,'Imperial ME - Biological FW'!G6-'Imperial ME - Biological FW'!G5)/2.2046)/('Imperial ME - Biological FW'!G11/1000),"")</f>
        <v/>
      </c>
      <c r="H18" s="45" t="str">
        <f>IFERROR((IF('Imperial-ME'!$B$21=7,'Imperial ME - Biological FW'!H29-'Imperial ME - Biological FW'!H5,'Imperial ME - Biological FW'!H6-'Imperial ME - Biological FW'!H5)/2.2046)/('Imperial ME - Biological FW'!H11/1000),"")</f>
        <v/>
      </c>
      <c r="I18" s="45" t="str">
        <f>IFERROR((IF('Imperial-ME'!$B$21=1,'Imperial ME - Biological FW'!I29-'Imperial ME - Biological FW'!I5,'Imperial ME - Biological FW'!I6-'Imperial ME - Biological FW'!I5)/2.2046)/('Imperial ME - Biological FW'!I11/1000),"")</f>
        <v/>
      </c>
      <c r="J18" s="45">
        <f>SUM(B18:I18)</f>
        <v>0</v>
      </c>
    </row>
    <row r="19" spans="1:20" x14ac:dyDescent="0.25">
      <c r="A19" s="1" t="s">
        <v>81</v>
      </c>
      <c r="B19" s="67" t="str">
        <f t="shared" ref="B19:I19" si="9">IFERROR(CONVERT(B17*B13,"g","lbm"),"")</f>
        <v/>
      </c>
      <c r="C19" s="67" t="str">
        <f t="shared" si="9"/>
        <v/>
      </c>
      <c r="D19" s="67" t="str">
        <f t="shared" si="9"/>
        <v/>
      </c>
      <c r="E19" s="67" t="str">
        <f t="shared" si="9"/>
        <v/>
      </c>
      <c r="F19" s="67" t="str">
        <f t="shared" si="9"/>
        <v/>
      </c>
      <c r="G19" s="67" t="str">
        <f t="shared" si="9"/>
        <v/>
      </c>
      <c r="H19" s="67" t="str">
        <f t="shared" si="9"/>
        <v/>
      </c>
      <c r="I19" s="67" t="str">
        <f t="shared" si="9"/>
        <v/>
      </c>
      <c r="J19" s="45">
        <f>SUM(B19:I19)</f>
        <v>0</v>
      </c>
      <c r="L19" s="39"/>
      <c r="M19" s="39"/>
    </row>
    <row r="20" spans="1:20" x14ac:dyDescent="0.25">
      <c r="A20" s="1" t="s">
        <v>82</v>
      </c>
      <c r="B20" s="45" t="str">
        <f t="shared" ref="B20:I20" si="10">IFERROR((B19*(B9/2000)),"")</f>
        <v/>
      </c>
      <c r="C20" s="45" t="str">
        <f t="shared" si="10"/>
        <v/>
      </c>
      <c r="D20" s="45" t="str">
        <f t="shared" si="10"/>
        <v/>
      </c>
      <c r="E20" s="45" t="str">
        <f t="shared" si="10"/>
        <v/>
      </c>
      <c r="F20" s="45" t="str">
        <f t="shared" si="10"/>
        <v/>
      </c>
      <c r="G20" s="45" t="str">
        <f t="shared" si="10"/>
        <v/>
      </c>
      <c r="H20" s="45" t="str">
        <f t="shared" si="10"/>
        <v/>
      </c>
      <c r="I20" s="45" t="str">
        <f t="shared" si="10"/>
        <v/>
      </c>
    </row>
    <row r="21" spans="1:20" x14ac:dyDescent="0.25">
      <c r="A21" s="1" t="s">
        <v>83</v>
      </c>
      <c r="B21" s="45" t="str">
        <f t="shared" ref="B21:I21" si="11">IFERROR(B11/1000*B17*2.2046,"")</f>
        <v/>
      </c>
      <c r="C21" s="45" t="str">
        <f t="shared" si="11"/>
        <v/>
      </c>
      <c r="D21" s="45" t="str">
        <f t="shared" si="11"/>
        <v/>
      </c>
      <c r="E21" s="45" t="str">
        <f t="shared" si="11"/>
        <v/>
      </c>
      <c r="F21" s="45" t="str">
        <f t="shared" si="11"/>
        <v/>
      </c>
      <c r="G21" s="45" t="str">
        <f t="shared" si="11"/>
        <v/>
      </c>
      <c r="H21" s="45" t="str">
        <f t="shared" si="11"/>
        <v/>
      </c>
      <c r="I21" s="45" t="str">
        <f t="shared" si="11"/>
        <v/>
      </c>
      <c r="J21" s="45" t="str">
        <f>IF('Imperial-ME'!$B$21=1,'Imperial ME - Biological FW'!B5+'Imperial ME - Biological FW'!B21,IF('Imperial-ME'!$B$21=2,'Imperial ME - Biological FW'!B5+SUM('Imperial ME - Biological FW'!B21:C21),IF('Imperial-ME'!$B$21=3,'Imperial ME - Biological FW'!B5+SUM('Imperial ME - Biological FW'!B21:D21),IF('Imperial-ME'!$B$21=4,'Imperial ME - Biological FW'!B5+SUM('Imperial ME - Biological FW'!B21:E21),IF('Imperial-ME'!$B$21=5,'Imperial ME - Biological FW'!B5+SUM('Imperial ME - Biological FW'!B21:F21),IF('Imperial-ME'!$B$21=6,'Imperial ME - Biological FW'!B5+SUM('Imperial ME - Biological FW'!B21:G21),IF('Imperial-ME'!$B$21=7,'Imperial ME - Biological FW'!B5+SUM('Imperial ME - Biological FW'!B21:H21),IF('Imperial-ME'!$B$21=8,'Imperial ME - Biological FW'!B5+SUM('Imperial ME - Biological FW'!B21:I21),""))))))))</f>
        <v/>
      </c>
      <c r="K21" s="45" t="e">
        <f>CONVERT(J21,"lbm","kg")</f>
        <v>#VALUE!</v>
      </c>
    </row>
    <row r="22" spans="1:20" x14ac:dyDescent="0.25">
      <c r="A22" s="1" t="s">
        <v>84</v>
      </c>
      <c r="B22" s="3" t="str">
        <f t="shared" ref="B22:I22" si="12">IFERROR(B20/((B11*0.00220462)*B17),"")</f>
        <v/>
      </c>
      <c r="C22" s="3" t="str">
        <f t="shared" si="12"/>
        <v/>
      </c>
      <c r="D22" s="3" t="str">
        <f t="shared" si="12"/>
        <v/>
      </c>
      <c r="E22" s="3" t="str">
        <f t="shared" si="12"/>
        <v/>
      </c>
      <c r="F22" s="3" t="str">
        <f t="shared" si="12"/>
        <v/>
      </c>
      <c r="G22" s="3" t="str">
        <f t="shared" si="12"/>
        <v/>
      </c>
      <c r="H22" s="3" t="str">
        <f t="shared" si="12"/>
        <v/>
      </c>
      <c r="I22" s="3" t="str">
        <f t="shared" si="12"/>
        <v/>
      </c>
    </row>
    <row r="23" spans="1:20" x14ac:dyDescent="0.25">
      <c r="A23" s="1" t="s">
        <v>85</v>
      </c>
      <c r="B23" s="3" t="str">
        <f>IFERROR((B20+(B17*'Imperial-ME'!$E$8)),"")</f>
        <v/>
      </c>
      <c r="C23" s="3" t="str">
        <f>IFERROR((C20+(C17*'Imperial-ME'!$E$8)),"")</f>
        <v/>
      </c>
      <c r="D23" s="3" t="str">
        <f>IFERROR((D20+(D17*'Imperial-ME'!$E$8)),"")</f>
        <v/>
      </c>
      <c r="E23" s="3" t="str">
        <f>IFERROR((E20+(E17*'Imperial-ME'!$E$8)),"")</f>
        <v/>
      </c>
      <c r="F23" s="3" t="str">
        <f>IFERROR((F20+(F17*'Imperial-ME'!$E$8)),"")</f>
        <v/>
      </c>
      <c r="G23" s="3" t="str">
        <f>IFERROR((G20+(G17*'Imperial-ME'!$E$8)),"")</f>
        <v/>
      </c>
      <c r="H23" s="3" t="str">
        <f>IFERROR((H20+(H17*'Imperial-ME'!$E$8)),"")</f>
        <v/>
      </c>
      <c r="I23" s="3" t="str">
        <f>IFERROR((I20+(I17*'Imperial-ME'!$E$8)),"")</f>
        <v/>
      </c>
      <c r="J23" s="48"/>
    </row>
    <row r="25" spans="1:20" x14ac:dyDescent="0.25">
      <c r="A25" s="1" t="s">
        <v>60</v>
      </c>
      <c r="B25" s="3" t="str">
        <f>IFERROR(B21*'Imperial-ME'!$E$6,"")</f>
        <v/>
      </c>
      <c r="C25" s="3" t="str">
        <f>IFERROR(C21*'Imperial-ME'!$E$6,"")</f>
        <v/>
      </c>
      <c r="D25" s="3" t="str">
        <f>IFERROR(D21*'Imperial-ME'!$E$6,"")</f>
        <v/>
      </c>
      <c r="E25" s="3" t="str">
        <f>IFERROR(E21*'Imperial-ME'!$E$6,"")</f>
        <v/>
      </c>
      <c r="F25" s="3" t="str">
        <f>IFERROR(F21*'Imperial-ME'!$E$6,"")</f>
        <v/>
      </c>
      <c r="G25" s="3" t="str">
        <f>IFERROR(G21*'Imperial-ME'!$E$6,"")</f>
        <v/>
      </c>
      <c r="H25" s="3" t="str">
        <f>IFERROR(H21*'Imperial-ME'!$E$6,"")</f>
        <v/>
      </c>
      <c r="I25" s="3" t="str">
        <f>IFERROR(I21*'Imperial-ME'!$E$6,"")</f>
        <v/>
      </c>
    </row>
    <row r="26" spans="1:20" x14ac:dyDescent="0.25">
      <c r="A26" s="1" t="s">
        <v>61</v>
      </c>
      <c r="B26" s="3" t="str">
        <f t="shared" ref="B26:I26" si="13">IFERROR(B25-B20,"")</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62</v>
      </c>
      <c r="B27" s="3" t="str">
        <f t="shared" ref="B27:I27" si="14">IFERROR(B25-B23,"")</f>
        <v/>
      </c>
      <c r="C27" s="3" t="str">
        <f t="shared" si="14"/>
        <v/>
      </c>
      <c r="D27" s="3" t="str">
        <f t="shared" si="14"/>
        <v/>
      </c>
      <c r="E27" s="3" t="str">
        <f t="shared" si="14"/>
        <v/>
      </c>
      <c r="F27" s="3" t="str">
        <f t="shared" si="14"/>
        <v/>
      </c>
      <c r="G27" s="3" t="str">
        <f t="shared" si="14"/>
        <v/>
      </c>
      <c r="H27" s="3" t="str">
        <f t="shared" si="14"/>
        <v/>
      </c>
      <c r="I27" s="3" t="str">
        <f t="shared" si="14"/>
        <v/>
      </c>
    </row>
    <row r="28" spans="1:20" x14ac:dyDescent="0.25">
      <c r="A28" s="1" t="s">
        <v>86</v>
      </c>
      <c r="B28" s="45" t="e">
        <f>'Imperial ME - Current'!B27</f>
        <v>#VALUE!</v>
      </c>
      <c r="C28" s="45" t="e">
        <f>'Imperial ME - Current'!C27</f>
        <v>#VALUE!</v>
      </c>
      <c r="D28" s="45" t="e">
        <f>'Imperial ME - Current'!D27</f>
        <v>#VALUE!</v>
      </c>
      <c r="E28" s="45" t="e">
        <f>'Imperial ME - Current'!E27</f>
        <v>#VALUE!</v>
      </c>
      <c r="F28" s="45" t="e">
        <f>'Imperial ME - Current'!F27</f>
        <v>#VALUE!</v>
      </c>
      <c r="G28" s="45" t="e">
        <f>'Imperial ME - Current'!G27</f>
        <v>#VALUE!</v>
      </c>
      <c r="H28" s="45" t="e">
        <f>'Imperial ME - Current'!H27</f>
        <v>#VALUE!</v>
      </c>
      <c r="I28" s="45" t="e">
        <f>'Imperial ME - Current'!I27</f>
        <v>#VALUE!</v>
      </c>
      <c r="J28" s="40">
        <f>'Imperial-ME'!$E$9/100</f>
        <v>0</v>
      </c>
    </row>
    <row r="29" spans="1:20" x14ac:dyDescent="0.25">
      <c r="A29" s="1" t="s">
        <v>87</v>
      </c>
      <c r="B29" s="45" t="e">
        <f>B$28/$J$28</f>
        <v>#VALUE!</v>
      </c>
      <c r="C29" s="45" t="e">
        <f t="shared" ref="C29:I29" si="15">C$28/$J$28</f>
        <v>#VALUE!</v>
      </c>
      <c r="D29" s="45" t="e">
        <f t="shared" si="15"/>
        <v>#VALUE!</v>
      </c>
      <c r="E29" s="45" t="e">
        <f t="shared" si="15"/>
        <v>#VALUE!</v>
      </c>
      <c r="F29" s="45" t="e">
        <f t="shared" si="15"/>
        <v>#VALUE!</v>
      </c>
      <c r="G29" s="45" t="e">
        <f t="shared" si="15"/>
        <v>#VALUE!</v>
      </c>
      <c r="H29" s="45" t="e">
        <f t="shared" si="15"/>
        <v>#VALUE!</v>
      </c>
      <c r="I29" s="45" t="e">
        <f t="shared" si="15"/>
        <v>#VALUE!</v>
      </c>
      <c r="J29" s="40">
        <f>'Imperial-ME'!$E$9/100</f>
        <v>0</v>
      </c>
    </row>
    <row r="30" spans="1:20" x14ac:dyDescent="0.25">
      <c r="A30" s="40"/>
      <c r="J30" s="40"/>
    </row>
    <row r="31" spans="1:20" x14ac:dyDescent="0.25">
      <c r="A31" s="40"/>
      <c r="J31" s="40"/>
    </row>
  </sheetData>
  <mergeCells count="4">
    <mergeCell ref="A1:T1"/>
    <mergeCell ref="A2:A4"/>
    <mergeCell ref="B2:I3"/>
    <mergeCell ref="K2:T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362D-0124-4FDF-9ECE-2A56028A9D0C}">
  <dimension ref="A1:BB308"/>
  <sheetViews>
    <sheetView workbookViewId="0">
      <selection activeCell="AY259" sqref="AY259"/>
    </sheetView>
  </sheetViews>
  <sheetFormatPr defaultRowHeight="15" x14ac:dyDescent="0.25"/>
  <cols>
    <col min="1" max="1" width="8.85546875" style="40"/>
    <col min="3" max="3" width="15.140625" bestFit="1" customWidth="1"/>
    <col min="4" max="4" width="12" bestFit="1" customWidth="1"/>
    <col min="5" max="5" width="13.5703125" bestFit="1" customWidth="1"/>
    <col min="8" max="8" width="8.85546875" style="40"/>
    <col min="9" max="9" width="8.85546875" style="1"/>
    <col min="10" max="10" width="15.140625" style="1" bestFit="1" customWidth="1"/>
    <col min="11" max="11" width="12" style="1" bestFit="1" customWidth="1"/>
    <col min="12" max="12" width="13.5703125" style="1" bestFit="1" customWidth="1"/>
    <col min="15" max="15" width="8.85546875" style="40"/>
    <col min="16" max="16" width="8.85546875" style="1"/>
    <col min="17" max="17" width="15.140625" style="1" bestFit="1" customWidth="1"/>
    <col min="18" max="18" width="12" style="1" bestFit="1" customWidth="1"/>
    <col min="19" max="19" width="13.5703125" style="1" bestFit="1" customWidth="1"/>
    <col min="22" max="22" width="8.85546875" style="40"/>
    <col min="23" max="23" width="8.85546875" style="1"/>
    <col min="24" max="24" width="15.140625" style="1" bestFit="1" customWidth="1"/>
    <col min="25" max="25" width="12" style="1" bestFit="1" customWidth="1"/>
    <col min="26" max="26" width="13.5703125" style="1" bestFit="1" customWidth="1"/>
    <col min="29" max="29" width="8.85546875" style="40"/>
    <col min="30" max="30" width="8.85546875" style="1"/>
    <col min="31" max="31" width="15.140625" style="1" bestFit="1" customWidth="1"/>
    <col min="32" max="32" width="12" style="1" bestFit="1" customWidth="1"/>
    <col min="33" max="33" width="13.5703125" style="1" bestFit="1" customWidth="1"/>
    <col min="36" max="36" width="8.85546875" style="40"/>
    <col min="37" max="37" width="8.85546875" style="1"/>
    <col min="38" max="38" width="15.140625" style="1" bestFit="1" customWidth="1"/>
    <col min="39" max="39" width="12" style="1" bestFit="1" customWidth="1"/>
    <col min="40" max="40" width="13.5703125" style="1" bestFit="1" customWidth="1"/>
    <col min="43" max="43" width="8.85546875" style="40"/>
    <col min="44" max="44" width="8.85546875" style="1"/>
    <col min="45" max="45" width="15.140625" style="1" bestFit="1" customWidth="1"/>
    <col min="46" max="46" width="12" style="1" bestFit="1" customWidth="1"/>
    <col min="47" max="47" width="13.5703125" style="1" bestFit="1" customWidth="1"/>
    <col min="50" max="50" width="8.85546875" style="40"/>
    <col min="51" max="51" width="8.85546875" style="1"/>
    <col min="52" max="52" width="15.140625" style="1" bestFit="1" customWidth="1"/>
    <col min="53" max="53" width="12" style="1" bestFit="1" customWidth="1"/>
    <col min="54" max="54" width="13.5703125" style="1" bestFit="1" customWidth="1"/>
  </cols>
  <sheetData>
    <row r="1" spans="1:54" s="1" customFormat="1" x14ac:dyDescent="0.25">
      <c r="A1" s="196" t="s">
        <v>93</v>
      </c>
      <c r="B1" s="196"/>
      <c r="C1" s="196"/>
      <c r="D1" s="196"/>
      <c r="E1" s="196"/>
      <c r="H1" s="196" t="s">
        <v>94</v>
      </c>
      <c r="I1" s="196"/>
      <c r="J1" s="196"/>
      <c r="K1" s="196"/>
      <c r="L1" s="196"/>
      <c r="O1" s="196" t="s">
        <v>95</v>
      </c>
      <c r="P1" s="196"/>
      <c r="Q1" s="196"/>
      <c r="R1" s="196"/>
      <c r="S1" s="196"/>
      <c r="V1" s="196" t="s">
        <v>96</v>
      </c>
      <c r="W1" s="196"/>
      <c r="X1" s="196"/>
      <c r="Y1" s="196"/>
      <c r="Z1" s="196"/>
      <c r="AC1" s="196" t="s">
        <v>97</v>
      </c>
      <c r="AD1" s="196"/>
      <c r="AE1" s="196"/>
      <c r="AF1" s="196"/>
      <c r="AG1" s="196"/>
      <c r="AJ1" s="196" t="s">
        <v>98</v>
      </c>
      <c r="AK1" s="196"/>
      <c r="AL1" s="196"/>
      <c r="AM1" s="196"/>
      <c r="AN1" s="196"/>
      <c r="AQ1" s="196" t="s">
        <v>99</v>
      </c>
      <c r="AR1" s="196"/>
      <c r="AS1" s="196"/>
      <c r="AT1" s="196"/>
      <c r="AU1" s="196"/>
      <c r="AX1" s="196" t="s">
        <v>100</v>
      </c>
      <c r="AY1" s="196"/>
      <c r="AZ1" s="196"/>
      <c r="BA1" s="196"/>
      <c r="BB1" s="196"/>
    </row>
    <row r="2" spans="1:54" s="1" customFormat="1" x14ac:dyDescent="0.25">
      <c r="A2" s="40" t="s">
        <v>88</v>
      </c>
      <c r="B2" s="1" t="s">
        <v>0</v>
      </c>
      <c r="C2" s="1" t="s">
        <v>90</v>
      </c>
      <c r="D2" s="1" t="s">
        <v>91</v>
      </c>
      <c r="E2" s="1" t="s">
        <v>92</v>
      </c>
      <c r="H2" s="40" t="s">
        <v>88</v>
      </c>
      <c r="I2" s="1" t="s">
        <v>0</v>
      </c>
      <c r="J2" s="1" t="s">
        <v>90</v>
      </c>
      <c r="K2" s="1" t="s">
        <v>91</v>
      </c>
      <c r="L2" s="1" t="s">
        <v>92</v>
      </c>
      <c r="O2" s="40" t="s">
        <v>88</v>
      </c>
      <c r="P2" s="1" t="s">
        <v>0</v>
      </c>
      <c r="Q2" s="1" t="s">
        <v>90</v>
      </c>
      <c r="R2" s="1" t="s">
        <v>91</v>
      </c>
      <c r="S2" s="1" t="s">
        <v>92</v>
      </c>
      <c r="V2" s="40" t="s">
        <v>88</v>
      </c>
      <c r="W2" s="1" t="s">
        <v>0</v>
      </c>
      <c r="X2" s="1" t="s">
        <v>90</v>
      </c>
      <c r="Y2" s="1" t="s">
        <v>91</v>
      </c>
      <c r="Z2" s="1" t="s">
        <v>92</v>
      </c>
      <c r="AC2" s="40" t="s">
        <v>88</v>
      </c>
      <c r="AD2" s="1" t="s">
        <v>0</v>
      </c>
      <c r="AE2" s="1" t="s">
        <v>90</v>
      </c>
      <c r="AF2" s="1" t="s">
        <v>91</v>
      </c>
      <c r="AG2" s="1" t="s">
        <v>92</v>
      </c>
      <c r="AJ2" s="40" t="s">
        <v>88</v>
      </c>
      <c r="AK2" s="1" t="s">
        <v>0</v>
      </c>
      <c r="AL2" s="1" t="s">
        <v>90</v>
      </c>
      <c r="AM2" s="1" t="s">
        <v>91</v>
      </c>
      <c r="AN2" s="1" t="s">
        <v>92</v>
      </c>
      <c r="AQ2" s="40" t="s">
        <v>88</v>
      </c>
      <c r="AR2" s="1" t="s">
        <v>0</v>
      </c>
      <c r="AS2" s="1" t="s">
        <v>90</v>
      </c>
      <c r="AT2" s="1" t="s">
        <v>91</v>
      </c>
      <c r="AU2" s="1" t="s">
        <v>92</v>
      </c>
      <c r="AX2" s="40" t="s">
        <v>88</v>
      </c>
      <c r="AY2" s="1" t="s">
        <v>0</v>
      </c>
      <c r="AZ2" s="1" t="s">
        <v>90</v>
      </c>
      <c r="BA2" s="1" t="s">
        <v>91</v>
      </c>
      <c r="BB2" s="1" t="s">
        <v>92</v>
      </c>
    </row>
    <row r="3" spans="1:54" x14ac:dyDescent="0.25">
      <c r="A3" s="40">
        <v>25</v>
      </c>
      <c r="B3" s="40">
        <f>IF('Imperial ME - Current'!$B$15&lt;3.5237,593.73-53.279*(3.5237-'Imperial ME - Current'!$B$15),593.73)</f>
        <v>593.73</v>
      </c>
      <c r="D3" s="40">
        <f>IF('Imperial ME - Current'!$B$15&lt;4.1,696.15-33.2478*(4.1-'Imperial ME - Current'!$B$15),696.15)</f>
        <v>696.15</v>
      </c>
      <c r="H3" s="40">
        <v>25</v>
      </c>
      <c r="I3" s="40">
        <f>IF('Imperial ME - Current'!$C$15&lt;3.5237,593.73-53.279*(3.5237-'Imperial ME - Current'!$C$15),593.73)</f>
        <v>593.73</v>
      </c>
      <c r="K3" s="40">
        <f>IF('Imperial ME - Current'!$C$15&lt;4.1,696.15-33.2478*(4.1-'Imperial ME - Current'!$C$15),696.15)</f>
        <v>696.15</v>
      </c>
      <c r="O3" s="40">
        <v>25</v>
      </c>
      <c r="P3" s="40">
        <f>IF('Imperial ME - Current'!$D$15&lt;3.5237,593.73-53.279*(3.5237-'Imperial ME - Current'!$D$15),593.73)</f>
        <v>593.73</v>
      </c>
      <c r="R3" s="40">
        <f>IF('Imperial ME - Current'!$D$15&lt;4.1,696.15-33.2478*(4.1-'Imperial ME - Current'!$D$15),696.15)</f>
        <v>696.15</v>
      </c>
      <c r="V3" s="40">
        <v>25</v>
      </c>
      <c r="W3" s="40">
        <f>IF('Imperial ME - Current'!$E$15&lt;3.5237,593.73-53.279*(3.5237-'Imperial ME - Current'!$E$15),593.73)</f>
        <v>593.73</v>
      </c>
      <c r="Y3" s="40">
        <f>IF('Imperial ME - Current'!$E$15&lt;4.1,696.15-33.2478*(4.1-'Imperial ME - Current'!$E$15),696.15)</f>
        <v>696.15</v>
      </c>
      <c r="AC3" s="40">
        <v>25</v>
      </c>
      <c r="AD3" s="40">
        <f>IF('Imperial ME - Current'!$F$15&lt;3.5237,593.73-53.279*(3.5237-'Imperial ME - Current'!$F$15),593.73)</f>
        <v>593.73</v>
      </c>
      <c r="AF3" s="40">
        <f>IF('Imperial ME - Current'!$F$15&lt;4.1,696.15-33.2478*(4.1-'Imperial ME - Current'!$F$15),696.15)</f>
        <v>696.15</v>
      </c>
      <c r="AJ3" s="40">
        <v>25</v>
      </c>
      <c r="AK3" s="40">
        <f>IF('Imperial ME - Current'!$G$15&lt;3.5237,593.73-53.279*(3.5237-'Imperial ME - Current'!$G$15),593.73)</f>
        <v>593.73</v>
      </c>
      <c r="AM3" s="40">
        <f>IF('Imperial ME - Current'!$G$15&lt;4.1,696.15-33.2478*(4.1-'Imperial ME - Current'!$G$15),696.15)</f>
        <v>696.15</v>
      </c>
      <c r="AQ3" s="40">
        <v>25</v>
      </c>
      <c r="AR3" s="40">
        <f>IF('Imperial ME - Current'!$H$15&lt;3.5237,593.73-53.279*(3.5237-'Imperial ME - Current'!$H$15),593.73)</f>
        <v>593.73</v>
      </c>
      <c r="AT3" s="40">
        <f>IF('Imperial ME - Current'!$H$15&lt;4.1,696.15-33.2478*(4.1-'Imperial ME - Current'!$H$15),696.15)</f>
        <v>696.15</v>
      </c>
      <c r="AX3" s="40">
        <v>25</v>
      </c>
      <c r="AY3" s="40">
        <f>IF('Imperial ME - Current'!$I$15&lt;3.5237,593.73-53.279*(3.5237-'Imperial ME - Current'!$I$15),593.73)</f>
        <v>593.73</v>
      </c>
      <c r="BA3" s="40">
        <f>IF('Imperial ME - Current'!$I$15&lt;4.1,696.15-33.2478*(4.1-'Imperial ME - Current'!$I$15),696.15)</f>
        <v>696.15</v>
      </c>
    </row>
    <row r="4" spans="1:54" x14ac:dyDescent="0.25">
      <c r="A4" s="40">
        <v>26</v>
      </c>
      <c r="B4" s="40">
        <f>IF('Imperial ME - Current'!$B$15&lt;3.5237,593.73-53.279*(3.5237-'Imperial ME - Current'!$B$15),593.73)</f>
        <v>593.73</v>
      </c>
      <c r="C4">
        <f>B3+B4</f>
        <v>1187.46</v>
      </c>
      <c r="D4" s="40">
        <f>IF('Imperial ME - Current'!$B$15&lt;4.1,696.15-33.2478*(4.1-'Imperial ME - Current'!$B$15),696.15)</f>
        <v>696.15</v>
      </c>
      <c r="E4">
        <f>D4+D3</f>
        <v>1392.3</v>
      </c>
      <c r="H4" s="40">
        <v>26</v>
      </c>
      <c r="I4" s="40">
        <f>IF('Imperial ME - Current'!$C$15&lt;3.5237,593.73-53.279*(3.5237-'Imperial ME - Current'!$C$15),593.73)</f>
        <v>593.73</v>
      </c>
      <c r="J4" s="1">
        <f>I3+I4</f>
        <v>1187.46</v>
      </c>
      <c r="K4" s="40">
        <f>IF('Imperial ME - Current'!$C$15&lt;4.1,696.15-33.2478*(4.1-'Imperial ME - Current'!$C$15),696.15)</f>
        <v>696.15</v>
      </c>
      <c r="L4" s="1">
        <f>K4+K3</f>
        <v>1392.3</v>
      </c>
      <c r="O4" s="40">
        <v>26</v>
      </c>
      <c r="P4" s="40">
        <f>IF('Imperial ME - Current'!$D$15&lt;3.5237,593.73-53.279*(3.5237-'Imperial ME - Current'!$D$15),593.73)</f>
        <v>593.73</v>
      </c>
      <c r="Q4" s="1">
        <f>P3+P4</f>
        <v>1187.46</v>
      </c>
      <c r="R4" s="40">
        <f>IF('Imperial ME - Current'!$D$15&lt;4.1,696.15-33.2478*(4.1-'Imperial ME - Current'!$D$15),696.15)</f>
        <v>696.15</v>
      </c>
      <c r="S4" s="1">
        <f>R4+R3</f>
        <v>1392.3</v>
      </c>
      <c r="V4" s="40">
        <v>26</v>
      </c>
      <c r="W4" s="40">
        <f>IF('Imperial ME - Current'!$E$15&lt;3.5237,593.73-53.279*(3.5237-'Imperial ME - Current'!$E$15),593.73)</f>
        <v>593.73</v>
      </c>
      <c r="X4" s="1">
        <f>W3+W4</f>
        <v>1187.46</v>
      </c>
      <c r="Y4" s="40">
        <f>IF('Imperial ME - Current'!$E$15&lt;4.1,696.15-33.2478*(4.1-'Imperial ME - Current'!$E$15),696.15)</f>
        <v>696.15</v>
      </c>
      <c r="Z4" s="1">
        <f>Y4+Y3</f>
        <v>1392.3</v>
      </c>
      <c r="AC4" s="40">
        <v>26</v>
      </c>
      <c r="AD4" s="40">
        <f>IF('Imperial ME - Current'!$F$15&lt;3.5237,593.73-53.279*(3.5237-'Imperial ME - Current'!$F$15),593.73)</f>
        <v>593.73</v>
      </c>
      <c r="AE4" s="1">
        <f>AD3+AD4</f>
        <v>1187.46</v>
      </c>
      <c r="AF4" s="40">
        <f>IF('Imperial ME - Current'!$F$15&lt;4.1,696.15-33.2478*(4.1-'Imperial ME - Current'!$F$15),696.15)</f>
        <v>696.15</v>
      </c>
      <c r="AG4" s="1">
        <f>AF4+AF3</f>
        <v>1392.3</v>
      </c>
      <c r="AJ4" s="40">
        <v>26</v>
      </c>
      <c r="AK4" s="40">
        <f>IF('Imperial ME - Current'!$G$15&lt;3.5237,593.73-53.279*(3.5237-'Imperial ME - Current'!$G$15),593.73)</f>
        <v>593.73</v>
      </c>
      <c r="AL4" s="1">
        <f>AK3+AK4</f>
        <v>1187.46</v>
      </c>
      <c r="AM4" s="40">
        <f>IF('Imperial ME - Current'!$G$15&lt;4.1,696.15-33.2478*(4.1-'Imperial ME - Current'!$G$15),696.15)</f>
        <v>696.15</v>
      </c>
      <c r="AN4" s="1">
        <f>AM4+AM3</f>
        <v>1392.3</v>
      </c>
      <c r="AQ4" s="40">
        <v>26</v>
      </c>
      <c r="AR4" s="40">
        <f>IF('Imperial ME - Current'!$H$15&lt;3.5237,593.73-53.279*(3.5237-'Imperial ME - Current'!$H$15),593.73)</f>
        <v>593.73</v>
      </c>
      <c r="AS4" s="1">
        <f>AR3+AR4</f>
        <v>1187.46</v>
      </c>
      <c r="AT4" s="40">
        <f>IF('Imperial ME - Current'!$H$15&lt;4.1,696.15-33.2478*(4.1-'Imperial ME - Current'!$H$15),696.15)</f>
        <v>696.15</v>
      </c>
      <c r="AU4" s="1">
        <f>AT4+AT3</f>
        <v>1392.3</v>
      </c>
      <c r="AX4" s="40">
        <v>26</v>
      </c>
      <c r="AY4" s="40">
        <f>IF('Imperial ME - Current'!$I$15&lt;3.5237,593.73-53.279*(3.5237-'Imperial ME - Current'!$I$15),593.73)</f>
        <v>593.73</v>
      </c>
      <c r="AZ4" s="1">
        <f>AY3+AY4</f>
        <v>1187.46</v>
      </c>
      <c r="BA4" s="40">
        <f>IF('Imperial ME - Current'!$I$15&lt;4.1,696.15-33.2478*(4.1-'Imperial ME - Current'!$I$15),696.15)</f>
        <v>696.15</v>
      </c>
      <c r="BB4" s="1">
        <f>BA4+BA3</f>
        <v>1392.3</v>
      </c>
    </row>
    <row r="5" spans="1:54" x14ac:dyDescent="0.25">
      <c r="A5" s="40">
        <v>27</v>
      </c>
      <c r="B5" s="40">
        <f>IF('Imperial ME - Current'!$B$15&lt;3.5237,593.73-53.279*(3.5237-'Imperial ME - Current'!$B$15),593.73)</f>
        <v>593.73</v>
      </c>
      <c r="C5">
        <f>B5+C4</f>
        <v>1781.19</v>
      </c>
      <c r="D5" s="40">
        <f>IF('Imperial ME - Current'!$B$15&lt;4.1,696.15-33.2478*(4.1-'Imperial ME - Current'!$B$15),696.15)</f>
        <v>696.15</v>
      </c>
      <c r="E5">
        <f>D5+E4</f>
        <v>2088.4499999999998</v>
      </c>
      <c r="H5" s="40">
        <v>27</v>
      </c>
      <c r="I5" s="40">
        <f>IF('Imperial ME - Current'!$C$15&lt;3.5237,593.73-53.279*(3.5237-'Imperial ME - Current'!$C$15),593.73)</f>
        <v>593.73</v>
      </c>
      <c r="J5" s="1">
        <f>I5+J4</f>
        <v>1781.19</v>
      </c>
      <c r="K5" s="40">
        <f>IF('Imperial ME - Current'!$C$15&lt;4.1,696.15-33.2478*(4.1-'Imperial ME - Current'!$C$15),696.15)</f>
        <v>696.15</v>
      </c>
      <c r="L5" s="1">
        <f>K5+L4</f>
        <v>2088.4499999999998</v>
      </c>
      <c r="O5" s="40">
        <v>27</v>
      </c>
      <c r="P5" s="40">
        <f>IF('Imperial ME - Current'!$D$15&lt;3.5237,593.73-53.279*(3.5237-'Imperial ME - Current'!$D$15),593.73)</f>
        <v>593.73</v>
      </c>
      <c r="Q5" s="1">
        <f>P5+Q4</f>
        <v>1781.19</v>
      </c>
      <c r="R5" s="40">
        <f>IF('Imperial ME - Current'!$D$15&lt;4.1,696.15-33.2478*(4.1-'Imperial ME - Current'!$D$15),696.15)</f>
        <v>696.15</v>
      </c>
      <c r="S5" s="1">
        <f>R5+S4</f>
        <v>2088.4499999999998</v>
      </c>
      <c r="V5" s="40">
        <v>27</v>
      </c>
      <c r="W5" s="40">
        <f>IF('Imperial ME - Current'!$E$15&lt;3.5237,593.73-53.279*(3.5237-'Imperial ME - Current'!$E$15),593.73)</f>
        <v>593.73</v>
      </c>
      <c r="X5" s="1">
        <f>W5+X4</f>
        <v>1781.19</v>
      </c>
      <c r="Y5" s="40">
        <f>IF('Imperial ME - Current'!$E$15&lt;4.1,696.15-33.2478*(4.1-'Imperial ME - Current'!$E$15),696.15)</f>
        <v>696.15</v>
      </c>
      <c r="Z5" s="1">
        <f>Y5+Z4</f>
        <v>2088.4499999999998</v>
      </c>
      <c r="AC5" s="40">
        <v>27</v>
      </c>
      <c r="AD5" s="40">
        <f>IF('Imperial ME - Current'!$F$15&lt;3.5237,593.73-53.279*(3.5237-'Imperial ME - Current'!$F$15),593.73)</f>
        <v>593.73</v>
      </c>
      <c r="AE5" s="1">
        <f>AD5+AE4</f>
        <v>1781.19</v>
      </c>
      <c r="AF5" s="40">
        <f>IF('Imperial ME - Current'!$F$15&lt;4.1,696.15-33.2478*(4.1-'Imperial ME - Current'!$F$15),696.15)</f>
        <v>696.15</v>
      </c>
      <c r="AG5" s="1">
        <f>AF5+AG4</f>
        <v>2088.4499999999998</v>
      </c>
      <c r="AJ5" s="40">
        <v>27</v>
      </c>
      <c r="AK5" s="40">
        <f>IF('Imperial ME - Current'!$G$15&lt;3.5237,593.73-53.279*(3.5237-'Imperial ME - Current'!$G$15),593.73)</f>
        <v>593.73</v>
      </c>
      <c r="AL5" s="1">
        <f>AK5+AL4</f>
        <v>1781.19</v>
      </c>
      <c r="AM5" s="40">
        <f>IF('Imperial ME - Current'!$G$15&lt;4.1,696.15-33.2478*(4.1-'Imperial ME - Current'!$G$15),696.15)</f>
        <v>696.15</v>
      </c>
      <c r="AN5" s="1">
        <f>AM5+AN4</f>
        <v>2088.4499999999998</v>
      </c>
      <c r="AQ5" s="40">
        <v>27</v>
      </c>
      <c r="AR5" s="40">
        <f>IF('Imperial ME - Current'!$H$15&lt;3.5237,593.73-53.279*(3.5237-'Imperial ME - Current'!$H$15),593.73)</f>
        <v>593.73</v>
      </c>
      <c r="AS5" s="1">
        <f>AR5+AS4</f>
        <v>1781.19</v>
      </c>
      <c r="AT5" s="40">
        <f>IF('Imperial ME - Current'!$H$15&lt;4.1,696.15-33.2478*(4.1-'Imperial ME - Current'!$H$15),696.15)</f>
        <v>696.15</v>
      </c>
      <c r="AU5" s="1">
        <f>AT5+AU4</f>
        <v>2088.4499999999998</v>
      </c>
      <c r="AX5" s="40">
        <v>27</v>
      </c>
      <c r="AY5" s="40">
        <f>IF('Imperial ME - Current'!$I$15&lt;3.5237,593.73-53.279*(3.5237-'Imperial ME - Current'!$I$15),593.73)</f>
        <v>593.73</v>
      </c>
      <c r="AZ5" s="1">
        <f>AY5+AZ4</f>
        <v>1781.19</v>
      </c>
      <c r="BA5" s="40">
        <f>IF('Imperial ME - Current'!$I$15&lt;4.1,696.15-33.2478*(4.1-'Imperial ME - Current'!$I$15),696.15)</f>
        <v>696.15</v>
      </c>
      <c r="BB5" s="1">
        <f>BA5+BB4</f>
        <v>2088.4499999999998</v>
      </c>
    </row>
    <row r="6" spans="1:54" x14ac:dyDescent="0.25">
      <c r="A6" s="40">
        <v>28</v>
      </c>
      <c r="B6" s="40">
        <f>IF('Imperial ME - Current'!$B$15&lt;3.5237,593.73-53.279*(3.5237-'Imperial ME - Current'!$B$15),593.73)</f>
        <v>593.73</v>
      </c>
      <c r="C6">
        <f>B6+C5</f>
        <v>2374.92</v>
      </c>
      <c r="D6" s="40">
        <f>IF('Imperial ME - Current'!$B$15&lt;4.1,696.15-33.2478*(4.1-'Imperial ME - Current'!$B$15),696.15)</f>
        <v>696.15</v>
      </c>
      <c r="E6">
        <f>D6+E5</f>
        <v>2784.6</v>
      </c>
      <c r="H6" s="40">
        <v>28</v>
      </c>
      <c r="I6" s="40">
        <f>IF('Imperial ME - Current'!$C$15&lt;3.5237,593.73-53.279*(3.5237-'Imperial ME - Current'!$C$15),593.73)</f>
        <v>593.73</v>
      </c>
      <c r="J6" s="1">
        <f>I6+J5</f>
        <v>2374.92</v>
      </c>
      <c r="K6" s="40">
        <f>IF('Imperial ME - Current'!$C$15&lt;4.1,696.15-33.2478*(4.1-'Imperial ME - Current'!$C$15),696.15)</f>
        <v>696.15</v>
      </c>
      <c r="L6" s="1">
        <f>K6+L5</f>
        <v>2784.6</v>
      </c>
      <c r="O6" s="40">
        <v>28</v>
      </c>
      <c r="P6" s="40">
        <f>IF('Imperial ME - Current'!$D$15&lt;3.5237,593.73-53.279*(3.5237-'Imperial ME - Current'!$D$15),593.73)</f>
        <v>593.73</v>
      </c>
      <c r="Q6" s="1">
        <f>P6+Q5</f>
        <v>2374.92</v>
      </c>
      <c r="R6" s="40">
        <f>IF('Imperial ME - Current'!$D$15&lt;4.1,696.15-33.2478*(4.1-'Imperial ME - Current'!$D$15),696.15)</f>
        <v>696.15</v>
      </c>
      <c r="S6" s="1">
        <f>R6+S5</f>
        <v>2784.6</v>
      </c>
      <c r="V6" s="40">
        <v>28</v>
      </c>
      <c r="W6" s="40">
        <f>IF('Imperial ME - Current'!$E$15&lt;3.5237,593.73-53.279*(3.5237-'Imperial ME - Current'!$E$15),593.73)</f>
        <v>593.73</v>
      </c>
      <c r="X6" s="1">
        <f>W6+X5</f>
        <v>2374.92</v>
      </c>
      <c r="Y6" s="40">
        <f>IF('Imperial ME - Current'!$E$15&lt;4.1,696.15-33.2478*(4.1-'Imperial ME - Current'!$E$15),696.15)</f>
        <v>696.15</v>
      </c>
      <c r="Z6" s="1">
        <f>Y6+Z5</f>
        <v>2784.6</v>
      </c>
      <c r="AC6" s="40">
        <v>28</v>
      </c>
      <c r="AD6" s="40">
        <f>IF('Imperial ME - Current'!$F$15&lt;3.5237,593.73-53.279*(3.5237-'Imperial ME - Current'!$F$15),593.73)</f>
        <v>593.73</v>
      </c>
      <c r="AE6" s="1">
        <f>AD6+AE5</f>
        <v>2374.92</v>
      </c>
      <c r="AF6" s="40">
        <f>IF('Imperial ME - Current'!$F$15&lt;4.1,696.15-33.2478*(4.1-'Imperial ME - Current'!$F$15),696.15)</f>
        <v>696.15</v>
      </c>
      <c r="AG6" s="1">
        <f>AF6+AG5</f>
        <v>2784.6</v>
      </c>
      <c r="AJ6" s="40">
        <v>28</v>
      </c>
      <c r="AK6" s="40">
        <f>IF('Imperial ME - Current'!$G$15&lt;3.5237,593.73-53.279*(3.5237-'Imperial ME - Current'!$G$15),593.73)</f>
        <v>593.73</v>
      </c>
      <c r="AL6" s="1">
        <f>AK6+AL5</f>
        <v>2374.92</v>
      </c>
      <c r="AM6" s="40">
        <f>IF('Imperial ME - Current'!$G$15&lt;4.1,696.15-33.2478*(4.1-'Imperial ME - Current'!$G$15),696.15)</f>
        <v>696.15</v>
      </c>
      <c r="AN6" s="1">
        <f>AM6+AN5</f>
        <v>2784.6</v>
      </c>
      <c r="AQ6" s="40">
        <v>28</v>
      </c>
      <c r="AR6" s="40">
        <f>IF('Imperial ME - Current'!$H$15&lt;3.5237,593.73-53.279*(3.5237-'Imperial ME - Current'!$H$15),593.73)</f>
        <v>593.73</v>
      </c>
      <c r="AS6" s="1">
        <f>AR6+AS5</f>
        <v>2374.92</v>
      </c>
      <c r="AT6" s="40">
        <f>IF('Imperial ME - Current'!$H$15&lt;4.1,696.15-33.2478*(4.1-'Imperial ME - Current'!$H$15),696.15)</f>
        <v>696.15</v>
      </c>
      <c r="AU6" s="1">
        <f>AT6+AU5</f>
        <v>2784.6</v>
      </c>
      <c r="AX6" s="40">
        <v>28</v>
      </c>
      <c r="AY6" s="40">
        <f>IF('Imperial ME - Current'!$I$15&lt;3.5237,593.73-53.279*(3.5237-'Imperial ME - Current'!$I$15),593.73)</f>
        <v>593.73</v>
      </c>
      <c r="AZ6" s="1">
        <f>AY6+AZ5</f>
        <v>2374.92</v>
      </c>
      <c r="BA6" s="40">
        <f>IF('Imperial ME - Current'!$I$15&lt;4.1,696.15-33.2478*(4.1-'Imperial ME - Current'!$I$15),696.15)</f>
        <v>696.15</v>
      </c>
      <c r="BB6" s="1">
        <f>BA6+BB5</f>
        <v>2784.6</v>
      </c>
    </row>
    <row r="7" spans="1:54" x14ac:dyDescent="0.25">
      <c r="A7" s="40">
        <v>29</v>
      </c>
      <c r="B7" s="40">
        <f>IF('Imperial ME - Current'!$B$15&lt;3.5237,593.73-53.279*(3.5237-'Imperial ME - Current'!$B$15),593.73)</f>
        <v>593.73</v>
      </c>
      <c r="C7" s="1">
        <f>B7+C6</f>
        <v>2968.65</v>
      </c>
      <c r="D7" s="40">
        <f>IF('Imperial ME - Current'!$B$15&lt;4.1,696.15-33.2478*(4.1-'Imperial ME - Current'!$B$15),696.15)</f>
        <v>696.15</v>
      </c>
      <c r="E7" s="1">
        <f t="shared" ref="E7:E70" si="0">D7+E6</f>
        <v>3480.75</v>
      </c>
      <c r="H7" s="40">
        <v>29</v>
      </c>
      <c r="I7" s="40">
        <f>IF('Imperial ME - Current'!$C$15&lt;3.5237,593.73-53.279*(3.5237-'Imperial ME - Current'!$C$15),593.73)</f>
        <v>593.73</v>
      </c>
      <c r="J7" s="1">
        <f>I7+J6</f>
        <v>2968.65</v>
      </c>
      <c r="K7" s="40">
        <f>IF('Imperial ME - Current'!$C$15&lt;4.1,696.15-33.2478*(4.1-'Imperial ME - Current'!$C$15),696.15)</f>
        <v>696.15</v>
      </c>
      <c r="L7" s="1">
        <f t="shared" ref="L7" si="1">K7+L6</f>
        <v>3480.75</v>
      </c>
      <c r="O7" s="40">
        <v>29</v>
      </c>
      <c r="P7" s="40">
        <f>IF('Imperial ME - Current'!$D$15&lt;3.5237,593.73-53.279*(3.5237-'Imperial ME - Current'!$D$15),593.73)</f>
        <v>593.73</v>
      </c>
      <c r="Q7" s="1">
        <f>P7+Q6</f>
        <v>2968.65</v>
      </c>
      <c r="R7" s="40">
        <f>IF('Imperial ME - Current'!$D$15&lt;4.1,696.15-33.2478*(4.1-'Imperial ME - Current'!$D$15),696.15)</f>
        <v>696.15</v>
      </c>
      <c r="S7" s="1">
        <f t="shared" ref="S7" si="2">R7+S6</f>
        <v>3480.75</v>
      </c>
      <c r="V7" s="40">
        <v>29</v>
      </c>
      <c r="W7" s="40">
        <f>IF('Imperial ME - Current'!$E$15&lt;3.5237,593.73-53.279*(3.5237-'Imperial ME - Current'!$E$15),593.73)</f>
        <v>593.73</v>
      </c>
      <c r="X7" s="1">
        <f>W7+X6</f>
        <v>2968.65</v>
      </c>
      <c r="Y7" s="40">
        <f>IF('Imperial ME - Current'!$E$15&lt;4.1,696.15-33.2478*(4.1-'Imperial ME - Current'!$E$15),696.15)</f>
        <v>696.15</v>
      </c>
      <c r="Z7" s="1">
        <f t="shared" ref="Z7" si="3">Y7+Z6</f>
        <v>3480.75</v>
      </c>
      <c r="AC7" s="40">
        <v>29</v>
      </c>
      <c r="AD7" s="40">
        <f>IF('Imperial ME - Current'!$F$15&lt;3.5237,593.73-53.279*(3.5237-'Imperial ME - Current'!$F$15),593.73)</f>
        <v>593.73</v>
      </c>
      <c r="AE7" s="1">
        <f>AD7+AE6</f>
        <v>2968.65</v>
      </c>
      <c r="AF7" s="40">
        <f>IF('Imperial ME - Current'!$F$15&lt;4.1,696.15-33.2478*(4.1-'Imperial ME - Current'!$F$15),696.15)</f>
        <v>696.15</v>
      </c>
      <c r="AG7" s="1">
        <f t="shared" ref="AG7" si="4">AF7+AG6</f>
        <v>3480.75</v>
      </c>
      <c r="AJ7" s="40">
        <v>29</v>
      </c>
      <c r="AK7" s="40">
        <f>IF('Imperial ME - Current'!$G$15&lt;3.5237,593.73-53.279*(3.5237-'Imperial ME - Current'!$G$15),593.73)</f>
        <v>593.73</v>
      </c>
      <c r="AL7" s="1">
        <f>AK7+AL6</f>
        <v>2968.65</v>
      </c>
      <c r="AM7" s="40">
        <f>IF('Imperial ME - Current'!$G$15&lt;4.1,696.15-33.2478*(4.1-'Imperial ME - Current'!$G$15),696.15)</f>
        <v>696.15</v>
      </c>
      <c r="AN7" s="1">
        <f t="shared" ref="AN7" si="5">AM7+AN6</f>
        <v>3480.75</v>
      </c>
      <c r="AQ7" s="40">
        <v>29</v>
      </c>
      <c r="AR7" s="40">
        <f>IF('Imperial ME - Current'!$H$15&lt;3.5237,593.73-53.279*(3.5237-'Imperial ME - Current'!$H$15),593.73)</f>
        <v>593.73</v>
      </c>
      <c r="AS7" s="1">
        <f>AR7+AS6</f>
        <v>2968.65</v>
      </c>
      <c r="AT7" s="40">
        <f>IF('Imperial ME - Current'!$H$15&lt;4.1,696.15-33.2478*(4.1-'Imperial ME - Current'!$H$15),696.15)</f>
        <v>696.15</v>
      </c>
      <c r="AU7" s="1">
        <f t="shared" ref="AU7" si="6">AT7+AU6</f>
        <v>3480.75</v>
      </c>
      <c r="AX7" s="40">
        <v>29</v>
      </c>
      <c r="AY7" s="40">
        <f>IF('Imperial ME - Current'!$I$15&lt;3.5237,593.73-53.279*(3.5237-'Imperial ME - Current'!$I$15),593.73)</f>
        <v>593.73</v>
      </c>
      <c r="AZ7" s="1">
        <f>AY7+AZ6</f>
        <v>2968.65</v>
      </c>
      <c r="BA7" s="40">
        <f>IF('Imperial ME - Current'!$I$15&lt;4.1,696.15-33.2478*(4.1-'Imperial ME - Current'!$I$15),696.15)</f>
        <v>696.15</v>
      </c>
      <c r="BB7" s="1">
        <f t="shared" ref="BB7" si="7">BA7+BB6</f>
        <v>3480.75</v>
      </c>
    </row>
    <row r="8" spans="1:54" x14ac:dyDescent="0.25">
      <c r="A8" s="40">
        <v>30</v>
      </c>
      <c r="B8" s="40">
        <f>IF('Imperial ME - Current'!$B$15&lt;3.5237,593.73-53.279*(3.5237-'Imperial ME - Current'!$B$15),593.73)</f>
        <v>593.73</v>
      </c>
      <c r="C8" s="1">
        <f t="shared" ref="C8:C71" si="8">B8+C7</f>
        <v>3562.38</v>
      </c>
      <c r="D8" s="40">
        <f>IF('Imperial ME - Current'!$B$15&lt;4.1,696.15-33.2478*(4.1-'Imperial ME - Current'!$B$15),696.15)</f>
        <v>696.15</v>
      </c>
      <c r="E8" s="1">
        <f>D8+E7</f>
        <v>4176.8999999999996</v>
      </c>
      <c r="H8" s="40">
        <v>30</v>
      </c>
      <c r="I8" s="40">
        <f>IF('Imperial ME - Current'!$C$15&lt;3.5237,593.73-53.279*(3.5237-'Imperial ME - Current'!$C$15),593.73)</f>
        <v>593.73</v>
      </c>
      <c r="J8" s="1">
        <f t="shared" ref="J8:J71" si="9">I8+J7</f>
        <v>3562.38</v>
      </c>
      <c r="K8" s="40">
        <f>IF('Imperial ME - Current'!$C$15&lt;4.1,696.15-33.2478*(4.1-'Imperial ME - Current'!$C$15),696.15)</f>
        <v>696.15</v>
      </c>
      <c r="L8" s="1">
        <f>K8+L7</f>
        <v>4176.8999999999996</v>
      </c>
      <c r="O8" s="40">
        <v>30</v>
      </c>
      <c r="P8" s="40">
        <f>IF('Imperial ME - Current'!$D$15&lt;3.5237,593.73-53.279*(3.5237-'Imperial ME - Current'!$D$15),593.73)</f>
        <v>593.73</v>
      </c>
      <c r="Q8" s="1">
        <f t="shared" ref="Q8:Q71" si="10">P8+Q7</f>
        <v>3562.38</v>
      </c>
      <c r="R8" s="40">
        <f>IF('Imperial ME - Current'!$D$15&lt;4.1,696.15-33.2478*(4.1-'Imperial ME - Current'!$D$15),696.15)</f>
        <v>696.15</v>
      </c>
      <c r="S8" s="1">
        <f>R8+S7</f>
        <v>4176.8999999999996</v>
      </c>
      <c r="V8" s="40">
        <v>30</v>
      </c>
      <c r="W8" s="40">
        <f>IF('Imperial ME - Current'!$E$15&lt;3.5237,593.73-53.279*(3.5237-'Imperial ME - Current'!$E$15),593.73)</f>
        <v>593.73</v>
      </c>
      <c r="X8" s="1">
        <f t="shared" ref="X8:X71" si="11">W8+X7</f>
        <v>3562.38</v>
      </c>
      <c r="Y8" s="40">
        <f>IF('Imperial ME - Current'!$E$15&lt;4.1,696.15-33.2478*(4.1-'Imperial ME - Current'!$E$15),696.15)</f>
        <v>696.15</v>
      </c>
      <c r="Z8" s="1">
        <f>Y8+Z7</f>
        <v>4176.8999999999996</v>
      </c>
      <c r="AC8" s="40">
        <v>30</v>
      </c>
      <c r="AD8" s="40">
        <f>IF('Imperial ME - Current'!$F$15&lt;3.5237,593.73-53.279*(3.5237-'Imperial ME - Current'!$F$15),593.73)</f>
        <v>593.73</v>
      </c>
      <c r="AE8" s="1">
        <f t="shared" ref="AE8:AE71" si="12">AD8+AE7</f>
        <v>3562.38</v>
      </c>
      <c r="AF8" s="40">
        <f>IF('Imperial ME - Current'!$F$15&lt;4.1,696.15-33.2478*(4.1-'Imperial ME - Current'!$F$15),696.15)</f>
        <v>696.15</v>
      </c>
      <c r="AG8" s="1">
        <f>AF8+AG7</f>
        <v>4176.8999999999996</v>
      </c>
      <c r="AJ8" s="40">
        <v>30</v>
      </c>
      <c r="AK8" s="40">
        <f>IF('Imperial ME - Current'!$G$15&lt;3.5237,593.73-53.279*(3.5237-'Imperial ME - Current'!$G$15),593.73)</f>
        <v>593.73</v>
      </c>
      <c r="AL8" s="1">
        <f t="shared" ref="AL8:AL71" si="13">AK8+AL7</f>
        <v>3562.38</v>
      </c>
      <c r="AM8" s="40">
        <f>IF('Imperial ME - Current'!$G$15&lt;4.1,696.15-33.2478*(4.1-'Imperial ME - Current'!$G$15),696.15)</f>
        <v>696.15</v>
      </c>
      <c r="AN8" s="1">
        <f>AM8+AN7</f>
        <v>4176.8999999999996</v>
      </c>
      <c r="AQ8" s="40">
        <v>30</v>
      </c>
      <c r="AR8" s="40">
        <f>IF('Imperial ME - Current'!$H$15&lt;3.5237,593.73-53.279*(3.5237-'Imperial ME - Current'!$H$15),593.73)</f>
        <v>593.73</v>
      </c>
      <c r="AS8" s="1">
        <f t="shared" ref="AS8:AS71" si="14">AR8+AS7</f>
        <v>3562.38</v>
      </c>
      <c r="AT8" s="40">
        <f>IF('Imperial ME - Current'!$H$15&lt;4.1,696.15-33.2478*(4.1-'Imperial ME - Current'!$H$15),696.15)</f>
        <v>696.15</v>
      </c>
      <c r="AU8" s="1">
        <f>AT8+AU7</f>
        <v>4176.8999999999996</v>
      </c>
      <c r="AX8" s="40">
        <v>30</v>
      </c>
      <c r="AY8" s="40">
        <f>IF('Imperial ME - Current'!$I$15&lt;3.5237,593.73-53.279*(3.5237-'Imperial ME - Current'!$I$15),593.73)</f>
        <v>593.73</v>
      </c>
      <c r="AZ8" s="1">
        <f t="shared" ref="AZ8:AZ71" si="15">AY8+AZ7</f>
        <v>3562.38</v>
      </c>
      <c r="BA8" s="40">
        <f>IF('Imperial ME - Current'!$I$15&lt;4.1,696.15-33.2478*(4.1-'Imperial ME - Current'!$I$15),696.15)</f>
        <v>696.15</v>
      </c>
      <c r="BB8" s="1">
        <f>BA8+BB7</f>
        <v>4176.8999999999996</v>
      </c>
    </row>
    <row r="9" spans="1:54" x14ac:dyDescent="0.25">
      <c r="A9" s="40">
        <v>31</v>
      </c>
      <c r="B9" s="40">
        <f>IF('Imperial ME - Current'!$B$15&lt;3.5237,593.73-53.279*(3.5237-'Imperial ME - Current'!$B$15),593.73)</f>
        <v>593.73</v>
      </c>
      <c r="C9" s="1">
        <f t="shared" si="8"/>
        <v>4156.1100000000006</v>
      </c>
      <c r="D9" s="40">
        <f>IF('Imperial ME - Current'!$B$15&lt;4.1,696.15-33.2478*(4.1-'Imperial ME - Current'!$B$15),696.15)</f>
        <v>696.15</v>
      </c>
      <c r="E9" s="1">
        <f t="shared" si="0"/>
        <v>4873.0499999999993</v>
      </c>
      <c r="H9" s="40">
        <v>31</v>
      </c>
      <c r="I9" s="40">
        <f>IF('Imperial ME - Current'!$C$15&lt;3.5237,593.73-53.279*(3.5237-'Imperial ME - Current'!$C$15),593.73)</f>
        <v>593.73</v>
      </c>
      <c r="J9" s="1">
        <f t="shared" si="9"/>
        <v>4156.1100000000006</v>
      </c>
      <c r="K9" s="40">
        <f>IF('Imperial ME - Current'!$C$15&lt;4.1,696.15-33.2478*(4.1-'Imperial ME - Current'!$C$15),696.15)</f>
        <v>696.15</v>
      </c>
      <c r="L9" s="1">
        <f t="shared" ref="L9:L11" si="16">K9+L8</f>
        <v>4873.0499999999993</v>
      </c>
      <c r="O9" s="40">
        <v>31</v>
      </c>
      <c r="P9" s="40">
        <f>IF('Imperial ME - Current'!$D$15&lt;3.5237,593.73-53.279*(3.5237-'Imperial ME - Current'!$D$15),593.73)</f>
        <v>593.73</v>
      </c>
      <c r="Q9" s="1">
        <f t="shared" si="10"/>
        <v>4156.1100000000006</v>
      </c>
      <c r="R9" s="40">
        <f>IF('Imperial ME - Current'!$D$15&lt;4.1,696.15-33.2478*(4.1-'Imperial ME - Current'!$D$15),696.15)</f>
        <v>696.15</v>
      </c>
      <c r="S9" s="1">
        <f t="shared" ref="S9:S11" si="17">R9+S8</f>
        <v>4873.0499999999993</v>
      </c>
      <c r="V9" s="40">
        <v>31</v>
      </c>
      <c r="W9" s="40">
        <f>IF('Imperial ME - Current'!$E$15&lt;3.5237,593.73-53.279*(3.5237-'Imperial ME - Current'!$E$15),593.73)</f>
        <v>593.73</v>
      </c>
      <c r="X9" s="1">
        <f t="shared" si="11"/>
        <v>4156.1100000000006</v>
      </c>
      <c r="Y9" s="40">
        <f>IF('Imperial ME - Current'!$E$15&lt;4.1,696.15-33.2478*(4.1-'Imperial ME - Current'!$E$15),696.15)</f>
        <v>696.15</v>
      </c>
      <c r="Z9" s="1">
        <f t="shared" ref="Z9:Z11" si="18">Y9+Z8</f>
        <v>4873.0499999999993</v>
      </c>
      <c r="AC9" s="40">
        <v>31</v>
      </c>
      <c r="AD9" s="40">
        <f>IF('Imperial ME - Current'!$F$15&lt;3.5237,593.73-53.279*(3.5237-'Imperial ME - Current'!$F$15),593.73)</f>
        <v>593.73</v>
      </c>
      <c r="AE9" s="1">
        <f t="shared" si="12"/>
        <v>4156.1100000000006</v>
      </c>
      <c r="AF9" s="40">
        <f>IF('Imperial ME - Current'!$F$15&lt;4.1,696.15-33.2478*(4.1-'Imperial ME - Current'!$F$15),696.15)</f>
        <v>696.15</v>
      </c>
      <c r="AG9" s="1">
        <f t="shared" ref="AG9:AG11" si="19">AF9+AG8</f>
        <v>4873.0499999999993</v>
      </c>
      <c r="AJ9" s="40">
        <v>31</v>
      </c>
      <c r="AK9" s="40">
        <f>IF('Imperial ME - Current'!$G$15&lt;3.5237,593.73-53.279*(3.5237-'Imperial ME - Current'!$G$15),593.73)</f>
        <v>593.73</v>
      </c>
      <c r="AL9" s="1">
        <f t="shared" si="13"/>
        <v>4156.1100000000006</v>
      </c>
      <c r="AM9" s="40">
        <f>IF('Imperial ME - Current'!$G$15&lt;4.1,696.15-33.2478*(4.1-'Imperial ME - Current'!$G$15),696.15)</f>
        <v>696.15</v>
      </c>
      <c r="AN9" s="1">
        <f t="shared" ref="AN9:AN11" si="20">AM9+AN8</f>
        <v>4873.0499999999993</v>
      </c>
      <c r="AQ9" s="40">
        <v>31</v>
      </c>
      <c r="AR9" s="40">
        <f>IF('Imperial ME - Current'!$H$15&lt;3.5237,593.73-53.279*(3.5237-'Imperial ME - Current'!$H$15),593.73)</f>
        <v>593.73</v>
      </c>
      <c r="AS9" s="1">
        <f t="shared" si="14"/>
        <v>4156.1100000000006</v>
      </c>
      <c r="AT9" s="40">
        <f>IF('Imperial ME - Current'!$H$15&lt;4.1,696.15-33.2478*(4.1-'Imperial ME - Current'!$H$15),696.15)</f>
        <v>696.15</v>
      </c>
      <c r="AU9" s="1">
        <f t="shared" ref="AU9:AU11" si="21">AT9+AU8</f>
        <v>4873.0499999999993</v>
      </c>
      <c r="AX9" s="40">
        <v>31</v>
      </c>
      <c r="AY9" s="40">
        <f>IF('Imperial ME - Current'!$I$15&lt;3.5237,593.73-53.279*(3.5237-'Imperial ME - Current'!$I$15),593.73)</f>
        <v>593.73</v>
      </c>
      <c r="AZ9" s="1">
        <f t="shared" si="15"/>
        <v>4156.1100000000006</v>
      </c>
      <c r="BA9" s="40">
        <f>IF('Imperial ME - Current'!$I$15&lt;4.1,696.15-33.2478*(4.1-'Imperial ME - Current'!$I$15),696.15)</f>
        <v>696.15</v>
      </c>
      <c r="BB9" s="1">
        <f t="shared" ref="BB9:BB11" si="22">BA9+BB8</f>
        <v>4873.0499999999993</v>
      </c>
    </row>
    <row r="10" spans="1:54" x14ac:dyDescent="0.25">
      <c r="A10" s="40">
        <v>32</v>
      </c>
      <c r="B10" s="40">
        <f>IF('Imperial ME - Current'!$B$15&lt;3.5237,593.73-53.279*(3.5237-'Imperial ME - Current'!$B$15),593.73)</f>
        <v>593.73</v>
      </c>
      <c r="C10" s="1">
        <f t="shared" si="8"/>
        <v>4749.84</v>
      </c>
      <c r="D10" s="40">
        <f>IF('Imperial ME - Current'!$B$15&lt;4.1,696.15-33.2478*(4.1-'Imperial ME - Current'!$B$15),696.15)</f>
        <v>696.15</v>
      </c>
      <c r="E10" s="1">
        <f t="shared" si="0"/>
        <v>5569.1999999999989</v>
      </c>
      <c r="H10" s="40">
        <v>32</v>
      </c>
      <c r="I10" s="40">
        <f>IF('Imperial ME - Current'!$C$15&lt;3.5237,593.73-53.279*(3.5237-'Imperial ME - Current'!$C$15),593.73)</f>
        <v>593.73</v>
      </c>
      <c r="J10" s="1">
        <f t="shared" si="9"/>
        <v>4749.84</v>
      </c>
      <c r="K10" s="40">
        <f>IF('Imperial ME - Current'!$C$15&lt;4.1,696.15-33.2478*(4.1-'Imperial ME - Current'!$C$15),696.15)</f>
        <v>696.15</v>
      </c>
      <c r="L10" s="1">
        <f t="shared" si="16"/>
        <v>5569.1999999999989</v>
      </c>
      <c r="O10" s="40">
        <v>32</v>
      </c>
      <c r="P10" s="40">
        <f>IF('Imperial ME - Current'!$D$15&lt;3.5237,593.73-53.279*(3.5237-'Imperial ME - Current'!$D$15),593.73)</f>
        <v>593.73</v>
      </c>
      <c r="Q10" s="1">
        <f t="shared" si="10"/>
        <v>4749.84</v>
      </c>
      <c r="R10" s="40">
        <f>IF('Imperial ME - Current'!$D$15&lt;4.1,696.15-33.2478*(4.1-'Imperial ME - Current'!$D$15),696.15)</f>
        <v>696.15</v>
      </c>
      <c r="S10" s="1">
        <f t="shared" si="17"/>
        <v>5569.1999999999989</v>
      </c>
      <c r="V10" s="40">
        <v>32</v>
      </c>
      <c r="W10" s="40">
        <f>IF('Imperial ME - Current'!$E$15&lt;3.5237,593.73-53.279*(3.5237-'Imperial ME - Current'!$E$15),593.73)</f>
        <v>593.73</v>
      </c>
      <c r="X10" s="1">
        <f t="shared" si="11"/>
        <v>4749.84</v>
      </c>
      <c r="Y10" s="40">
        <f>IF('Imperial ME - Current'!$E$15&lt;4.1,696.15-33.2478*(4.1-'Imperial ME - Current'!$E$15),696.15)</f>
        <v>696.15</v>
      </c>
      <c r="Z10" s="1">
        <f t="shared" si="18"/>
        <v>5569.1999999999989</v>
      </c>
      <c r="AC10" s="40">
        <v>32</v>
      </c>
      <c r="AD10" s="40">
        <f>IF('Imperial ME - Current'!$F$15&lt;3.5237,593.73-53.279*(3.5237-'Imperial ME - Current'!$F$15),593.73)</f>
        <v>593.73</v>
      </c>
      <c r="AE10" s="1">
        <f t="shared" si="12"/>
        <v>4749.84</v>
      </c>
      <c r="AF10" s="40">
        <f>IF('Imperial ME - Current'!$F$15&lt;4.1,696.15-33.2478*(4.1-'Imperial ME - Current'!$F$15),696.15)</f>
        <v>696.15</v>
      </c>
      <c r="AG10" s="1">
        <f t="shared" si="19"/>
        <v>5569.1999999999989</v>
      </c>
      <c r="AJ10" s="40">
        <v>32</v>
      </c>
      <c r="AK10" s="40">
        <f>IF('Imperial ME - Current'!$G$15&lt;3.5237,593.73-53.279*(3.5237-'Imperial ME - Current'!$G$15),593.73)</f>
        <v>593.73</v>
      </c>
      <c r="AL10" s="1">
        <f t="shared" si="13"/>
        <v>4749.84</v>
      </c>
      <c r="AM10" s="40">
        <f>IF('Imperial ME - Current'!$G$15&lt;4.1,696.15-33.2478*(4.1-'Imperial ME - Current'!$G$15),696.15)</f>
        <v>696.15</v>
      </c>
      <c r="AN10" s="1">
        <f t="shared" si="20"/>
        <v>5569.1999999999989</v>
      </c>
      <c r="AQ10" s="40">
        <v>32</v>
      </c>
      <c r="AR10" s="40">
        <f>IF('Imperial ME - Current'!$H$15&lt;3.5237,593.73-53.279*(3.5237-'Imperial ME - Current'!$H$15),593.73)</f>
        <v>593.73</v>
      </c>
      <c r="AS10" s="1">
        <f t="shared" si="14"/>
        <v>4749.84</v>
      </c>
      <c r="AT10" s="40">
        <f>IF('Imperial ME - Current'!$H$15&lt;4.1,696.15-33.2478*(4.1-'Imperial ME - Current'!$H$15),696.15)</f>
        <v>696.15</v>
      </c>
      <c r="AU10" s="1">
        <f t="shared" si="21"/>
        <v>5569.1999999999989</v>
      </c>
      <c r="AX10" s="40">
        <v>32</v>
      </c>
      <c r="AY10" s="40">
        <f>IF('Imperial ME - Current'!$I$15&lt;3.5237,593.73-53.279*(3.5237-'Imperial ME - Current'!$I$15),593.73)</f>
        <v>593.73</v>
      </c>
      <c r="AZ10" s="1">
        <f t="shared" si="15"/>
        <v>4749.84</v>
      </c>
      <c r="BA10" s="40">
        <f>IF('Imperial ME - Current'!$I$15&lt;4.1,696.15-33.2478*(4.1-'Imperial ME - Current'!$I$15),696.15)</f>
        <v>696.15</v>
      </c>
      <c r="BB10" s="1">
        <f t="shared" si="22"/>
        <v>5569.1999999999989</v>
      </c>
    </row>
    <row r="11" spans="1:54" x14ac:dyDescent="0.25">
      <c r="A11" s="40">
        <v>33</v>
      </c>
      <c r="B11" s="40">
        <f>IF('Imperial ME - Current'!$B$15&lt;3.5237,593.73-53.279*(3.5237-'Imperial ME - Current'!$B$15),593.73)</f>
        <v>593.73</v>
      </c>
      <c r="C11" s="1">
        <f t="shared" si="8"/>
        <v>5343.57</v>
      </c>
      <c r="D11" s="40">
        <f>IF('Imperial ME - Current'!$B$15&lt;4.1,696.15-33.2478*(4.1-'Imperial ME - Current'!$B$15),696.15)</f>
        <v>696.15</v>
      </c>
      <c r="E11" s="1">
        <f t="shared" si="0"/>
        <v>6265.3499999999985</v>
      </c>
      <c r="H11" s="40">
        <v>33</v>
      </c>
      <c r="I11" s="40">
        <f>IF('Imperial ME - Current'!$C$15&lt;3.5237,593.73-53.279*(3.5237-'Imperial ME - Current'!$C$15),593.73)</f>
        <v>593.73</v>
      </c>
      <c r="J11" s="1">
        <f t="shared" si="9"/>
        <v>5343.57</v>
      </c>
      <c r="K11" s="40">
        <f>IF('Imperial ME - Current'!$C$15&lt;4.1,696.15-33.2478*(4.1-'Imperial ME - Current'!$C$15),696.15)</f>
        <v>696.15</v>
      </c>
      <c r="L11" s="1">
        <f t="shared" si="16"/>
        <v>6265.3499999999985</v>
      </c>
      <c r="O11" s="40">
        <v>33</v>
      </c>
      <c r="P11" s="40">
        <f>IF('Imperial ME - Current'!$D$15&lt;3.5237,593.73-53.279*(3.5237-'Imperial ME - Current'!$D$15),593.73)</f>
        <v>593.73</v>
      </c>
      <c r="Q11" s="1">
        <f t="shared" si="10"/>
        <v>5343.57</v>
      </c>
      <c r="R11" s="40">
        <f>IF('Imperial ME - Current'!$D$15&lt;4.1,696.15-33.2478*(4.1-'Imperial ME - Current'!$D$15),696.15)</f>
        <v>696.15</v>
      </c>
      <c r="S11" s="1">
        <f t="shared" si="17"/>
        <v>6265.3499999999985</v>
      </c>
      <c r="V11" s="40">
        <v>33</v>
      </c>
      <c r="W11" s="40">
        <f>IF('Imperial ME - Current'!$E$15&lt;3.5237,593.73-53.279*(3.5237-'Imperial ME - Current'!$E$15),593.73)</f>
        <v>593.73</v>
      </c>
      <c r="X11" s="1">
        <f t="shared" si="11"/>
        <v>5343.57</v>
      </c>
      <c r="Y11" s="40">
        <f>IF('Imperial ME - Current'!$E$15&lt;4.1,696.15-33.2478*(4.1-'Imperial ME - Current'!$E$15),696.15)</f>
        <v>696.15</v>
      </c>
      <c r="Z11" s="1">
        <f t="shared" si="18"/>
        <v>6265.3499999999985</v>
      </c>
      <c r="AC11" s="40">
        <v>33</v>
      </c>
      <c r="AD11" s="40">
        <f>IF('Imperial ME - Current'!$F$15&lt;3.5237,593.73-53.279*(3.5237-'Imperial ME - Current'!$F$15),593.73)</f>
        <v>593.73</v>
      </c>
      <c r="AE11" s="1">
        <f t="shared" si="12"/>
        <v>5343.57</v>
      </c>
      <c r="AF11" s="40">
        <f>IF('Imperial ME - Current'!$F$15&lt;4.1,696.15-33.2478*(4.1-'Imperial ME - Current'!$F$15),696.15)</f>
        <v>696.15</v>
      </c>
      <c r="AG11" s="1">
        <f t="shared" si="19"/>
        <v>6265.3499999999985</v>
      </c>
      <c r="AJ11" s="40">
        <v>33</v>
      </c>
      <c r="AK11" s="40">
        <f>IF('Imperial ME - Current'!$G$15&lt;3.5237,593.73-53.279*(3.5237-'Imperial ME - Current'!$G$15),593.73)</f>
        <v>593.73</v>
      </c>
      <c r="AL11" s="1">
        <f t="shared" si="13"/>
        <v>5343.57</v>
      </c>
      <c r="AM11" s="40">
        <f>IF('Imperial ME - Current'!$G$15&lt;4.1,696.15-33.2478*(4.1-'Imperial ME - Current'!$G$15),696.15)</f>
        <v>696.15</v>
      </c>
      <c r="AN11" s="1">
        <f t="shared" si="20"/>
        <v>6265.3499999999985</v>
      </c>
      <c r="AQ11" s="40">
        <v>33</v>
      </c>
      <c r="AR11" s="40">
        <f>IF('Imperial ME - Current'!$H$15&lt;3.5237,593.73-53.279*(3.5237-'Imperial ME - Current'!$H$15),593.73)</f>
        <v>593.73</v>
      </c>
      <c r="AS11" s="1">
        <f t="shared" si="14"/>
        <v>5343.57</v>
      </c>
      <c r="AT11" s="40">
        <f>IF('Imperial ME - Current'!$H$15&lt;4.1,696.15-33.2478*(4.1-'Imperial ME - Current'!$H$15),696.15)</f>
        <v>696.15</v>
      </c>
      <c r="AU11" s="1">
        <f t="shared" si="21"/>
        <v>6265.3499999999985</v>
      </c>
      <c r="AX11" s="40">
        <v>33</v>
      </c>
      <c r="AY11" s="40">
        <f>IF('Imperial ME - Current'!$I$15&lt;3.5237,593.73-53.279*(3.5237-'Imperial ME - Current'!$I$15),593.73)</f>
        <v>593.73</v>
      </c>
      <c r="AZ11" s="1">
        <f t="shared" si="15"/>
        <v>5343.57</v>
      </c>
      <c r="BA11" s="40">
        <f>IF('Imperial ME - Current'!$I$15&lt;4.1,696.15-33.2478*(4.1-'Imperial ME - Current'!$I$15),696.15)</f>
        <v>696.15</v>
      </c>
      <c r="BB11" s="1">
        <f t="shared" si="22"/>
        <v>6265.3499999999985</v>
      </c>
    </row>
    <row r="12" spans="1:54" x14ac:dyDescent="0.25">
      <c r="A12" s="40">
        <v>34</v>
      </c>
      <c r="B12" s="40">
        <f>IF('Imperial ME - Current'!$B$15&lt;3.5237,593.73-53.279*(3.5237-'Imperial ME - Current'!$B$15),593.73)</f>
        <v>593.73</v>
      </c>
      <c r="C12" s="1">
        <f t="shared" si="8"/>
        <v>5937.2999999999993</v>
      </c>
      <c r="D12" s="40">
        <f>IF('Imperial ME - Current'!$B$15&lt;4.1,696.15-33.2478*(4.1-'Imperial ME - Current'!$B$15),696.15)</f>
        <v>696.15</v>
      </c>
      <c r="E12" s="1">
        <f>D12+E11</f>
        <v>6961.4999999999982</v>
      </c>
      <c r="H12" s="40">
        <v>34</v>
      </c>
      <c r="I12" s="40">
        <f>IF('Imperial ME - Current'!$C$15&lt;3.5237,593.73-53.279*(3.5237-'Imperial ME - Current'!$C$15),593.73)</f>
        <v>593.73</v>
      </c>
      <c r="J12" s="1">
        <f t="shared" si="9"/>
        <v>5937.2999999999993</v>
      </c>
      <c r="K12" s="40">
        <f>IF('Imperial ME - Current'!$C$15&lt;4.1,696.15-33.2478*(4.1-'Imperial ME - Current'!$C$15),696.15)</f>
        <v>696.15</v>
      </c>
      <c r="L12" s="1">
        <f>K12+L11</f>
        <v>6961.4999999999982</v>
      </c>
      <c r="O12" s="40">
        <v>34</v>
      </c>
      <c r="P12" s="40">
        <f>IF('Imperial ME - Current'!$D$15&lt;3.5237,593.73-53.279*(3.5237-'Imperial ME - Current'!$D$15),593.73)</f>
        <v>593.73</v>
      </c>
      <c r="Q12" s="1">
        <f t="shared" si="10"/>
        <v>5937.2999999999993</v>
      </c>
      <c r="R12" s="40">
        <f>IF('Imperial ME - Current'!$D$15&lt;4.1,696.15-33.2478*(4.1-'Imperial ME - Current'!$D$15),696.15)</f>
        <v>696.15</v>
      </c>
      <c r="S12" s="1">
        <f>R12+S11</f>
        <v>6961.4999999999982</v>
      </c>
      <c r="V12" s="40">
        <v>34</v>
      </c>
      <c r="W12" s="40">
        <f>IF('Imperial ME - Current'!$E$15&lt;3.5237,593.73-53.279*(3.5237-'Imperial ME - Current'!$E$15),593.73)</f>
        <v>593.73</v>
      </c>
      <c r="X12" s="1">
        <f t="shared" si="11"/>
        <v>5937.2999999999993</v>
      </c>
      <c r="Y12" s="40">
        <f>IF('Imperial ME - Current'!$E$15&lt;4.1,696.15-33.2478*(4.1-'Imperial ME - Current'!$E$15),696.15)</f>
        <v>696.15</v>
      </c>
      <c r="Z12" s="1">
        <f>Y12+Z11</f>
        <v>6961.4999999999982</v>
      </c>
      <c r="AC12" s="40">
        <v>34</v>
      </c>
      <c r="AD12" s="40">
        <f>IF('Imperial ME - Current'!$F$15&lt;3.5237,593.73-53.279*(3.5237-'Imperial ME - Current'!$F$15),593.73)</f>
        <v>593.73</v>
      </c>
      <c r="AE12" s="1">
        <f t="shared" si="12"/>
        <v>5937.2999999999993</v>
      </c>
      <c r="AF12" s="40">
        <f>IF('Imperial ME - Current'!$F$15&lt;4.1,696.15-33.2478*(4.1-'Imperial ME - Current'!$F$15),696.15)</f>
        <v>696.15</v>
      </c>
      <c r="AG12" s="1">
        <f>AF12+AG11</f>
        <v>6961.4999999999982</v>
      </c>
      <c r="AJ12" s="40">
        <v>34</v>
      </c>
      <c r="AK12" s="40">
        <f>IF('Imperial ME - Current'!$G$15&lt;3.5237,593.73-53.279*(3.5237-'Imperial ME - Current'!$G$15),593.73)</f>
        <v>593.73</v>
      </c>
      <c r="AL12" s="1">
        <f t="shared" si="13"/>
        <v>5937.2999999999993</v>
      </c>
      <c r="AM12" s="40">
        <f>IF('Imperial ME - Current'!$G$15&lt;4.1,696.15-33.2478*(4.1-'Imperial ME - Current'!$G$15),696.15)</f>
        <v>696.15</v>
      </c>
      <c r="AN12" s="1">
        <f>AM12+AN11</f>
        <v>6961.4999999999982</v>
      </c>
      <c r="AQ12" s="40">
        <v>34</v>
      </c>
      <c r="AR12" s="40">
        <f>IF('Imperial ME - Current'!$H$15&lt;3.5237,593.73-53.279*(3.5237-'Imperial ME - Current'!$H$15),593.73)</f>
        <v>593.73</v>
      </c>
      <c r="AS12" s="1">
        <f t="shared" si="14"/>
        <v>5937.2999999999993</v>
      </c>
      <c r="AT12" s="40">
        <f>IF('Imperial ME - Current'!$H$15&lt;4.1,696.15-33.2478*(4.1-'Imperial ME - Current'!$H$15),696.15)</f>
        <v>696.15</v>
      </c>
      <c r="AU12" s="1">
        <f>AT12+AU11</f>
        <v>6961.4999999999982</v>
      </c>
      <c r="AX12" s="40">
        <v>34</v>
      </c>
      <c r="AY12" s="40">
        <f>IF('Imperial ME - Current'!$I$15&lt;3.5237,593.73-53.279*(3.5237-'Imperial ME - Current'!$I$15),593.73)</f>
        <v>593.73</v>
      </c>
      <c r="AZ12" s="1">
        <f t="shared" si="15"/>
        <v>5937.2999999999993</v>
      </c>
      <c r="BA12" s="40">
        <f>IF('Imperial ME - Current'!$I$15&lt;4.1,696.15-33.2478*(4.1-'Imperial ME - Current'!$I$15),696.15)</f>
        <v>696.15</v>
      </c>
      <c r="BB12" s="1">
        <f>BA12+BB11</f>
        <v>6961.4999999999982</v>
      </c>
    </row>
    <row r="13" spans="1:54" x14ac:dyDescent="0.25">
      <c r="A13" s="40">
        <v>35</v>
      </c>
      <c r="B13" s="40">
        <f>IF('Imperial ME - Current'!$B$15&lt;3.5237,593.73-53.279*(3.5237-'Imperial ME - Current'!$B$15),593.73)</f>
        <v>593.73</v>
      </c>
      <c r="C13" s="1">
        <f t="shared" si="8"/>
        <v>6531.0299999999988</v>
      </c>
      <c r="D13" s="40">
        <f>IF('Imperial ME - Current'!$B$15&lt;4.1,696.15-33.2478*(4.1-'Imperial ME - Current'!$B$15),696.15)</f>
        <v>696.15</v>
      </c>
      <c r="E13" s="1">
        <f t="shared" si="0"/>
        <v>7657.6499999999978</v>
      </c>
      <c r="H13" s="40">
        <v>35</v>
      </c>
      <c r="I13" s="40">
        <f>IF('Imperial ME - Current'!$C$15&lt;3.5237,593.73-53.279*(3.5237-'Imperial ME - Current'!$C$15),593.73)</f>
        <v>593.73</v>
      </c>
      <c r="J13" s="1">
        <f t="shared" si="9"/>
        <v>6531.0299999999988</v>
      </c>
      <c r="K13" s="40">
        <f>IF('Imperial ME - Current'!$C$15&lt;4.1,696.15-33.2478*(4.1-'Imperial ME - Current'!$C$15),696.15)</f>
        <v>696.15</v>
      </c>
      <c r="L13" s="1">
        <f t="shared" ref="L13:L76" si="23">K13+L12</f>
        <v>7657.6499999999978</v>
      </c>
      <c r="O13" s="40">
        <v>35</v>
      </c>
      <c r="P13" s="40">
        <f>IF('Imperial ME - Current'!$D$15&lt;3.5237,593.73-53.279*(3.5237-'Imperial ME - Current'!$D$15),593.73)</f>
        <v>593.73</v>
      </c>
      <c r="Q13" s="1">
        <f t="shared" si="10"/>
        <v>6531.0299999999988</v>
      </c>
      <c r="R13" s="40">
        <f>IF('Imperial ME - Current'!$D$15&lt;4.1,696.15-33.2478*(4.1-'Imperial ME - Current'!$D$15),696.15)</f>
        <v>696.15</v>
      </c>
      <c r="S13" s="1">
        <f t="shared" ref="S13:S76" si="24">R13+S12</f>
        <v>7657.6499999999978</v>
      </c>
      <c r="V13" s="40">
        <v>35</v>
      </c>
      <c r="W13" s="40">
        <f>IF('Imperial ME - Current'!$E$15&lt;3.5237,593.73-53.279*(3.5237-'Imperial ME - Current'!$E$15),593.73)</f>
        <v>593.73</v>
      </c>
      <c r="X13" s="1">
        <f t="shared" si="11"/>
        <v>6531.0299999999988</v>
      </c>
      <c r="Y13" s="40">
        <f>IF('Imperial ME - Current'!$E$15&lt;4.1,696.15-33.2478*(4.1-'Imperial ME - Current'!$E$15),696.15)</f>
        <v>696.15</v>
      </c>
      <c r="Z13" s="1">
        <f t="shared" ref="Z13:Z76" si="25">Y13+Z12</f>
        <v>7657.6499999999978</v>
      </c>
      <c r="AC13" s="40">
        <v>35</v>
      </c>
      <c r="AD13" s="40">
        <f>IF('Imperial ME - Current'!$F$15&lt;3.5237,593.73-53.279*(3.5237-'Imperial ME - Current'!$F$15),593.73)</f>
        <v>593.73</v>
      </c>
      <c r="AE13" s="1">
        <f t="shared" si="12"/>
        <v>6531.0299999999988</v>
      </c>
      <c r="AF13" s="40">
        <f>IF('Imperial ME - Current'!$F$15&lt;4.1,696.15-33.2478*(4.1-'Imperial ME - Current'!$F$15),696.15)</f>
        <v>696.15</v>
      </c>
      <c r="AG13" s="1">
        <f t="shared" ref="AG13:AG76" si="26">AF13+AG12</f>
        <v>7657.6499999999978</v>
      </c>
      <c r="AJ13" s="40">
        <v>35</v>
      </c>
      <c r="AK13" s="40">
        <f>IF('Imperial ME - Current'!$G$15&lt;3.5237,593.73-53.279*(3.5237-'Imperial ME - Current'!$G$15),593.73)</f>
        <v>593.73</v>
      </c>
      <c r="AL13" s="1">
        <f t="shared" si="13"/>
        <v>6531.0299999999988</v>
      </c>
      <c r="AM13" s="40">
        <f>IF('Imperial ME - Current'!$G$15&lt;4.1,696.15-33.2478*(4.1-'Imperial ME - Current'!$G$15),696.15)</f>
        <v>696.15</v>
      </c>
      <c r="AN13" s="1">
        <f t="shared" ref="AN13:AN76" si="27">AM13+AN12</f>
        <v>7657.6499999999978</v>
      </c>
      <c r="AQ13" s="40">
        <v>35</v>
      </c>
      <c r="AR13" s="40">
        <f>IF('Imperial ME - Current'!$H$15&lt;3.5237,593.73-53.279*(3.5237-'Imperial ME - Current'!$H$15),593.73)</f>
        <v>593.73</v>
      </c>
      <c r="AS13" s="1">
        <f t="shared" si="14"/>
        <v>6531.0299999999988</v>
      </c>
      <c r="AT13" s="40">
        <f>IF('Imperial ME - Current'!$H$15&lt;4.1,696.15-33.2478*(4.1-'Imperial ME - Current'!$H$15),696.15)</f>
        <v>696.15</v>
      </c>
      <c r="AU13" s="1">
        <f t="shared" ref="AU13:AU76" si="28">AT13+AU12</f>
        <v>7657.6499999999978</v>
      </c>
      <c r="AX13" s="40">
        <v>35</v>
      </c>
      <c r="AY13" s="40">
        <f>IF('Imperial ME - Current'!$I$15&lt;3.5237,593.73-53.279*(3.5237-'Imperial ME - Current'!$I$15),593.73)</f>
        <v>593.73</v>
      </c>
      <c r="AZ13" s="1">
        <f t="shared" si="15"/>
        <v>6531.0299999999988</v>
      </c>
      <c r="BA13" s="40">
        <f>IF('Imperial ME - Current'!$I$15&lt;4.1,696.15-33.2478*(4.1-'Imperial ME - Current'!$I$15),696.15)</f>
        <v>696.15</v>
      </c>
      <c r="BB13" s="1">
        <f t="shared" ref="BB13:BB76" si="29">BA13+BB12</f>
        <v>7657.6499999999978</v>
      </c>
    </row>
    <row r="14" spans="1:54" x14ac:dyDescent="0.25">
      <c r="A14" s="40">
        <v>36</v>
      </c>
      <c r="B14" s="40">
        <f>IF('Imperial ME - Current'!$B$15&lt;3.5237,593.73-53.279*(3.5237-'Imperial ME - Current'!$B$15),593.73)</f>
        <v>593.73</v>
      </c>
      <c r="C14" s="1">
        <f t="shared" si="8"/>
        <v>7124.7599999999984</v>
      </c>
      <c r="D14" s="40">
        <f>IF('Imperial ME - Current'!$B$15&lt;4.1,696.15-33.2478*(4.1-'Imperial ME - Current'!$B$15),696.15)</f>
        <v>696.15</v>
      </c>
      <c r="E14" s="1">
        <f t="shared" si="0"/>
        <v>8353.7999999999975</v>
      </c>
      <c r="H14" s="40">
        <v>36</v>
      </c>
      <c r="I14" s="40">
        <f>IF('Imperial ME - Current'!$C$15&lt;3.5237,593.73-53.279*(3.5237-'Imperial ME - Current'!$C$15),593.73)</f>
        <v>593.73</v>
      </c>
      <c r="J14" s="1">
        <f t="shared" si="9"/>
        <v>7124.7599999999984</v>
      </c>
      <c r="K14" s="40">
        <f>IF('Imperial ME - Current'!$C$15&lt;4.1,696.15-33.2478*(4.1-'Imperial ME - Current'!$C$15),696.15)</f>
        <v>696.15</v>
      </c>
      <c r="L14" s="1">
        <f t="shared" si="23"/>
        <v>8353.7999999999975</v>
      </c>
      <c r="O14" s="40">
        <v>36</v>
      </c>
      <c r="P14" s="40">
        <f>IF('Imperial ME - Current'!$D$15&lt;3.5237,593.73-53.279*(3.5237-'Imperial ME - Current'!$D$15),593.73)</f>
        <v>593.73</v>
      </c>
      <c r="Q14" s="1">
        <f t="shared" si="10"/>
        <v>7124.7599999999984</v>
      </c>
      <c r="R14" s="40">
        <f>IF('Imperial ME - Current'!$D$15&lt;4.1,696.15-33.2478*(4.1-'Imperial ME - Current'!$D$15),696.15)</f>
        <v>696.15</v>
      </c>
      <c r="S14" s="1">
        <f t="shared" si="24"/>
        <v>8353.7999999999975</v>
      </c>
      <c r="V14" s="40">
        <v>36</v>
      </c>
      <c r="W14" s="40">
        <f>IF('Imperial ME - Current'!$E$15&lt;3.5237,593.73-53.279*(3.5237-'Imperial ME - Current'!$E$15),593.73)</f>
        <v>593.73</v>
      </c>
      <c r="X14" s="1">
        <f t="shared" si="11"/>
        <v>7124.7599999999984</v>
      </c>
      <c r="Y14" s="40">
        <f>IF('Imperial ME - Current'!$E$15&lt;4.1,696.15-33.2478*(4.1-'Imperial ME - Current'!$E$15),696.15)</f>
        <v>696.15</v>
      </c>
      <c r="Z14" s="1">
        <f t="shared" si="25"/>
        <v>8353.7999999999975</v>
      </c>
      <c r="AC14" s="40">
        <v>36</v>
      </c>
      <c r="AD14" s="40">
        <f>IF('Imperial ME - Current'!$F$15&lt;3.5237,593.73-53.279*(3.5237-'Imperial ME - Current'!$F$15),593.73)</f>
        <v>593.73</v>
      </c>
      <c r="AE14" s="1">
        <f t="shared" si="12"/>
        <v>7124.7599999999984</v>
      </c>
      <c r="AF14" s="40">
        <f>IF('Imperial ME - Current'!$F$15&lt;4.1,696.15-33.2478*(4.1-'Imperial ME - Current'!$F$15),696.15)</f>
        <v>696.15</v>
      </c>
      <c r="AG14" s="1">
        <f t="shared" si="26"/>
        <v>8353.7999999999975</v>
      </c>
      <c r="AJ14" s="40">
        <v>36</v>
      </c>
      <c r="AK14" s="40">
        <f>IF('Imperial ME - Current'!$G$15&lt;3.5237,593.73-53.279*(3.5237-'Imperial ME - Current'!$G$15),593.73)</f>
        <v>593.73</v>
      </c>
      <c r="AL14" s="1">
        <f t="shared" si="13"/>
        <v>7124.7599999999984</v>
      </c>
      <c r="AM14" s="40">
        <f>IF('Imperial ME - Current'!$G$15&lt;4.1,696.15-33.2478*(4.1-'Imperial ME - Current'!$G$15),696.15)</f>
        <v>696.15</v>
      </c>
      <c r="AN14" s="1">
        <f t="shared" si="27"/>
        <v>8353.7999999999975</v>
      </c>
      <c r="AQ14" s="40">
        <v>36</v>
      </c>
      <c r="AR14" s="40">
        <f>IF('Imperial ME - Current'!$H$15&lt;3.5237,593.73-53.279*(3.5237-'Imperial ME - Current'!$H$15),593.73)</f>
        <v>593.73</v>
      </c>
      <c r="AS14" s="1">
        <f t="shared" si="14"/>
        <v>7124.7599999999984</v>
      </c>
      <c r="AT14" s="40">
        <f>IF('Imperial ME - Current'!$H$15&lt;4.1,696.15-33.2478*(4.1-'Imperial ME - Current'!$H$15),696.15)</f>
        <v>696.15</v>
      </c>
      <c r="AU14" s="1">
        <f t="shared" si="28"/>
        <v>8353.7999999999975</v>
      </c>
      <c r="AX14" s="40">
        <v>36</v>
      </c>
      <c r="AY14" s="40">
        <f>IF('Imperial ME - Current'!$I$15&lt;3.5237,593.73-53.279*(3.5237-'Imperial ME - Current'!$I$15),593.73)</f>
        <v>593.73</v>
      </c>
      <c r="AZ14" s="1">
        <f t="shared" si="15"/>
        <v>7124.7599999999984</v>
      </c>
      <c r="BA14" s="40">
        <f>IF('Imperial ME - Current'!$I$15&lt;4.1,696.15-33.2478*(4.1-'Imperial ME - Current'!$I$15),696.15)</f>
        <v>696.15</v>
      </c>
      <c r="BB14" s="1">
        <f t="shared" si="29"/>
        <v>8353.7999999999975</v>
      </c>
    </row>
    <row r="15" spans="1:54" x14ac:dyDescent="0.25">
      <c r="A15" s="40">
        <v>37</v>
      </c>
      <c r="B15" s="40">
        <f>IF('Imperial ME - Current'!$B$15&lt;3.5237,593.73-53.279*(3.5237-'Imperial ME - Current'!$B$15),593.73)</f>
        <v>593.73</v>
      </c>
      <c r="C15" s="1">
        <f t="shared" si="8"/>
        <v>7718.489999999998</v>
      </c>
      <c r="D15" s="40">
        <f>IF('Imperial ME - Current'!$B$15&lt;4.1,696.15-33.2478*(4.1-'Imperial ME - Current'!$B$15),696.15)</f>
        <v>696.15</v>
      </c>
      <c r="E15" s="1">
        <f t="shared" si="0"/>
        <v>9049.9499999999971</v>
      </c>
      <c r="H15" s="40">
        <v>37</v>
      </c>
      <c r="I15" s="40">
        <f>IF('Imperial ME - Current'!$C$15&lt;3.5237,593.73-53.279*(3.5237-'Imperial ME - Current'!$C$15),593.73)</f>
        <v>593.73</v>
      </c>
      <c r="J15" s="1">
        <f t="shared" si="9"/>
        <v>7718.489999999998</v>
      </c>
      <c r="K15" s="40">
        <f>IF('Imperial ME - Current'!$C$15&lt;4.1,696.15-33.2478*(4.1-'Imperial ME - Current'!$C$15),696.15)</f>
        <v>696.15</v>
      </c>
      <c r="L15" s="1">
        <f t="shared" si="23"/>
        <v>9049.9499999999971</v>
      </c>
      <c r="O15" s="40">
        <v>37</v>
      </c>
      <c r="P15" s="40">
        <f>IF('Imperial ME - Current'!$D$15&lt;3.5237,593.73-53.279*(3.5237-'Imperial ME - Current'!$D$15),593.73)</f>
        <v>593.73</v>
      </c>
      <c r="Q15" s="1">
        <f t="shared" si="10"/>
        <v>7718.489999999998</v>
      </c>
      <c r="R15" s="40">
        <f>IF('Imperial ME - Current'!$D$15&lt;4.1,696.15-33.2478*(4.1-'Imperial ME - Current'!$D$15),696.15)</f>
        <v>696.15</v>
      </c>
      <c r="S15" s="1">
        <f t="shared" si="24"/>
        <v>9049.9499999999971</v>
      </c>
      <c r="V15" s="40">
        <v>37</v>
      </c>
      <c r="W15" s="40">
        <f>IF('Imperial ME - Current'!$E$15&lt;3.5237,593.73-53.279*(3.5237-'Imperial ME - Current'!$E$15),593.73)</f>
        <v>593.73</v>
      </c>
      <c r="X15" s="1">
        <f t="shared" si="11"/>
        <v>7718.489999999998</v>
      </c>
      <c r="Y15" s="40">
        <f>IF('Imperial ME - Current'!$E$15&lt;4.1,696.15-33.2478*(4.1-'Imperial ME - Current'!$E$15),696.15)</f>
        <v>696.15</v>
      </c>
      <c r="Z15" s="1">
        <f t="shared" si="25"/>
        <v>9049.9499999999971</v>
      </c>
      <c r="AC15" s="40">
        <v>37</v>
      </c>
      <c r="AD15" s="40">
        <f>IF('Imperial ME - Current'!$F$15&lt;3.5237,593.73-53.279*(3.5237-'Imperial ME - Current'!$F$15),593.73)</f>
        <v>593.73</v>
      </c>
      <c r="AE15" s="1">
        <f t="shared" si="12"/>
        <v>7718.489999999998</v>
      </c>
      <c r="AF15" s="40">
        <f>IF('Imperial ME - Current'!$F$15&lt;4.1,696.15-33.2478*(4.1-'Imperial ME - Current'!$F$15),696.15)</f>
        <v>696.15</v>
      </c>
      <c r="AG15" s="1">
        <f t="shared" si="26"/>
        <v>9049.9499999999971</v>
      </c>
      <c r="AJ15" s="40">
        <v>37</v>
      </c>
      <c r="AK15" s="40">
        <f>IF('Imperial ME - Current'!$G$15&lt;3.5237,593.73-53.279*(3.5237-'Imperial ME - Current'!$G$15),593.73)</f>
        <v>593.73</v>
      </c>
      <c r="AL15" s="1">
        <f t="shared" si="13"/>
        <v>7718.489999999998</v>
      </c>
      <c r="AM15" s="40">
        <f>IF('Imperial ME - Current'!$G$15&lt;4.1,696.15-33.2478*(4.1-'Imperial ME - Current'!$G$15),696.15)</f>
        <v>696.15</v>
      </c>
      <c r="AN15" s="1">
        <f t="shared" si="27"/>
        <v>9049.9499999999971</v>
      </c>
      <c r="AQ15" s="40">
        <v>37</v>
      </c>
      <c r="AR15" s="40">
        <f>IF('Imperial ME - Current'!$H$15&lt;3.5237,593.73-53.279*(3.5237-'Imperial ME - Current'!$H$15),593.73)</f>
        <v>593.73</v>
      </c>
      <c r="AS15" s="1">
        <f t="shared" si="14"/>
        <v>7718.489999999998</v>
      </c>
      <c r="AT15" s="40">
        <f>IF('Imperial ME - Current'!$H$15&lt;4.1,696.15-33.2478*(4.1-'Imperial ME - Current'!$H$15),696.15)</f>
        <v>696.15</v>
      </c>
      <c r="AU15" s="1">
        <f t="shared" si="28"/>
        <v>9049.9499999999971</v>
      </c>
      <c r="AX15" s="40">
        <v>37</v>
      </c>
      <c r="AY15" s="40">
        <f>IF('Imperial ME - Current'!$I$15&lt;3.5237,593.73-53.279*(3.5237-'Imperial ME - Current'!$I$15),593.73)</f>
        <v>593.73</v>
      </c>
      <c r="AZ15" s="1">
        <f t="shared" si="15"/>
        <v>7718.489999999998</v>
      </c>
      <c r="BA15" s="40">
        <f>IF('Imperial ME - Current'!$I$15&lt;4.1,696.15-33.2478*(4.1-'Imperial ME - Current'!$I$15),696.15)</f>
        <v>696.15</v>
      </c>
      <c r="BB15" s="1">
        <f t="shared" si="29"/>
        <v>9049.9499999999971</v>
      </c>
    </row>
    <row r="16" spans="1:54" x14ac:dyDescent="0.25">
      <c r="A16" s="40">
        <v>38</v>
      </c>
      <c r="B16" s="40">
        <f>IF('Imperial ME - Current'!$B$15&lt;3.5237,593.73-53.279*(3.5237-'Imperial ME - Current'!$B$15),593.73)</f>
        <v>593.73</v>
      </c>
      <c r="C16" s="1">
        <f t="shared" si="8"/>
        <v>8312.2199999999975</v>
      </c>
      <c r="D16" s="40">
        <f>IF('Imperial ME - Current'!$B$15&lt;4.1,696.15-33.2478*(4.1-'Imperial ME - Current'!$B$15),696.15)</f>
        <v>696.15</v>
      </c>
      <c r="E16" s="1">
        <f t="shared" si="0"/>
        <v>9746.0999999999967</v>
      </c>
      <c r="H16" s="40">
        <v>38</v>
      </c>
      <c r="I16" s="40">
        <f>IF('Imperial ME - Current'!$C$15&lt;3.5237,593.73-53.279*(3.5237-'Imperial ME - Current'!$C$15),593.73)</f>
        <v>593.73</v>
      </c>
      <c r="J16" s="1">
        <f t="shared" si="9"/>
        <v>8312.2199999999975</v>
      </c>
      <c r="K16" s="40">
        <f>IF('Imperial ME - Current'!$C$15&lt;4.1,696.15-33.2478*(4.1-'Imperial ME - Current'!$C$15),696.15)</f>
        <v>696.15</v>
      </c>
      <c r="L16" s="1">
        <f t="shared" si="23"/>
        <v>9746.0999999999967</v>
      </c>
      <c r="O16" s="40">
        <v>38</v>
      </c>
      <c r="P16" s="40">
        <f>IF('Imperial ME - Current'!$D$15&lt;3.5237,593.73-53.279*(3.5237-'Imperial ME - Current'!$D$15),593.73)</f>
        <v>593.73</v>
      </c>
      <c r="Q16" s="1">
        <f t="shared" si="10"/>
        <v>8312.2199999999975</v>
      </c>
      <c r="R16" s="40">
        <f>IF('Imperial ME - Current'!$D$15&lt;4.1,696.15-33.2478*(4.1-'Imperial ME - Current'!$D$15),696.15)</f>
        <v>696.15</v>
      </c>
      <c r="S16" s="1">
        <f t="shared" si="24"/>
        <v>9746.0999999999967</v>
      </c>
      <c r="V16" s="40">
        <v>38</v>
      </c>
      <c r="W16" s="40">
        <f>IF('Imperial ME - Current'!$E$15&lt;3.5237,593.73-53.279*(3.5237-'Imperial ME - Current'!$E$15),593.73)</f>
        <v>593.73</v>
      </c>
      <c r="X16" s="1">
        <f t="shared" si="11"/>
        <v>8312.2199999999975</v>
      </c>
      <c r="Y16" s="40">
        <f>IF('Imperial ME - Current'!$E$15&lt;4.1,696.15-33.2478*(4.1-'Imperial ME - Current'!$E$15),696.15)</f>
        <v>696.15</v>
      </c>
      <c r="Z16" s="1">
        <f t="shared" si="25"/>
        <v>9746.0999999999967</v>
      </c>
      <c r="AC16" s="40">
        <v>38</v>
      </c>
      <c r="AD16" s="40">
        <f>IF('Imperial ME - Current'!$F$15&lt;3.5237,593.73-53.279*(3.5237-'Imperial ME - Current'!$F$15),593.73)</f>
        <v>593.73</v>
      </c>
      <c r="AE16" s="1">
        <f t="shared" si="12"/>
        <v>8312.2199999999975</v>
      </c>
      <c r="AF16" s="40">
        <f>IF('Imperial ME - Current'!$F$15&lt;4.1,696.15-33.2478*(4.1-'Imperial ME - Current'!$F$15),696.15)</f>
        <v>696.15</v>
      </c>
      <c r="AG16" s="1">
        <f t="shared" si="26"/>
        <v>9746.0999999999967</v>
      </c>
      <c r="AJ16" s="40">
        <v>38</v>
      </c>
      <c r="AK16" s="40">
        <f>IF('Imperial ME - Current'!$G$15&lt;3.5237,593.73-53.279*(3.5237-'Imperial ME - Current'!$G$15),593.73)</f>
        <v>593.73</v>
      </c>
      <c r="AL16" s="1">
        <f t="shared" si="13"/>
        <v>8312.2199999999975</v>
      </c>
      <c r="AM16" s="40">
        <f>IF('Imperial ME - Current'!$G$15&lt;4.1,696.15-33.2478*(4.1-'Imperial ME - Current'!$G$15),696.15)</f>
        <v>696.15</v>
      </c>
      <c r="AN16" s="1">
        <f t="shared" si="27"/>
        <v>9746.0999999999967</v>
      </c>
      <c r="AQ16" s="40">
        <v>38</v>
      </c>
      <c r="AR16" s="40">
        <f>IF('Imperial ME - Current'!$H$15&lt;3.5237,593.73-53.279*(3.5237-'Imperial ME - Current'!$H$15),593.73)</f>
        <v>593.73</v>
      </c>
      <c r="AS16" s="1">
        <f t="shared" si="14"/>
        <v>8312.2199999999975</v>
      </c>
      <c r="AT16" s="40">
        <f>IF('Imperial ME - Current'!$H$15&lt;4.1,696.15-33.2478*(4.1-'Imperial ME - Current'!$H$15),696.15)</f>
        <v>696.15</v>
      </c>
      <c r="AU16" s="1">
        <f t="shared" si="28"/>
        <v>9746.0999999999967</v>
      </c>
      <c r="AX16" s="40">
        <v>38</v>
      </c>
      <c r="AY16" s="40">
        <f>IF('Imperial ME - Current'!$I$15&lt;3.5237,593.73-53.279*(3.5237-'Imperial ME - Current'!$I$15),593.73)</f>
        <v>593.73</v>
      </c>
      <c r="AZ16" s="1">
        <f t="shared" si="15"/>
        <v>8312.2199999999975</v>
      </c>
      <c r="BA16" s="40">
        <f>IF('Imperial ME - Current'!$I$15&lt;4.1,696.15-33.2478*(4.1-'Imperial ME - Current'!$I$15),696.15)</f>
        <v>696.15</v>
      </c>
      <c r="BB16" s="1">
        <f t="shared" si="29"/>
        <v>9746.0999999999967</v>
      </c>
    </row>
    <row r="17" spans="1:54" x14ac:dyDescent="0.25">
      <c r="A17" s="40">
        <v>39</v>
      </c>
      <c r="B17" s="40">
        <f>IF('Imperial ME - Current'!$B$15&lt;3.5237,593.73-53.279*(3.5237-'Imperial ME - Current'!$B$15),593.73)</f>
        <v>593.73</v>
      </c>
      <c r="C17" s="1">
        <f t="shared" si="8"/>
        <v>8905.9499999999971</v>
      </c>
      <c r="D17" s="40">
        <f>IF('Imperial ME - Current'!$B$15&lt;4.1,696.15-33.2478*(4.1-'Imperial ME - Current'!$B$15),696.15)</f>
        <v>696.15</v>
      </c>
      <c r="E17" s="1">
        <f t="shared" si="0"/>
        <v>10442.249999999996</v>
      </c>
      <c r="H17" s="40">
        <v>39</v>
      </c>
      <c r="I17" s="40">
        <f>IF('Imperial ME - Current'!$C$15&lt;3.5237,593.73-53.279*(3.5237-'Imperial ME - Current'!$C$15),593.73)</f>
        <v>593.73</v>
      </c>
      <c r="J17" s="1">
        <f t="shared" si="9"/>
        <v>8905.9499999999971</v>
      </c>
      <c r="K17" s="40">
        <f>IF('Imperial ME - Current'!$C$15&lt;4.1,696.15-33.2478*(4.1-'Imperial ME - Current'!$C$15),696.15)</f>
        <v>696.15</v>
      </c>
      <c r="L17" s="1">
        <f t="shared" si="23"/>
        <v>10442.249999999996</v>
      </c>
      <c r="O17" s="40">
        <v>39</v>
      </c>
      <c r="P17" s="40">
        <f>IF('Imperial ME - Current'!$D$15&lt;3.5237,593.73-53.279*(3.5237-'Imperial ME - Current'!$D$15),593.73)</f>
        <v>593.73</v>
      </c>
      <c r="Q17" s="1">
        <f t="shared" si="10"/>
        <v>8905.9499999999971</v>
      </c>
      <c r="R17" s="40">
        <f>IF('Imperial ME - Current'!$D$15&lt;4.1,696.15-33.2478*(4.1-'Imperial ME - Current'!$D$15),696.15)</f>
        <v>696.15</v>
      </c>
      <c r="S17" s="1">
        <f t="shared" si="24"/>
        <v>10442.249999999996</v>
      </c>
      <c r="V17" s="40">
        <v>39</v>
      </c>
      <c r="W17" s="40">
        <f>IF('Imperial ME - Current'!$E$15&lt;3.5237,593.73-53.279*(3.5237-'Imperial ME - Current'!$E$15),593.73)</f>
        <v>593.73</v>
      </c>
      <c r="X17" s="1">
        <f t="shared" si="11"/>
        <v>8905.9499999999971</v>
      </c>
      <c r="Y17" s="40">
        <f>IF('Imperial ME - Current'!$E$15&lt;4.1,696.15-33.2478*(4.1-'Imperial ME - Current'!$E$15),696.15)</f>
        <v>696.15</v>
      </c>
      <c r="Z17" s="1">
        <f t="shared" si="25"/>
        <v>10442.249999999996</v>
      </c>
      <c r="AC17" s="40">
        <v>39</v>
      </c>
      <c r="AD17" s="40">
        <f>IF('Imperial ME - Current'!$F$15&lt;3.5237,593.73-53.279*(3.5237-'Imperial ME - Current'!$F$15),593.73)</f>
        <v>593.73</v>
      </c>
      <c r="AE17" s="1">
        <f t="shared" si="12"/>
        <v>8905.9499999999971</v>
      </c>
      <c r="AF17" s="40">
        <f>IF('Imperial ME - Current'!$F$15&lt;4.1,696.15-33.2478*(4.1-'Imperial ME - Current'!$F$15),696.15)</f>
        <v>696.15</v>
      </c>
      <c r="AG17" s="1">
        <f t="shared" si="26"/>
        <v>10442.249999999996</v>
      </c>
      <c r="AJ17" s="40">
        <v>39</v>
      </c>
      <c r="AK17" s="40">
        <f>IF('Imperial ME - Current'!$G$15&lt;3.5237,593.73-53.279*(3.5237-'Imperial ME - Current'!$G$15),593.73)</f>
        <v>593.73</v>
      </c>
      <c r="AL17" s="1">
        <f t="shared" si="13"/>
        <v>8905.9499999999971</v>
      </c>
      <c r="AM17" s="40">
        <f>IF('Imperial ME - Current'!$G$15&lt;4.1,696.15-33.2478*(4.1-'Imperial ME - Current'!$G$15),696.15)</f>
        <v>696.15</v>
      </c>
      <c r="AN17" s="1">
        <f t="shared" si="27"/>
        <v>10442.249999999996</v>
      </c>
      <c r="AQ17" s="40">
        <v>39</v>
      </c>
      <c r="AR17" s="40">
        <f>IF('Imperial ME - Current'!$H$15&lt;3.5237,593.73-53.279*(3.5237-'Imperial ME - Current'!$H$15),593.73)</f>
        <v>593.73</v>
      </c>
      <c r="AS17" s="1">
        <f t="shared" si="14"/>
        <v>8905.9499999999971</v>
      </c>
      <c r="AT17" s="40">
        <f>IF('Imperial ME - Current'!$H$15&lt;4.1,696.15-33.2478*(4.1-'Imperial ME - Current'!$H$15),696.15)</f>
        <v>696.15</v>
      </c>
      <c r="AU17" s="1">
        <f t="shared" si="28"/>
        <v>10442.249999999996</v>
      </c>
      <c r="AX17" s="40">
        <v>39</v>
      </c>
      <c r="AY17" s="40">
        <f>IF('Imperial ME - Current'!$I$15&lt;3.5237,593.73-53.279*(3.5237-'Imperial ME - Current'!$I$15),593.73)</f>
        <v>593.73</v>
      </c>
      <c r="AZ17" s="1">
        <f t="shared" si="15"/>
        <v>8905.9499999999971</v>
      </c>
      <c r="BA17" s="40">
        <f>IF('Imperial ME - Current'!$I$15&lt;4.1,696.15-33.2478*(4.1-'Imperial ME - Current'!$I$15),696.15)</f>
        <v>696.15</v>
      </c>
      <c r="BB17" s="1">
        <f t="shared" si="29"/>
        <v>10442.249999999996</v>
      </c>
    </row>
    <row r="18" spans="1:54" x14ac:dyDescent="0.25">
      <c r="A18" s="40">
        <v>40</v>
      </c>
      <c r="B18" s="40">
        <f>IF('Imperial ME - Current'!$B$15&lt;3.5237,593.73-53.279*(3.5237-'Imperial ME - Current'!$B$15),593.73)</f>
        <v>593.73</v>
      </c>
      <c r="C18" s="1">
        <f t="shared" si="8"/>
        <v>9499.6799999999967</v>
      </c>
      <c r="D18" s="40">
        <f>IF('Imperial ME - Current'!$B$15&lt;4.1,696.15-33.2478*(4.1-'Imperial ME - Current'!$B$15),696.15)</f>
        <v>696.15</v>
      </c>
      <c r="E18" s="1">
        <f t="shared" si="0"/>
        <v>11138.399999999996</v>
      </c>
      <c r="H18" s="40">
        <v>40</v>
      </c>
      <c r="I18" s="40">
        <f>IF('Imperial ME - Current'!$C$15&lt;3.5237,593.73-53.279*(3.5237-'Imperial ME - Current'!$C$15),593.73)</f>
        <v>593.73</v>
      </c>
      <c r="J18" s="1">
        <f t="shared" si="9"/>
        <v>9499.6799999999967</v>
      </c>
      <c r="K18" s="40">
        <f>IF('Imperial ME - Current'!$C$15&lt;4.1,696.15-33.2478*(4.1-'Imperial ME - Current'!$C$15),696.15)</f>
        <v>696.15</v>
      </c>
      <c r="L18" s="1">
        <f t="shared" si="23"/>
        <v>11138.399999999996</v>
      </c>
      <c r="O18" s="40">
        <v>40</v>
      </c>
      <c r="P18" s="40">
        <f>IF('Imperial ME - Current'!$D$15&lt;3.5237,593.73-53.279*(3.5237-'Imperial ME - Current'!$D$15),593.73)</f>
        <v>593.73</v>
      </c>
      <c r="Q18" s="1">
        <f t="shared" si="10"/>
        <v>9499.6799999999967</v>
      </c>
      <c r="R18" s="40">
        <f>IF('Imperial ME - Current'!$D$15&lt;4.1,696.15-33.2478*(4.1-'Imperial ME - Current'!$D$15),696.15)</f>
        <v>696.15</v>
      </c>
      <c r="S18" s="1">
        <f t="shared" si="24"/>
        <v>11138.399999999996</v>
      </c>
      <c r="V18" s="40">
        <v>40</v>
      </c>
      <c r="W18" s="40">
        <f>IF('Imperial ME - Current'!$E$15&lt;3.5237,593.73-53.279*(3.5237-'Imperial ME - Current'!$E$15),593.73)</f>
        <v>593.73</v>
      </c>
      <c r="X18" s="1">
        <f t="shared" si="11"/>
        <v>9499.6799999999967</v>
      </c>
      <c r="Y18" s="40">
        <f>IF('Imperial ME - Current'!$E$15&lt;4.1,696.15-33.2478*(4.1-'Imperial ME - Current'!$E$15),696.15)</f>
        <v>696.15</v>
      </c>
      <c r="Z18" s="1">
        <f t="shared" si="25"/>
        <v>11138.399999999996</v>
      </c>
      <c r="AC18" s="40">
        <v>40</v>
      </c>
      <c r="AD18" s="40">
        <f>IF('Imperial ME - Current'!$F$15&lt;3.5237,593.73-53.279*(3.5237-'Imperial ME - Current'!$F$15),593.73)</f>
        <v>593.73</v>
      </c>
      <c r="AE18" s="1">
        <f t="shared" si="12"/>
        <v>9499.6799999999967</v>
      </c>
      <c r="AF18" s="40">
        <f>IF('Imperial ME - Current'!$F$15&lt;4.1,696.15-33.2478*(4.1-'Imperial ME - Current'!$F$15),696.15)</f>
        <v>696.15</v>
      </c>
      <c r="AG18" s="1">
        <f t="shared" si="26"/>
        <v>11138.399999999996</v>
      </c>
      <c r="AJ18" s="40">
        <v>40</v>
      </c>
      <c r="AK18" s="40">
        <f>IF('Imperial ME - Current'!$G$15&lt;3.5237,593.73-53.279*(3.5237-'Imperial ME - Current'!$G$15),593.73)</f>
        <v>593.73</v>
      </c>
      <c r="AL18" s="1">
        <f t="shared" si="13"/>
        <v>9499.6799999999967</v>
      </c>
      <c r="AM18" s="40">
        <f>IF('Imperial ME - Current'!$G$15&lt;4.1,696.15-33.2478*(4.1-'Imperial ME - Current'!$G$15),696.15)</f>
        <v>696.15</v>
      </c>
      <c r="AN18" s="1">
        <f t="shared" si="27"/>
        <v>11138.399999999996</v>
      </c>
      <c r="AQ18" s="40">
        <v>40</v>
      </c>
      <c r="AR18" s="40">
        <f>IF('Imperial ME - Current'!$H$15&lt;3.5237,593.73-53.279*(3.5237-'Imperial ME - Current'!$H$15),593.73)</f>
        <v>593.73</v>
      </c>
      <c r="AS18" s="1">
        <f t="shared" si="14"/>
        <v>9499.6799999999967</v>
      </c>
      <c r="AT18" s="40">
        <f>IF('Imperial ME - Current'!$H$15&lt;4.1,696.15-33.2478*(4.1-'Imperial ME - Current'!$H$15),696.15)</f>
        <v>696.15</v>
      </c>
      <c r="AU18" s="1">
        <f t="shared" si="28"/>
        <v>11138.399999999996</v>
      </c>
      <c r="AX18" s="40">
        <v>40</v>
      </c>
      <c r="AY18" s="40">
        <f>IF('Imperial ME - Current'!$I$15&lt;3.5237,593.73-53.279*(3.5237-'Imperial ME - Current'!$I$15),593.73)</f>
        <v>593.73</v>
      </c>
      <c r="AZ18" s="1">
        <f t="shared" si="15"/>
        <v>9499.6799999999967</v>
      </c>
      <c r="BA18" s="40">
        <f>IF('Imperial ME - Current'!$I$15&lt;4.1,696.15-33.2478*(4.1-'Imperial ME - Current'!$I$15),696.15)</f>
        <v>696.15</v>
      </c>
      <c r="BB18" s="1">
        <f t="shared" si="29"/>
        <v>11138.399999999996</v>
      </c>
    </row>
    <row r="19" spans="1:54" x14ac:dyDescent="0.25">
      <c r="A19" s="40">
        <v>41</v>
      </c>
      <c r="B19" s="40">
        <f>IF('Imperial ME - Current'!$B$15&lt;3.5237,593.73-53.279*(3.5237-'Imperial ME - Current'!$B$15),593.73)</f>
        <v>593.73</v>
      </c>
      <c r="C19" s="1">
        <f t="shared" si="8"/>
        <v>10093.409999999996</v>
      </c>
      <c r="D19" s="40">
        <f>IF('Imperial ME - Current'!$B$15&lt;4.1,696.15-33.2478*(4.1-'Imperial ME - Current'!$B$15),696.15)</f>
        <v>696.15</v>
      </c>
      <c r="E19" s="1">
        <f t="shared" si="0"/>
        <v>11834.549999999996</v>
      </c>
      <c r="H19" s="40">
        <v>41</v>
      </c>
      <c r="I19" s="40">
        <f>IF('Imperial ME - Current'!$C$15&lt;3.5237,593.73-53.279*(3.5237-'Imperial ME - Current'!$C$15),593.73)</f>
        <v>593.73</v>
      </c>
      <c r="J19" s="1">
        <f t="shared" si="9"/>
        <v>10093.409999999996</v>
      </c>
      <c r="K19" s="40">
        <f>IF('Imperial ME - Current'!$C$15&lt;4.1,696.15-33.2478*(4.1-'Imperial ME - Current'!$C$15),696.15)</f>
        <v>696.15</v>
      </c>
      <c r="L19" s="1">
        <f t="shared" si="23"/>
        <v>11834.549999999996</v>
      </c>
      <c r="O19" s="40">
        <v>41</v>
      </c>
      <c r="P19" s="40">
        <f>IF('Imperial ME - Current'!$D$15&lt;3.5237,593.73-53.279*(3.5237-'Imperial ME - Current'!$D$15),593.73)</f>
        <v>593.73</v>
      </c>
      <c r="Q19" s="1">
        <f t="shared" si="10"/>
        <v>10093.409999999996</v>
      </c>
      <c r="R19" s="40">
        <f>IF('Imperial ME - Current'!$D$15&lt;4.1,696.15-33.2478*(4.1-'Imperial ME - Current'!$D$15),696.15)</f>
        <v>696.15</v>
      </c>
      <c r="S19" s="1">
        <f t="shared" si="24"/>
        <v>11834.549999999996</v>
      </c>
      <c r="V19" s="40">
        <v>41</v>
      </c>
      <c r="W19" s="40">
        <f>IF('Imperial ME - Current'!$E$15&lt;3.5237,593.73-53.279*(3.5237-'Imperial ME - Current'!$E$15),593.73)</f>
        <v>593.73</v>
      </c>
      <c r="X19" s="1">
        <f t="shared" si="11"/>
        <v>10093.409999999996</v>
      </c>
      <c r="Y19" s="40">
        <f>IF('Imperial ME - Current'!$E$15&lt;4.1,696.15-33.2478*(4.1-'Imperial ME - Current'!$E$15),696.15)</f>
        <v>696.15</v>
      </c>
      <c r="Z19" s="1">
        <f t="shared" si="25"/>
        <v>11834.549999999996</v>
      </c>
      <c r="AC19" s="40">
        <v>41</v>
      </c>
      <c r="AD19" s="40">
        <f>IF('Imperial ME - Current'!$F$15&lt;3.5237,593.73-53.279*(3.5237-'Imperial ME - Current'!$F$15),593.73)</f>
        <v>593.73</v>
      </c>
      <c r="AE19" s="1">
        <f t="shared" si="12"/>
        <v>10093.409999999996</v>
      </c>
      <c r="AF19" s="40">
        <f>IF('Imperial ME - Current'!$F$15&lt;4.1,696.15-33.2478*(4.1-'Imperial ME - Current'!$F$15),696.15)</f>
        <v>696.15</v>
      </c>
      <c r="AG19" s="1">
        <f t="shared" si="26"/>
        <v>11834.549999999996</v>
      </c>
      <c r="AJ19" s="40">
        <v>41</v>
      </c>
      <c r="AK19" s="40">
        <f>IF('Imperial ME - Current'!$G$15&lt;3.5237,593.73-53.279*(3.5237-'Imperial ME - Current'!$G$15),593.73)</f>
        <v>593.73</v>
      </c>
      <c r="AL19" s="1">
        <f t="shared" si="13"/>
        <v>10093.409999999996</v>
      </c>
      <c r="AM19" s="40">
        <f>IF('Imperial ME - Current'!$G$15&lt;4.1,696.15-33.2478*(4.1-'Imperial ME - Current'!$G$15),696.15)</f>
        <v>696.15</v>
      </c>
      <c r="AN19" s="1">
        <f t="shared" si="27"/>
        <v>11834.549999999996</v>
      </c>
      <c r="AQ19" s="40">
        <v>41</v>
      </c>
      <c r="AR19" s="40">
        <f>IF('Imperial ME - Current'!$H$15&lt;3.5237,593.73-53.279*(3.5237-'Imperial ME - Current'!$H$15),593.73)</f>
        <v>593.73</v>
      </c>
      <c r="AS19" s="1">
        <f t="shared" si="14"/>
        <v>10093.409999999996</v>
      </c>
      <c r="AT19" s="40">
        <f>IF('Imperial ME - Current'!$H$15&lt;4.1,696.15-33.2478*(4.1-'Imperial ME - Current'!$H$15),696.15)</f>
        <v>696.15</v>
      </c>
      <c r="AU19" s="1">
        <f t="shared" si="28"/>
        <v>11834.549999999996</v>
      </c>
      <c r="AX19" s="40">
        <v>41</v>
      </c>
      <c r="AY19" s="40">
        <f>IF('Imperial ME - Current'!$I$15&lt;3.5237,593.73-53.279*(3.5237-'Imperial ME - Current'!$I$15),593.73)</f>
        <v>593.73</v>
      </c>
      <c r="AZ19" s="1">
        <f t="shared" si="15"/>
        <v>10093.409999999996</v>
      </c>
      <c r="BA19" s="40">
        <f>IF('Imperial ME - Current'!$I$15&lt;4.1,696.15-33.2478*(4.1-'Imperial ME - Current'!$I$15),696.15)</f>
        <v>696.15</v>
      </c>
      <c r="BB19" s="1">
        <f t="shared" si="29"/>
        <v>11834.549999999996</v>
      </c>
    </row>
    <row r="20" spans="1:54" x14ac:dyDescent="0.25">
      <c r="A20" s="40">
        <v>42</v>
      </c>
      <c r="B20" s="40">
        <f>IF('Imperial ME - Current'!$B$15&lt;3.5237,593.73-53.279*(3.5237-'Imperial ME - Current'!$B$15),593.73)</f>
        <v>593.73</v>
      </c>
      <c r="C20" s="1">
        <f t="shared" si="8"/>
        <v>10687.139999999996</v>
      </c>
      <c r="D20" s="40">
        <f>IF('Imperial ME - Current'!$B$15&lt;4.1,696.15-33.2478*(4.1-'Imperial ME - Current'!$B$15),696.15)</f>
        <v>696.15</v>
      </c>
      <c r="E20" s="1">
        <f t="shared" si="0"/>
        <v>12530.699999999995</v>
      </c>
      <c r="H20" s="40">
        <v>42</v>
      </c>
      <c r="I20" s="40">
        <f>IF('Imperial ME - Current'!$C$15&lt;3.5237,593.73-53.279*(3.5237-'Imperial ME - Current'!$C$15),593.73)</f>
        <v>593.73</v>
      </c>
      <c r="J20" s="1">
        <f t="shared" si="9"/>
        <v>10687.139999999996</v>
      </c>
      <c r="K20" s="40">
        <f>IF('Imperial ME - Current'!$C$15&lt;4.1,696.15-33.2478*(4.1-'Imperial ME - Current'!$C$15),696.15)</f>
        <v>696.15</v>
      </c>
      <c r="L20" s="1">
        <f t="shared" si="23"/>
        <v>12530.699999999995</v>
      </c>
      <c r="O20" s="40">
        <v>42</v>
      </c>
      <c r="P20" s="40">
        <f>IF('Imperial ME - Current'!$D$15&lt;3.5237,593.73-53.279*(3.5237-'Imperial ME - Current'!$D$15),593.73)</f>
        <v>593.73</v>
      </c>
      <c r="Q20" s="1">
        <f t="shared" si="10"/>
        <v>10687.139999999996</v>
      </c>
      <c r="R20" s="40">
        <f>IF('Imperial ME - Current'!$D$15&lt;4.1,696.15-33.2478*(4.1-'Imperial ME - Current'!$D$15),696.15)</f>
        <v>696.15</v>
      </c>
      <c r="S20" s="1">
        <f t="shared" si="24"/>
        <v>12530.699999999995</v>
      </c>
      <c r="V20" s="40">
        <v>42</v>
      </c>
      <c r="W20" s="40">
        <f>IF('Imperial ME - Current'!$E$15&lt;3.5237,593.73-53.279*(3.5237-'Imperial ME - Current'!$E$15),593.73)</f>
        <v>593.73</v>
      </c>
      <c r="X20" s="1">
        <f t="shared" si="11"/>
        <v>10687.139999999996</v>
      </c>
      <c r="Y20" s="40">
        <f>IF('Imperial ME - Current'!$E$15&lt;4.1,696.15-33.2478*(4.1-'Imperial ME - Current'!$E$15),696.15)</f>
        <v>696.15</v>
      </c>
      <c r="Z20" s="1">
        <f t="shared" si="25"/>
        <v>12530.699999999995</v>
      </c>
      <c r="AC20" s="40">
        <v>42</v>
      </c>
      <c r="AD20" s="40">
        <f>IF('Imperial ME - Current'!$F$15&lt;3.5237,593.73-53.279*(3.5237-'Imperial ME - Current'!$F$15),593.73)</f>
        <v>593.73</v>
      </c>
      <c r="AE20" s="1">
        <f t="shared" si="12"/>
        <v>10687.139999999996</v>
      </c>
      <c r="AF20" s="40">
        <f>IF('Imperial ME - Current'!$F$15&lt;4.1,696.15-33.2478*(4.1-'Imperial ME - Current'!$F$15),696.15)</f>
        <v>696.15</v>
      </c>
      <c r="AG20" s="1">
        <f t="shared" si="26"/>
        <v>12530.699999999995</v>
      </c>
      <c r="AJ20" s="40">
        <v>42</v>
      </c>
      <c r="AK20" s="40">
        <f>IF('Imperial ME - Current'!$G$15&lt;3.5237,593.73-53.279*(3.5237-'Imperial ME - Current'!$G$15),593.73)</f>
        <v>593.73</v>
      </c>
      <c r="AL20" s="1">
        <f t="shared" si="13"/>
        <v>10687.139999999996</v>
      </c>
      <c r="AM20" s="40">
        <f>IF('Imperial ME - Current'!$G$15&lt;4.1,696.15-33.2478*(4.1-'Imperial ME - Current'!$G$15),696.15)</f>
        <v>696.15</v>
      </c>
      <c r="AN20" s="1">
        <f t="shared" si="27"/>
        <v>12530.699999999995</v>
      </c>
      <c r="AQ20" s="40">
        <v>42</v>
      </c>
      <c r="AR20" s="40">
        <f>IF('Imperial ME - Current'!$H$15&lt;3.5237,593.73-53.279*(3.5237-'Imperial ME - Current'!$H$15),593.73)</f>
        <v>593.73</v>
      </c>
      <c r="AS20" s="1">
        <f t="shared" si="14"/>
        <v>10687.139999999996</v>
      </c>
      <c r="AT20" s="40">
        <f>IF('Imperial ME - Current'!$H$15&lt;4.1,696.15-33.2478*(4.1-'Imperial ME - Current'!$H$15),696.15)</f>
        <v>696.15</v>
      </c>
      <c r="AU20" s="1">
        <f t="shared" si="28"/>
        <v>12530.699999999995</v>
      </c>
      <c r="AX20" s="40">
        <v>42</v>
      </c>
      <c r="AY20" s="40">
        <f>IF('Imperial ME - Current'!$I$15&lt;3.5237,593.73-53.279*(3.5237-'Imperial ME - Current'!$I$15),593.73)</f>
        <v>593.73</v>
      </c>
      <c r="AZ20" s="1">
        <f t="shared" si="15"/>
        <v>10687.139999999996</v>
      </c>
      <c r="BA20" s="40">
        <f>IF('Imperial ME - Current'!$I$15&lt;4.1,696.15-33.2478*(4.1-'Imperial ME - Current'!$I$15),696.15)</f>
        <v>696.15</v>
      </c>
      <c r="BB20" s="1">
        <f t="shared" si="29"/>
        <v>12530.699999999995</v>
      </c>
    </row>
    <row r="21" spans="1:54" x14ac:dyDescent="0.25">
      <c r="A21" s="40">
        <v>43</v>
      </c>
      <c r="B21" s="40">
        <f>IF('Imperial ME - Current'!$B$15&lt;3.5237,593.73-53.279*(3.5237-'Imperial ME - Current'!$B$15),593.73)</f>
        <v>593.73</v>
      </c>
      <c r="C21" s="1">
        <f t="shared" si="8"/>
        <v>11280.869999999995</v>
      </c>
      <c r="D21" s="40">
        <f>IF('Imperial ME - Current'!$B$15&lt;4.1,696.15-33.2478*(4.1-'Imperial ME - Current'!$B$15),696.15)</f>
        <v>696.15</v>
      </c>
      <c r="E21" s="1">
        <f t="shared" si="0"/>
        <v>13226.849999999995</v>
      </c>
      <c r="H21" s="40">
        <v>43</v>
      </c>
      <c r="I21" s="40">
        <f>IF('Imperial ME - Current'!$C$15&lt;3.5237,593.73-53.279*(3.5237-'Imperial ME - Current'!$C$15),593.73)</f>
        <v>593.73</v>
      </c>
      <c r="J21" s="1">
        <f t="shared" si="9"/>
        <v>11280.869999999995</v>
      </c>
      <c r="K21" s="40">
        <f>IF('Imperial ME - Current'!$C$15&lt;4.1,696.15-33.2478*(4.1-'Imperial ME - Current'!$C$15),696.15)</f>
        <v>696.15</v>
      </c>
      <c r="L21" s="1">
        <f t="shared" si="23"/>
        <v>13226.849999999995</v>
      </c>
      <c r="O21" s="40">
        <v>43</v>
      </c>
      <c r="P21" s="40">
        <f>IF('Imperial ME - Current'!$D$15&lt;3.5237,593.73-53.279*(3.5237-'Imperial ME - Current'!$D$15),593.73)</f>
        <v>593.73</v>
      </c>
      <c r="Q21" s="1">
        <f t="shared" si="10"/>
        <v>11280.869999999995</v>
      </c>
      <c r="R21" s="40">
        <f>IF('Imperial ME - Current'!$D$15&lt;4.1,696.15-33.2478*(4.1-'Imperial ME - Current'!$D$15),696.15)</f>
        <v>696.15</v>
      </c>
      <c r="S21" s="1">
        <f t="shared" si="24"/>
        <v>13226.849999999995</v>
      </c>
      <c r="V21" s="40">
        <v>43</v>
      </c>
      <c r="W21" s="40">
        <f>IF('Imperial ME - Current'!$E$15&lt;3.5237,593.73-53.279*(3.5237-'Imperial ME - Current'!$E$15),593.73)</f>
        <v>593.73</v>
      </c>
      <c r="X21" s="1">
        <f t="shared" si="11"/>
        <v>11280.869999999995</v>
      </c>
      <c r="Y21" s="40">
        <f>IF('Imperial ME - Current'!$E$15&lt;4.1,696.15-33.2478*(4.1-'Imperial ME - Current'!$E$15),696.15)</f>
        <v>696.15</v>
      </c>
      <c r="Z21" s="1">
        <f t="shared" si="25"/>
        <v>13226.849999999995</v>
      </c>
      <c r="AC21" s="40">
        <v>43</v>
      </c>
      <c r="AD21" s="40">
        <f>IF('Imperial ME - Current'!$F$15&lt;3.5237,593.73-53.279*(3.5237-'Imperial ME - Current'!$F$15),593.73)</f>
        <v>593.73</v>
      </c>
      <c r="AE21" s="1">
        <f t="shared" si="12"/>
        <v>11280.869999999995</v>
      </c>
      <c r="AF21" s="40">
        <f>IF('Imperial ME - Current'!$F$15&lt;4.1,696.15-33.2478*(4.1-'Imperial ME - Current'!$F$15),696.15)</f>
        <v>696.15</v>
      </c>
      <c r="AG21" s="1">
        <f t="shared" si="26"/>
        <v>13226.849999999995</v>
      </c>
      <c r="AJ21" s="40">
        <v>43</v>
      </c>
      <c r="AK21" s="40">
        <f>IF('Imperial ME - Current'!$G$15&lt;3.5237,593.73-53.279*(3.5237-'Imperial ME - Current'!$G$15),593.73)</f>
        <v>593.73</v>
      </c>
      <c r="AL21" s="1">
        <f t="shared" si="13"/>
        <v>11280.869999999995</v>
      </c>
      <c r="AM21" s="40">
        <f>IF('Imperial ME - Current'!$G$15&lt;4.1,696.15-33.2478*(4.1-'Imperial ME - Current'!$G$15),696.15)</f>
        <v>696.15</v>
      </c>
      <c r="AN21" s="1">
        <f t="shared" si="27"/>
        <v>13226.849999999995</v>
      </c>
      <c r="AQ21" s="40">
        <v>43</v>
      </c>
      <c r="AR21" s="40">
        <f>IF('Imperial ME - Current'!$H$15&lt;3.5237,593.73-53.279*(3.5237-'Imperial ME - Current'!$H$15),593.73)</f>
        <v>593.73</v>
      </c>
      <c r="AS21" s="1">
        <f t="shared" si="14"/>
        <v>11280.869999999995</v>
      </c>
      <c r="AT21" s="40">
        <f>IF('Imperial ME - Current'!$H$15&lt;4.1,696.15-33.2478*(4.1-'Imperial ME - Current'!$H$15),696.15)</f>
        <v>696.15</v>
      </c>
      <c r="AU21" s="1">
        <f t="shared" si="28"/>
        <v>13226.849999999995</v>
      </c>
      <c r="AX21" s="40">
        <v>43</v>
      </c>
      <c r="AY21" s="40">
        <f>IF('Imperial ME - Current'!$I$15&lt;3.5237,593.73-53.279*(3.5237-'Imperial ME - Current'!$I$15),593.73)</f>
        <v>593.73</v>
      </c>
      <c r="AZ21" s="1">
        <f t="shared" si="15"/>
        <v>11280.869999999995</v>
      </c>
      <c r="BA21" s="40">
        <f>IF('Imperial ME - Current'!$I$15&lt;4.1,696.15-33.2478*(4.1-'Imperial ME - Current'!$I$15),696.15)</f>
        <v>696.15</v>
      </c>
      <c r="BB21" s="1">
        <f t="shared" si="29"/>
        <v>13226.849999999995</v>
      </c>
    </row>
    <row r="22" spans="1:54" x14ac:dyDescent="0.25">
      <c r="A22" s="40">
        <v>44</v>
      </c>
      <c r="B22" s="40">
        <f>IF('Imperial ME - Current'!$B$15&lt;3.5237,593.73-53.279*(3.5237-'Imperial ME - Current'!$B$15),593.73)</f>
        <v>593.73</v>
      </c>
      <c r="C22" s="1">
        <f t="shared" si="8"/>
        <v>11874.599999999995</v>
      </c>
      <c r="D22" s="40">
        <f>IF('Imperial ME - Current'!$B$15&lt;4.1,696.15-33.2478*(4.1-'Imperial ME - Current'!$B$15),696.15)</f>
        <v>696.15</v>
      </c>
      <c r="E22" s="1">
        <f t="shared" si="0"/>
        <v>13922.999999999995</v>
      </c>
      <c r="H22" s="40">
        <v>44</v>
      </c>
      <c r="I22" s="40">
        <f>IF('Imperial ME - Current'!$C$15&lt;3.5237,593.73-53.279*(3.5237-'Imperial ME - Current'!$C$15),593.73)</f>
        <v>593.73</v>
      </c>
      <c r="J22" s="1">
        <f t="shared" si="9"/>
        <v>11874.599999999995</v>
      </c>
      <c r="K22" s="40">
        <f>IF('Imperial ME - Current'!$C$15&lt;4.1,696.15-33.2478*(4.1-'Imperial ME - Current'!$C$15),696.15)</f>
        <v>696.15</v>
      </c>
      <c r="L22" s="1">
        <f t="shared" si="23"/>
        <v>13922.999999999995</v>
      </c>
      <c r="O22" s="40">
        <v>44</v>
      </c>
      <c r="P22" s="40">
        <f>IF('Imperial ME - Current'!$D$15&lt;3.5237,593.73-53.279*(3.5237-'Imperial ME - Current'!$D$15),593.73)</f>
        <v>593.73</v>
      </c>
      <c r="Q22" s="1">
        <f t="shared" si="10"/>
        <v>11874.599999999995</v>
      </c>
      <c r="R22" s="40">
        <f>IF('Imperial ME - Current'!$D$15&lt;4.1,696.15-33.2478*(4.1-'Imperial ME - Current'!$D$15),696.15)</f>
        <v>696.15</v>
      </c>
      <c r="S22" s="1">
        <f t="shared" si="24"/>
        <v>13922.999999999995</v>
      </c>
      <c r="V22" s="40">
        <v>44</v>
      </c>
      <c r="W22" s="40">
        <f>IF('Imperial ME - Current'!$E$15&lt;3.5237,593.73-53.279*(3.5237-'Imperial ME - Current'!$E$15),593.73)</f>
        <v>593.73</v>
      </c>
      <c r="X22" s="1">
        <f t="shared" si="11"/>
        <v>11874.599999999995</v>
      </c>
      <c r="Y22" s="40">
        <f>IF('Imperial ME - Current'!$E$15&lt;4.1,696.15-33.2478*(4.1-'Imperial ME - Current'!$E$15),696.15)</f>
        <v>696.15</v>
      </c>
      <c r="Z22" s="1">
        <f t="shared" si="25"/>
        <v>13922.999999999995</v>
      </c>
      <c r="AC22" s="40">
        <v>44</v>
      </c>
      <c r="AD22" s="40">
        <f>IF('Imperial ME - Current'!$F$15&lt;3.5237,593.73-53.279*(3.5237-'Imperial ME - Current'!$F$15),593.73)</f>
        <v>593.73</v>
      </c>
      <c r="AE22" s="1">
        <f t="shared" si="12"/>
        <v>11874.599999999995</v>
      </c>
      <c r="AF22" s="40">
        <f>IF('Imperial ME - Current'!$F$15&lt;4.1,696.15-33.2478*(4.1-'Imperial ME - Current'!$F$15),696.15)</f>
        <v>696.15</v>
      </c>
      <c r="AG22" s="1">
        <f t="shared" si="26"/>
        <v>13922.999999999995</v>
      </c>
      <c r="AJ22" s="40">
        <v>44</v>
      </c>
      <c r="AK22" s="40">
        <f>IF('Imperial ME - Current'!$G$15&lt;3.5237,593.73-53.279*(3.5237-'Imperial ME - Current'!$G$15),593.73)</f>
        <v>593.73</v>
      </c>
      <c r="AL22" s="1">
        <f t="shared" si="13"/>
        <v>11874.599999999995</v>
      </c>
      <c r="AM22" s="40">
        <f>IF('Imperial ME - Current'!$G$15&lt;4.1,696.15-33.2478*(4.1-'Imperial ME - Current'!$G$15),696.15)</f>
        <v>696.15</v>
      </c>
      <c r="AN22" s="1">
        <f t="shared" si="27"/>
        <v>13922.999999999995</v>
      </c>
      <c r="AQ22" s="40">
        <v>44</v>
      </c>
      <c r="AR22" s="40">
        <f>IF('Imperial ME - Current'!$H$15&lt;3.5237,593.73-53.279*(3.5237-'Imperial ME - Current'!$H$15),593.73)</f>
        <v>593.73</v>
      </c>
      <c r="AS22" s="1">
        <f t="shared" si="14"/>
        <v>11874.599999999995</v>
      </c>
      <c r="AT22" s="40">
        <f>IF('Imperial ME - Current'!$H$15&lt;4.1,696.15-33.2478*(4.1-'Imperial ME - Current'!$H$15),696.15)</f>
        <v>696.15</v>
      </c>
      <c r="AU22" s="1">
        <f t="shared" si="28"/>
        <v>13922.999999999995</v>
      </c>
      <c r="AX22" s="40">
        <v>44</v>
      </c>
      <c r="AY22" s="40">
        <f>IF('Imperial ME - Current'!$I$15&lt;3.5237,593.73-53.279*(3.5237-'Imperial ME - Current'!$I$15),593.73)</f>
        <v>593.73</v>
      </c>
      <c r="AZ22" s="1">
        <f t="shared" si="15"/>
        <v>11874.599999999995</v>
      </c>
      <c r="BA22" s="40">
        <f>IF('Imperial ME - Current'!$I$15&lt;4.1,696.15-33.2478*(4.1-'Imperial ME - Current'!$I$15),696.15)</f>
        <v>696.15</v>
      </c>
      <c r="BB22" s="1">
        <f t="shared" si="29"/>
        <v>13922.999999999995</v>
      </c>
    </row>
    <row r="23" spans="1:54" x14ac:dyDescent="0.25">
      <c r="A23" s="40">
        <v>45</v>
      </c>
      <c r="B23" s="40">
        <f>IF('Imperial ME - Current'!$B$15&lt;3.5237,593.73-53.279*(3.5237-'Imperial ME - Current'!$B$15),593.73)</f>
        <v>593.73</v>
      </c>
      <c r="C23" s="1">
        <f t="shared" si="8"/>
        <v>12468.329999999994</v>
      </c>
      <c r="D23" s="40">
        <f>IF('Imperial ME - Current'!$B$15&lt;4.1,696.15-33.2478*(4.1-'Imperial ME - Current'!$B$15),696.15)</f>
        <v>696.15</v>
      </c>
      <c r="E23" s="1">
        <f t="shared" si="0"/>
        <v>14619.149999999994</v>
      </c>
      <c r="H23" s="40">
        <v>45</v>
      </c>
      <c r="I23" s="40">
        <f>IF('Imperial ME - Current'!$C$15&lt;3.5237,593.73-53.279*(3.5237-'Imperial ME - Current'!$C$15),593.73)</f>
        <v>593.73</v>
      </c>
      <c r="J23" s="1">
        <f t="shared" si="9"/>
        <v>12468.329999999994</v>
      </c>
      <c r="K23" s="40">
        <f>IF('Imperial ME - Current'!$C$15&lt;4.1,696.15-33.2478*(4.1-'Imperial ME - Current'!$C$15),696.15)</f>
        <v>696.15</v>
      </c>
      <c r="L23" s="1">
        <f t="shared" si="23"/>
        <v>14619.149999999994</v>
      </c>
      <c r="O23" s="40">
        <v>45</v>
      </c>
      <c r="P23" s="40">
        <f>IF('Imperial ME - Current'!$D$15&lt;3.5237,593.73-53.279*(3.5237-'Imperial ME - Current'!$D$15),593.73)</f>
        <v>593.73</v>
      </c>
      <c r="Q23" s="1">
        <f t="shared" si="10"/>
        <v>12468.329999999994</v>
      </c>
      <c r="R23" s="40">
        <f>IF('Imperial ME - Current'!$D$15&lt;4.1,696.15-33.2478*(4.1-'Imperial ME - Current'!$D$15),696.15)</f>
        <v>696.15</v>
      </c>
      <c r="S23" s="1">
        <f t="shared" si="24"/>
        <v>14619.149999999994</v>
      </c>
      <c r="V23" s="40">
        <v>45</v>
      </c>
      <c r="W23" s="40">
        <f>IF('Imperial ME - Current'!$E$15&lt;3.5237,593.73-53.279*(3.5237-'Imperial ME - Current'!$E$15),593.73)</f>
        <v>593.73</v>
      </c>
      <c r="X23" s="1">
        <f t="shared" si="11"/>
        <v>12468.329999999994</v>
      </c>
      <c r="Y23" s="40">
        <f>IF('Imperial ME - Current'!$E$15&lt;4.1,696.15-33.2478*(4.1-'Imperial ME - Current'!$E$15),696.15)</f>
        <v>696.15</v>
      </c>
      <c r="Z23" s="1">
        <f t="shared" si="25"/>
        <v>14619.149999999994</v>
      </c>
      <c r="AC23" s="40">
        <v>45</v>
      </c>
      <c r="AD23" s="40">
        <f>IF('Imperial ME - Current'!$F$15&lt;3.5237,593.73-53.279*(3.5237-'Imperial ME - Current'!$F$15),593.73)</f>
        <v>593.73</v>
      </c>
      <c r="AE23" s="1">
        <f t="shared" si="12"/>
        <v>12468.329999999994</v>
      </c>
      <c r="AF23" s="40">
        <f>IF('Imperial ME - Current'!$F$15&lt;4.1,696.15-33.2478*(4.1-'Imperial ME - Current'!$F$15),696.15)</f>
        <v>696.15</v>
      </c>
      <c r="AG23" s="1">
        <f t="shared" si="26"/>
        <v>14619.149999999994</v>
      </c>
      <c r="AJ23" s="40">
        <v>45</v>
      </c>
      <c r="AK23" s="40">
        <f>IF('Imperial ME - Current'!$G$15&lt;3.5237,593.73-53.279*(3.5237-'Imperial ME - Current'!$G$15),593.73)</f>
        <v>593.73</v>
      </c>
      <c r="AL23" s="1">
        <f t="shared" si="13"/>
        <v>12468.329999999994</v>
      </c>
      <c r="AM23" s="40">
        <f>IF('Imperial ME - Current'!$G$15&lt;4.1,696.15-33.2478*(4.1-'Imperial ME - Current'!$G$15),696.15)</f>
        <v>696.15</v>
      </c>
      <c r="AN23" s="1">
        <f t="shared" si="27"/>
        <v>14619.149999999994</v>
      </c>
      <c r="AQ23" s="40">
        <v>45</v>
      </c>
      <c r="AR23" s="40">
        <f>IF('Imperial ME - Current'!$H$15&lt;3.5237,593.73-53.279*(3.5237-'Imperial ME - Current'!$H$15),593.73)</f>
        <v>593.73</v>
      </c>
      <c r="AS23" s="1">
        <f t="shared" si="14"/>
        <v>12468.329999999994</v>
      </c>
      <c r="AT23" s="40">
        <f>IF('Imperial ME - Current'!$H$15&lt;4.1,696.15-33.2478*(4.1-'Imperial ME - Current'!$H$15),696.15)</f>
        <v>696.15</v>
      </c>
      <c r="AU23" s="1">
        <f t="shared" si="28"/>
        <v>14619.149999999994</v>
      </c>
      <c r="AX23" s="40">
        <v>45</v>
      </c>
      <c r="AY23" s="40">
        <f>IF('Imperial ME - Current'!$I$15&lt;3.5237,593.73-53.279*(3.5237-'Imperial ME - Current'!$I$15),593.73)</f>
        <v>593.73</v>
      </c>
      <c r="AZ23" s="1">
        <f t="shared" si="15"/>
        <v>12468.329999999994</v>
      </c>
      <c r="BA23" s="40">
        <f>IF('Imperial ME - Current'!$I$15&lt;4.1,696.15-33.2478*(4.1-'Imperial ME - Current'!$I$15),696.15)</f>
        <v>696.15</v>
      </c>
      <c r="BB23" s="1">
        <f t="shared" si="29"/>
        <v>14619.149999999994</v>
      </c>
    </row>
    <row r="24" spans="1:54" x14ac:dyDescent="0.25">
      <c r="A24" s="40">
        <v>46</v>
      </c>
      <c r="B24" s="40">
        <f>IF('Imperial ME - Current'!$B$15&lt;3.5237,593.73-53.279*(3.5237-'Imperial ME - Current'!$B$15),593.73)</f>
        <v>593.73</v>
      </c>
      <c r="C24" s="1">
        <f t="shared" si="8"/>
        <v>13062.059999999994</v>
      </c>
      <c r="D24" s="40">
        <f>IF('Imperial ME - Current'!$B$15&lt;4.1,696.15-33.2478*(4.1-'Imperial ME - Current'!$B$15),696.15)</f>
        <v>696.15</v>
      </c>
      <c r="E24" s="1">
        <f t="shared" si="0"/>
        <v>15315.299999999994</v>
      </c>
      <c r="H24" s="40">
        <v>46</v>
      </c>
      <c r="I24" s="40">
        <f>IF('Imperial ME - Current'!$C$15&lt;3.5237,593.73-53.279*(3.5237-'Imperial ME - Current'!$C$15),593.73)</f>
        <v>593.73</v>
      </c>
      <c r="J24" s="1">
        <f t="shared" si="9"/>
        <v>13062.059999999994</v>
      </c>
      <c r="K24" s="40">
        <f>IF('Imperial ME - Current'!$C$15&lt;4.1,696.15-33.2478*(4.1-'Imperial ME - Current'!$C$15),696.15)</f>
        <v>696.15</v>
      </c>
      <c r="L24" s="1">
        <f t="shared" si="23"/>
        <v>15315.299999999994</v>
      </c>
      <c r="O24" s="40">
        <v>46</v>
      </c>
      <c r="P24" s="40">
        <f>IF('Imperial ME - Current'!$D$15&lt;3.5237,593.73-53.279*(3.5237-'Imperial ME - Current'!$D$15),593.73)</f>
        <v>593.73</v>
      </c>
      <c r="Q24" s="1">
        <f t="shared" si="10"/>
        <v>13062.059999999994</v>
      </c>
      <c r="R24" s="40">
        <f>IF('Imperial ME - Current'!$D$15&lt;4.1,696.15-33.2478*(4.1-'Imperial ME - Current'!$D$15),696.15)</f>
        <v>696.15</v>
      </c>
      <c r="S24" s="1">
        <f t="shared" si="24"/>
        <v>15315.299999999994</v>
      </c>
      <c r="V24" s="40">
        <v>46</v>
      </c>
      <c r="W24" s="40">
        <f>IF('Imperial ME - Current'!$E$15&lt;3.5237,593.73-53.279*(3.5237-'Imperial ME - Current'!$E$15),593.73)</f>
        <v>593.73</v>
      </c>
      <c r="X24" s="1">
        <f t="shared" si="11"/>
        <v>13062.059999999994</v>
      </c>
      <c r="Y24" s="40">
        <f>IF('Imperial ME - Current'!$E$15&lt;4.1,696.15-33.2478*(4.1-'Imperial ME - Current'!$E$15),696.15)</f>
        <v>696.15</v>
      </c>
      <c r="Z24" s="1">
        <f t="shared" si="25"/>
        <v>15315.299999999994</v>
      </c>
      <c r="AC24" s="40">
        <v>46</v>
      </c>
      <c r="AD24" s="40">
        <f>IF('Imperial ME - Current'!$F$15&lt;3.5237,593.73-53.279*(3.5237-'Imperial ME - Current'!$F$15),593.73)</f>
        <v>593.73</v>
      </c>
      <c r="AE24" s="1">
        <f t="shared" si="12"/>
        <v>13062.059999999994</v>
      </c>
      <c r="AF24" s="40">
        <f>IF('Imperial ME - Current'!$F$15&lt;4.1,696.15-33.2478*(4.1-'Imperial ME - Current'!$F$15),696.15)</f>
        <v>696.15</v>
      </c>
      <c r="AG24" s="1">
        <f t="shared" si="26"/>
        <v>15315.299999999994</v>
      </c>
      <c r="AJ24" s="40">
        <v>46</v>
      </c>
      <c r="AK24" s="40">
        <f>IF('Imperial ME - Current'!$G$15&lt;3.5237,593.73-53.279*(3.5237-'Imperial ME - Current'!$G$15),593.73)</f>
        <v>593.73</v>
      </c>
      <c r="AL24" s="1">
        <f t="shared" si="13"/>
        <v>13062.059999999994</v>
      </c>
      <c r="AM24" s="40">
        <f>IF('Imperial ME - Current'!$G$15&lt;4.1,696.15-33.2478*(4.1-'Imperial ME - Current'!$G$15),696.15)</f>
        <v>696.15</v>
      </c>
      <c r="AN24" s="1">
        <f t="shared" si="27"/>
        <v>15315.299999999994</v>
      </c>
      <c r="AQ24" s="40">
        <v>46</v>
      </c>
      <c r="AR24" s="40">
        <f>IF('Imperial ME - Current'!$H$15&lt;3.5237,593.73-53.279*(3.5237-'Imperial ME - Current'!$H$15),593.73)</f>
        <v>593.73</v>
      </c>
      <c r="AS24" s="1">
        <f t="shared" si="14"/>
        <v>13062.059999999994</v>
      </c>
      <c r="AT24" s="40">
        <f>IF('Imperial ME - Current'!$H$15&lt;4.1,696.15-33.2478*(4.1-'Imperial ME - Current'!$H$15),696.15)</f>
        <v>696.15</v>
      </c>
      <c r="AU24" s="1">
        <f t="shared" si="28"/>
        <v>15315.299999999994</v>
      </c>
      <c r="AX24" s="40">
        <v>46</v>
      </c>
      <c r="AY24" s="40">
        <f>IF('Imperial ME - Current'!$I$15&lt;3.5237,593.73-53.279*(3.5237-'Imperial ME - Current'!$I$15),593.73)</f>
        <v>593.73</v>
      </c>
      <c r="AZ24" s="1">
        <f t="shared" si="15"/>
        <v>13062.059999999994</v>
      </c>
      <c r="BA24" s="40">
        <f>IF('Imperial ME - Current'!$I$15&lt;4.1,696.15-33.2478*(4.1-'Imperial ME - Current'!$I$15),696.15)</f>
        <v>696.15</v>
      </c>
      <c r="BB24" s="1">
        <f t="shared" si="29"/>
        <v>15315.299999999994</v>
      </c>
    </row>
    <row r="25" spans="1:54" x14ac:dyDescent="0.25">
      <c r="A25" s="40">
        <v>47</v>
      </c>
      <c r="B25" s="40">
        <f>IF('Imperial ME - Current'!$B$15&lt;3.5237,593.73-53.279*(3.5237-'Imperial ME - Current'!$B$15),593.73)</f>
        <v>593.73</v>
      </c>
      <c r="C25" s="1">
        <f t="shared" si="8"/>
        <v>13655.789999999994</v>
      </c>
      <c r="D25" s="40">
        <f>IF('Imperial ME - Current'!$B$15&lt;4.1,696.15-33.2478*(4.1-'Imperial ME - Current'!$B$15),696.15)</f>
        <v>696.15</v>
      </c>
      <c r="E25" s="1">
        <f t="shared" si="0"/>
        <v>16011.449999999993</v>
      </c>
      <c r="H25" s="40">
        <v>47</v>
      </c>
      <c r="I25" s="40">
        <f>IF('Imperial ME - Current'!$C$15&lt;3.5237,593.73-53.279*(3.5237-'Imperial ME - Current'!$C$15),593.73)</f>
        <v>593.73</v>
      </c>
      <c r="J25" s="1">
        <f t="shared" si="9"/>
        <v>13655.789999999994</v>
      </c>
      <c r="K25" s="40">
        <f>IF('Imperial ME - Current'!$C$15&lt;4.1,696.15-33.2478*(4.1-'Imperial ME - Current'!$C$15),696.15)</f>
        <v>696.15</v>
      </c>
      <c r="L25" s="1">
        <f t="shared" si="23"/>
        <v>16011.449999999993</v>
      </c>
      <c r="O25" s="40">
        <v>47</v>
      </c>
      <c r="P25" s="40">
        <f>IF('Imperial ME - Current'!$D$15&lt;3.5237,593.73-53.279*(3.5237-'Imperial ME - Current'!$D$15),593.73)</f>
        <v>593.73</v>
      </c>
      <c r="Q25" s="1">
        <f t="shared" si="10"/>
        <v>13655.789999999994</v>
      </c>
      <c r="R25" s="40">
        <f>IF('Imperial ME - Current'!$D$15&lt;4.1,696.15-33.2478*(4.1-'Imperial ME - Current'!$D$15),696.15)</f>
        <v>696.15</v>
      </c>
      <c r="S25" s="1">
        <f t="shared" si="24"/>
        <v>16011.449999999993</v>
      </c>
      <c r="V25" s="40">
        <v>47</v>
      </c>
      <c r="W25" s="40">
        <f>IF('Imperial ME - Current'!$E$15&lt;3.5237,593.73-53.279*(3.5237-'Imperial ME - Current'!$E$15),593.73)</f>
        <v>593.73</v>
      </c>
      <c r="X25" s="1">
        <f t="shared" si="11"/>
        <v>13655.789999999994</v>
      </c>
      <c r="Y25" s="40">
        <f>IF('Imperial ME - Current'!$E$15&lt;4.1,696.15-33.2478*(4.1-'Imperial ME - Current'!$E$15),696.15)</f>
        <v>696.15</v>
      </c>
      <c r="Z25" s="1">
        <f t="shared" si="25"/>
        <v>16011.449999999993</v>
      </c>
      <c r="AC25" s="40">
        <v>47</v>
      </c>
      <c r="AD25" s="40">
        <f>IF('Imperial ME - Current'!$F$15&lt;3.5237,593.73-53.279*(3.5237-'Imperial ME - Current'!$F$15),593.73)</f>
        <v>593.73</v>
      </c>
      <c r="AE25" s="1">
        <f t="shared" si="12"/>
        <v>13655.789999999994</v>
      </c>
      <c r="AF25" s="40">
        <f>IF('Imperial ME - Current'!$F$15&lt;4.1,696.15-33.2478*(4.1-'Imperial ME - Current'!$F$15),696.15)</f>
        <v>696.15</v>
      </c>
      <c r="AG25" s="1">
        <f t="shared" si="26"/>
        <v>16011.449999999993</v>
      </c>
      <c r="AJ25" s="40">
        <v>47</v>
      </c>
      <c r="AK25" s="40">
        <f>IF('Imperial ME - Current'!$G$15&lt;3.5237,593.73-53.279*(3.5237-'Imperial ME - Current'!$G$15),593.73)</f>
        <v>593.73</v>
      </c>
      <c r="AL25" s="1">
        <f t="shared" si="13"/>
        <v>13655.789999999994</v>
      </c>
      <c r="AM25" s="40">
        <f>IF('Imperial ME - Current'!$G$15&lt;4.1,696.15-33.2478*(4.1-'Imperial ME - Current'!$G$15),696.15)</f>
        <v>696.15</v>
      </c>
      <c r="AN25" s="1">
        <f t="shared" si="27"/>
        <v>16011.449999999993</v>
      </c>
      <c r="AQ25" s="40">
        <v>47</v>
      </c>
      <c r="AR25" s="40">
        <f>IF('Imperial ME - Current'!$H$15&lt;3.5237,593.73-53.279*(3.5237-'Imperial ME - Current'!$H$15),593.73)</f>
        <v>593.73</v>
      </c>
      <c r="AS25" s="1">
        <f t="shared" si="14"/>
        <v>13655.789999999994</v>
      </c>
      <c r="AT25" s="40">
        <f>IF('Imperial ME - Current'!$H$15&lt;4.1,696.15-33.2478*(4.1-'Imperial ME - Current'!$H$15),696.15)</f>
        <v>696.15</v>
      </c>
      <c r="AU25" s="1">
        <f t="shared" si="28"/>
        <v>16011.449999999993</v>
      </c>
      <c r="AX25" s="40">
        <v>47</v>
      </c>
      <c r="AY25" s="40">
        <f>IF('Imperial ME - Current'!$I$15&lt;3.5237,593.73-53.279*(3.5237-'Imperial ME - Current'!$I$15),593.73)</f>
        <v>593.73</v>
      </c>
      <c r="AZ25" s="1">
        <f t="shared" si="15"/>
        <v>13655.789999999994</v>
      </c>
      <c r="BA25" s="40">
        <f>IF('Imperial ME - Current'!$I$15&lt;4.1,696.15-33.2478*(4.1-'Imperial ME - Current'!$I$15),696.15)</f>
        <v>696.15</v>
      </c>
      <c r="BB25" s="1">
        <f t="shared" si="29"/>
        <v>16011.449999999993</v>
      </c>
    </row>
    <row r="26" spans="1:54" x14ac:dyDescent="0.25">
      <c r="A26" s="40">
        <v>48</v>
      </c>
      <c r="B26" s="40">
        <f>IF('Imperial ME - Current'!$B$15&lt;3.5237,593.73-53.279*(3.5237-'Imperial ME - Current'!$B$15),593.73)</f>
        <v>593.73</v>
      </c>
      <c r="C26" s="1">
        <f t="shared" si="8"/>
        <v>14249.519999999993</v>
      </c>
      <c r="D26" s="40">
        <f>IF('Imperial ME - Current'!$B$15&lt;4.1,696.15-33.2478*(4.1-'Imperial ME - Current'!$B$15),696.15)</f>
        <v>696.15</v>
      </c>
      <c r="E26" s="1">
        <f t="shared" si="0"/>
        <v>16707.599999999995</v>
      </c>
      <c r="H26" s="40">
        <v>48</v>
      </c>
      <c r="I26" s="40">
        <f>IF('Imperial ME - Current'!$C$15&lt;3.5237,593.73-53.279*(3.5237-'Imperial ME - Current'!$C$15),593.73)</f>
        <v>593.73</v>
      </c>
      <c r="J26" s="1">
        <f t="shared" si="9"/>
        <v>14249.519999999993</v>
      </c>
      <c r="K26" s="40">
        <f>IF('Imperial ME - Current'!$C$15&lt;4.1,696.15-33.2478*(4.1-'Imperial ME - Current'!$C$15),696.15)</f>
        <v>696.15</v>
      </c>
      <c r="L26" s="1">
        <f t="shared" si="23"/>
        <v>16707.599999999995</v>
      </c>
      <c r="O26" s="40">
        <v>48</v>
      </c>
      <c r="P26" s="40">
        <f>IF('Imperial ME - Current'!$D$15&lt;3.5237,593.73-53.279*(3.5237-'Imperial ME - Current'!$D$15),593.73)</f>
        <v>593.73</v>
      </c>
      <c r="Q26" s="1">
        <f t="shared" si="10"/>
        <v>14249.519999999993</v>
      </c>
      <c r="R26" s="40">
        <f>IF('Imperial ME - Current'!$D$15&lt;4.1,696.15-33.2478*(4.1-'Imperial ME - Current'!$D$15),696.15)</f>
        <v>696.15</v>
      </c>
      <c r="S26" s="1">
        <f t="shared" si="24"/>
        <v>16707.599999999995</v>
      </c>
      <c r="V26" s="40">
        <v>48</v>
      </c>
      <c r="W26" s="40">
        <f>IF('Imperial ME - Current'!$E$15&lt;3.5237,593.73-53.279*(3.5237-'Imperial ME - Current'!$E$15),593.73)</f>
        <v>593.73</v>
      </c>
      <c r="X26" s="1">
        <f t="shared" si="11"/>
        <v>14249.519999999993</v>
      </c>
      <c r="Y26" s="40">
        <f>IF('Imperial ME - Current'!$E$15&lt;4.1,696.15-33.2478*(4.1-'Imperial ME - Current'!$E$15),696.15)</f>
        <v>696.15</v>
      </c>
      <c r="Z26" s="1">
        <f t="shared" si="25"/>
        <v>16707.599999999995</v>
      </c>
      <c r="AC26" s="40">
        <v>48</v>
      </c>
      <c r="AD26" s="40">
        <f>IF('Imperial ME - Current'!$F$15&lt;3.5237,593.73-53.279*(3.5237-'Imperial ME - Current'!$F$15),593.73)</f>
        <v>593.73</v>
      </c>
      <c r="AE26" s="1">
        <f t="shared" si="12"/>
        <v>14249.519999999993</v>
      </c>
      <c r="AF26" s="40">
        <f>IF('Imperial ME - Current'!$F$15&lt;4.1,696.15-33.2478*(4.1-'Imperial ME - Current'!$F$15),696.15)</f>
        <v>696.15</v>
      </c>
      <c r="AG26" s="1">
        <f t="shared" si="26"/>
        <v>16707.599999999995</v>
      </c>
      <c r="AJ26" s="40">
        <v>48</v>
      </c>
      <c r="AK26" s="40">
        <f>IF('Imperial ME - Current'!$G$15&lt;3.5237,593.73-53.279*(3.5237-'Imperial ME - Current'!$G$15),593.73)</f>
        <v>593.73</v>
      </c>
      <c r="AL26" s="1">
        <f t="shared" si="13"/>
        <v>14249.519999999993</v>
      </c>
      <c r="AM26" s="40">
        <f>IF('Imperial ME - Current'!$G$15&lt;4.1,696.15-33.2478*(4.1-'Imperial ME - Current'!$G$15),696.15)</f>
        <v>696.15</v>
      </c>
      <c r="AN26" s="1">
        <f t="shared" si="27"/>
        <v>16707.599999999995</v>
      </c>
      <c r="AQ26" s="40">
        <v>48</v>
      </c>
      <c r="AR26" s="40">
        <f>IF('Imperial ME - Current'!$H$15&lt;3.5237,593.73-53.279*(3.5237-'Imperial ME - Current'!$H$15),593.73)</f>
        <v>593.73</v>
      </c>
      <c r="AS26" s="1">
        <f t="shared" si="14"/>
        <v>14249.519999999993</v>
      </c>
      <c r="AT26" s="40">
        <f>IF('Imperial ME - Current'!$H$15&lt;4.1,696.15-33.2478*(4.1-'Imperial ME - Current'!$H$15),696.15)</f>
        <v>696.15</v>
      </c>
      <c r="AU26" s="1">
        <f t="shared" si="28"/>
        <v>16707.599999999995</v>
      </c>
      <c r="AX26" s="40">
        <v>48</v>
      </c>
      <c r="AY26" s="40">
        <f>IF('Imperial ME - Current'!$I$15&lt;3.5237,593.73-53.279*(3.5237-'Imperial ME - Current'!$I$15),593.73)</f>
        <v>593.73</v>
      </c>
      <c r="AZ26" s="1">
        <f t="shared" si="15"/>
        <v>14249.519999999993</v>
      </c>
      <c r="BA26" s="40">
        <f>IF('Imperial ME - Current'!$I$15&lt;4.1,696.15-33.2478*(4.1-'Imperial ME - Current'!$I$15),696.15)</f>
        <v>696.15</v>
      </c>
      <c r="BB26" s="1">
        <f t="shared" si="29"/>
        <v>16707.599999999995</v>
      </c>
    </row>
    <row r="27" spans="1:54" x14ac:dyDescent="0.25">
      <c r="A27" s="40">
        <v>49</v>
      </c>
      <c r="B27" s="40">
        <f>IF('Imperial ME - Current'!$B$15&lt;3.5237,593.73-53.279*(3.5237-'Imperial ME - Current'!$B$15),593.73)</f>
        <v>593.73</v>
      </c>
      <c r="C27" s="1">
        <f t="shared" si="8"/>
        <v>14843.249999999993</v>
      </c>
      <c r="D27" s="40">
        <f>IF('Imperial ME - Current'!$B$15&lt;4.1,696.15-33.2478*(4.1-'Imperial ME - Current'!$B$15),696.15)</f>
        <v>696.15</v>
      </c>
      <c r="E27" s="1">
        <f t="shared" si="0"/>
        <v>17403.749999999996</v>
      </c>
      <c r="H27" s="40">
        <v>49</v>
      </c>
      <c r="I27" s="40">
        <f>IF('Imperial ME - Current'!$C$15&lt;3.5237,593.73-53.279*(3.5237-'Imperial ME - Current'!$C$15),593.73)</f>
        <v>593.73</v>
      </c>
      <c r="J27" s="1">
        <f t="shared" si="9"/>
        <v>14843.249999999993</v>
      </c>
      <c r="K27" s="40">
        <f>IF('Imperial ME - Current'!$C$15&lt;4.1,696.15-33.2478*(4.1-'Imperial ME - Current'!$C$15),696.15)</f>
        <v>696.15</v>
      </c>
      <c r="L27" s="1">
        <f t="shared" si="23"/>
        <v>17403.749999999996</v>
      </c>
      <c r="O27" s="40">
        <v>49</v>
      </c>
      <c r="P27" s="40">
        <f>IF('Imperial ME - Current'!$D$15&lt;3.5237,593.73-53.279*(3.5237-'Imperial ME - Current'!$D$15),593.73)</f>
        <v>593.73</v>
      </c>
      <c r="Q27" s="1">
        <f t="shared" si="10"/>
        <v>14843.249999999993</v>
      </c>
      <c r="R27" s="40">
        <f>IF('Imperial ME - Current'!$D$15&lt;4.1,696.15-33.2478*(4.1-'Imperial ME - Current'!$D$15),696.15)</f>
        <v>696.15</v>
      </c>
      <c r="S27" s="1">
        <f t="shared" si="24"/>
        <v>17403.749999999996</v>
      </c>
      <c r="V27" s="40">
        <v>49</v>
      </c>
      <c r="W27" s="40">
        <f>IF('Imperial ME - Current'!$E$15&lt;3.5237,593.73-53.279*(3.5237-'Imperial ME - Current'!$E$15),593.73)</f>
        <v>593.73</v>
      </c>
      <c r="X27" s="1">
        <f t="shared" si="11"/>
        <v>14843.249999999993</v>
      </c>
      <c r="Y27" s="40">
        <f>IF('Imperial ME - Current'!$E$15&lt;4.1,696.15-33.2478*(4.1-'Imperial ME - Current'!$E$15),696.15)</f>
        <v>696.15</v>
      </c>
      <c r="Z27" s="1">
        <f t="shared" si="25"/>
        <v>17403.749999999996</v>
      </c>
      <c r="AC27" s="40">
        <v>49</v>
      </c>
      <c r="AD27" s="40">
        <f>IF('Imperial ME - Current'!$F$15&lt;3.5237,593.73-53.279*(3.5237-'Imperial ME - Current'!$F$15),593.73)</f>
        <v>593.73</v>
      </c>
      <c r="AE27" s="1">
        <f t="shared" si="12"/>
        <v>14843.249999999993</v>
      </c>
      <c r="AF27" s="40">
        <f>IF('Imperial ME - Current'!$F$15&lt;4.1,696.15-33.2478*(4.1-'Imperial ME - Current'!$F$15),696.15)</f>
        <v>696.15</v>
      </c>
      <c r="AG27" s="1">
        <f t="shared" si="26"/>
        <v>17403.749999999996</v>
      </c>
      <c r="AJ27" s="40">
        <v>49</v>
      </c>
      <c r="AK27" s="40">
        <f>IF('Imperial ME - Current'!$G$15&lt;3.5237,593.73-53.279*(3.5237-'Imperial ME - Current'!$G$15),593.73)</f>
        <v>593.73</v>
      </c>
      <c r="AL27" s="1">
        <f t="shared" si="13"/>
        <v>14843.249999999993</v>
      </c>
      <c r="AM27" s="40">
        <f>IF('Imperial ME - Current'!$G$15&lt;4.1,696.15-33.2478*(4.1-'Imperial ME - Current'!$G$15),696.15)</f>
        <v>696.15</v>
      </c>
      <c r="AN27" s="1">
        <f t="shared" si="27"/>
        <v>17403.749999999996</v>
      </c>
      <c r="AQ27" s="40">
        <v>49</v>
      </c>
      <c r="AR27" s="40">
        <f>IF('Imperial ME - Current'!$H$15&lt;3.5237,593.73-53.279*(3.5237-'Imperial ME - Current'!$H$15),593.73)</f>
        <v>593.73</v>
      </c>
      <c r="AS27" s="1">
        <f t="shared" si="14"/>
        <v>14843.249999999993</v>
      </c>
      <c r="AT27" s="40">
        <f>IF('Imperial ME - Current'!$H$15&lt;4.1,696.15-33.2478*(4.1-'Imperial ME - Current'!$H$15),696.15)</f>
        <v>696.15</v>
      </c>
      <c r="AU27" s="1">
        <f t="shared" si="28"/>
        <v>17403.749999999996</v>
      </c>
      <c r="AX27" s="40">
        <v>49</v>
      </c>
      <c r="AY27" s="40">
        <f>IF('Imperial ME - Current'!$I$15&lt;3.5237,593.73-53.279*(3.5237-'Imperial ME - Current'!$I$15),593.73)</f>
        <v>593.73</v>
      </c>
      <c r="AZ27" s="1">
        <f t="shared" si="15"/>
        <v>14843.249999999993</v>
      </c>
      <c r="BA27" s="40">
        <f>IF('Imperial ME - Current'!$I$15&lt;4.1,696.15-33.2478*(4.1-'Imperial ME - Current'!$I$15),696.15)</f>
        <v>696.15</v>
      </c>
      <c r="BB27" s="1">
        <f t="shared" si="29"/>
        <v>17403.749999999996</v>
      </c>
    </row>
    <row r="28" spans="1:54" x14ac:dyDescent="0.25">
      <c r="A28" s="40">
        <v>50</v>
      </c>
      <c r="B28" s="40">
        <f>IF('Imperial ME - Current'!$B$15&lt;3.5237,593.73-53.279*(3.5237-'Imperial ME - Current'!$B$15),593.73)</f>
        <v>593.73</v>
      </c>
      <c r="C28" s="1">
        <f t="shared" si="8"/>
        <v>15436.979999999992</v>
      </c>
      <c r="D28" s="40">
        <f>IF('Imperial ME - Current'!$B$15&lt;4.1,696.15-33.2478*(4.1-'Imperial ME - Current'!$B$15),696.15)</f>
        <v>696.15</v>
      </c>
      <c r="E28" s="1">
        <f t="shared" si="0"/>
        <v>18099.899999999998</v>
      </c>
      <c r="H28" s="40">
        <v>50</v>
      </c>
      <c r="I28" s="40">
        <f>IF('Imperial ME - Current'!$C$15&lt;3.5237,593.73-53.279*(3.5237-'Imperial ME - Current'!$C$15),593.73)</f>
        <v>593.73</v>
      </c>
      <c r="J28" s="1">
        <f t="shared" si="9"/>
        <v>15436.979999999992</v>
      </c>
      <c r="K28" s="40">
        <f>IF('Imperial ME - Current'!$C$15&lt;4.1,696.15-33.2478*(4.1-'Imperial ME - Current'!$C$15),696.15)</f>
        <v>696.15</v>
      </c>
      <c r="L28" s="1">
        <f t="shared" si="23"/>
        <v>18099.899999999998</v>
      </c>
      <c r="O28" s="40">
        <v>50</v>
      </c>
      <c r="P28" s="40">
        <f>IF('Imperial ME - Current'!$D$15&lt;3.5237,593.73-53.279*(3.5237-'Imperial ME - Current'!$D$15),593.73)</f>
        <v>593.73</v>
      </c>
      <c r="Q28" s="1">
        <f t="shared" si="10"/>
        <v>15436.979999999992</v>
      </c>
      <c r="R28" s="40">
        <f>IF('Imperial ME - Current'!$D$15&lt;4.1,696.15-33.2478*(4.1-'Imperial ME - Current'!$D$15),696.15)</f>
        <v>696.15</v>
      </c>
      <c r="S28" s="1">
        <f t="shared" si="24"/>
        <v>18099.899999999998</v>
      </c>
      <c r="V28" s="40">
        <v>50</v>
      </c>
      <c r="W28" s="40">
        <f>IF('Imperial ME - Current'!$E$15&lt;3.5237,593.73-53.279*(3.5237-'Imperial ME - Current'!$E$15),593.73)</f>
        <v>593.73</v>
      </c>
      <c r="X28" s="1">
        <f t="shared" si="11"/>
        <v>15436.979999999992</v>
      </c>
      <c r="Y28" s="40">
        <f>IF('Imperial ME - Current'!$E$15&lt;4.1,696.15-33.2478*(4.1-'Imperial ME - Current'!$E$15),696.15)</f>
        <v>696.15</v>
      </c>
      <c r="Z28" s="1">
        <f t="shared" si="25"/>
        <v>18099.899999999998</v>
      </c>
      <c r="AC28" s="40">
        <v>50</v>
      </c>
      <c r="AD28" s="40">
        <f>IF('Imperial ME - Current'!$F$15&lt;3.5237,593.73-53.279*(3.5237-'Imperial ME - Current'!$F$15),593.73)</f>
        <v>593.73</v>
      </c>
      <c r="AE28" s="1">
        <f t="shared" si="12"/>
        <v>15436.979999999992</v>
      </c>
      <c r="AF28" s="40">
        <f>IF('Imperial ME - Current'!$F$15&lt;4.1,696.15-33.2478*(4.1-'Imperial ME - Current'!$F$15),696.15)</f>
        <v>696.15</v>
      </c>
      <c r="AG28" s="1">
        <f t="shared" si="26"/>
        <v>18099.899999999998</v>
      </c>
      <c r="AJ28" s="40">
        <v>50</v>
      </c>
      <c r="AK28" s="40">
        <f>IF('Imperial ME - Current'!$G$15&lt;3.5237,593.73-53.279*(3.5237-'Imperial ME - Current'!$G$15),593.73)</f>
        <v>593.73</v>
      </c>
      <c r="AL28" s="1">
        <f t="shared" si="13"/>
        <v>15436.979999999992</v>
      </c>
      <c r="AM28" s="40">
        <f>IF('Imperial ME - Current'!$G$15&lt;4.1,696.15-33.2478*(4.1-'Imperial ME - Current'!$G$15),696.15)</f>
        <v>696.15</v>
      </c>
      <c r="AN28" s="1">
        <f t="shared" si="27"/>
        <v>18099.899999999998</v>
      </c>
      <c r="AQ28" s="40">
        <v>50</v>
      </c>
      <c r="AR28" s="40">
        <f>IF('Imperial ME - Current'!$H$15&lt;3.5237,593.73-53.279*(3.5237-'Imperial ME - Current'!$H$15),593.73)</f>
        <v>593.73</v>
      </c>
      <c r="AS28" s="1">
        <f t="shared" si="14"/>
        <v>15436.979999999992</v>
      </c>
      <c r="AT28" s="40">
        <f>IF('Imperial ME - Current'!$H$15&lt;4.1,696.15-33.2478*(4.1-'Imperial ME - Current'!$H$15),696.15)</f>
        <v>696.15</v>
      </c>
      <c r="AU28" s="1">
        <f t="shared" si="28"/>
        <v>18099.899999999998</v>
      </c>
      <c r="AX28" s="40">
        <v>50</v>
      </c>
      <c r="AY28" s="40">
        <f>IF('Imperial ME - Current'!$I$15&lt;3.5237,593.73-53.279*(3.5237-'Imperial ME - Current'!$I$15),593.73)</f>
        <v>593.73</v>
      </c>
      <c r="AZ28" s="1">
        <f t="shared" si="15"/>
        <v>15436.979999999992</v>
      </c>
      <c r="BA28" s="40">
        <f>IF('Imperial ME - Current'!$I$15&lt;4.1,696.15-33.2478*(4.1-'Imperial ME - Current'!$I$15),696.15)</f>
        <v>696.15</v>
      </c>
      <c r="BB28" s="1">
        <f t="shared" si="29"/>
        <v>18099.899999999998</v>
      </c>
    </row>
    <row r="29" spans="1:54" x14ac:dyDescent="0.25">
      <c r="A29" s="40">
        <v>51</v>
      </c>
      <c r="B29" s="40">
        <f>IF('Imperial ME - Current'!$B$15&lt;3.1622,840.33-168.66*(3.1622-'Imperial ME - Current'!$B$15),840.33)</f>
        <v>840.33</v>
      </c>
      <c r="C29" s="1">
        <f t="shared" si="8"/>
        <v>16277.309999999992</v>
      </c>
      <c r="D29" s="40">
        <f>IF('Imperial ME - Current'!$B$15&lt;4.0581,604.98+0.000000659*(4.0581-'Imperial ME - Current'!$B$15)-32.9253*(4.0581-'Imperial ME - Current'!$B$15)^2,604.98)</f>
        <v>604.98</v>
      </c>
      <c r="E29" s="1">
        <f t="shared" si="0"/>
        <v>18704.879999999997</v>
      </c>
      <c r="H29" s="40">
        <v>51</v>
      </c>
      <c r="I29" s="40">
        <f>IF('Imperial ME - Current'!$C$15&lt;3.1622,840.33-168.66*(3.1622-'Imperial ME - Current'!$C$15),840.33)</f>
        <v>840.33</v>
      </c>
      <c r="J29" s="1">
        <f t="shared" si="9"/>
        <v>16277.309999999992</v>
      </c>
      <c r="K29" s="40">
        <f>IF('Imperial ME - Current'!$C$15&lt;4.0581,604.98+0.000000659*(4.0581-'Imperial ME - Current'!$C$15)-32.9253*(4.0581-'Imperial ME - Current'!$C$15)^2,604.98)</f>
        <v>604.98</v>
      </c>
      <c r="L29" s="1">
        <f t="shared" si="23"/>
        <v>18704.879999999997</v>
      </c>
      <c r="O29" s="40">
        <v>51</v>
      </c>
      <c r="P29" s="40">
        <f>IF('Imperial ME - Current'!$D$15&lt;3.1622,840.33-168.66*(3.1622-'Imperial ME - Current'!$D$15),840.33)</f>
        <v>840.33</v>
      </c>
      <c r="Q29" s="1">
        <f t="shared" si="10"/>
        <v>16277.309999999992</v>
      </c>
      <c r="R29" s="40">
        <f>IF('Imperial ME - Current'!$D$15&lt;4.0581,604.98+0.000000659*(4.0581-'Imperial ME - Current'!$D$15)-32.9253*(4.0581-'Imperial ME - Current'!$B$15)^2,604.98)</f>
        <v>604.98</v>
      </c>
      <c r="S29" s="1">
        <f t="shared" si="24"/>
        <v>18704.879999999997</v>
      </c>
      <c r="V29" s="40">
        <v>51</v>
      </c>
      <c r="W29" s="40">
        <f>IF('Imperial ME - Current'!$E$15&lt;3.1622,840.33-168.66*(3.1622-'Imperial ME - Current'!$B$15),840.33)</f>
        <v>840.33</v>
      </c>
      <c r="X29" s="1">
        <f t="shared" si="11"/>
        <v>16277.309999999992</v>
      </c>
      <c r="Y29" s="40">
        <f>IF('Imperial ME - Current'!$E$15&lt;4.0581,604.98+0.000000659*(4.0581-'Imperial ME - Current'!$E$15)-32.9253*(4.0581-'Imperial ME - Current'!$E$15)^2,604.98)</f>
        <v>604.98</v>
      </c>
      <c r="Z29" s="1">
        <f t="shared" si="25"/>
        <v>18704.879999999997</v>
      </c>
      <c r="AC29" s="40">
        <v>51</v>
      </c>
      <c r="AD29" s="40">
        <f>IF('Imperial ME - Current'!$F$15&lt;3.1622,840.33-168.66*(3.1622-'Imperial ME - Current'!$F$15),840.33)</f>
        <v>840.33</v>
      </c>
      <c r="AE29" s="1">
        <f t="shared" si="12"/>
        <v>16277.309999999992</v>
      </c>
      <c r="AF29" s="40">
        <f>IF('Imperial ME - Current'!$F$15&lt;4.0581,604.98+0.000000659*(4.0581-'Imperial ME - Current'!$F$15)-32.9253*(4.0581-'Imperial ME - Current'!$F$15)^2,604.98)</f>
        <v>604.98</v>
      </c>
      <c r="AG29" s="1">
        <f t="shared" si="26"/>
        <v>18704.879999999997</v>
      </c>
      <c r="AJ29" s="40">
        <v>51</v>
      </c>
      <c r="AK29" s="40">
        <f>IF('Imperial ME - Current'!$G$15&lt;3.1622,840.33-168.66*(3.1622-'Imperial ME - Current'!$G$15),840.33)</f>
        <v>840.33</v>
      </c>
      <c r="AL29" s="1">
        <f t="shared" si="13"/>
        <v>16277.309999999992</v>
      </c>
      <c r="AM29" s="40">
        <f>IF('Imperial ME - Current'!$G$15&lt;4.0581,604.98+0.000000659*(4.0581-'Imperial ME - Current'!$G$15)-32.9253*(4.0581-'Imperial ME - Current'!$G$15)^2,604.98)</f>
        <v>604.98</v>
      </c>
      <c r="AN29" s="1">
        <f t="shared" si="27"/>
        <v>18704.879999999997</v>
      </c>
      <c r="AQ29" s="40">
        <v>51</v>
      </c>
      <c r="AR29" s="40">
        <f>IF('Imperial ME - Current'!$H$15&lt;3.1622,840.33-168.66*(3.1622-'Imperial ME - Current'!$H$15),840.33)</f>
        <v>840.33</v>
      </c>
      <c r="AS29" s="1">
        <f t="shared" si="14"/>
        <v>16277.309999999992</v>
      </c>
      <c r="AT29" s="40">
        <f>IF('Imperial ME - Current'!$H$15&lt;4.0581,604.98+0.000000659*(4.0581-'Imperial ME - Current'!$H$15)-32.9253*(4.0581-'Imperial ME - Current'!$H$15)^2,604.98)</f>
        <v>604.98</v>
      </c>
      <c r="AU29" s="1">
        <f t="shared" si="28"/>
        <v>18704.879999999997</v>
      </c>
      <c r="AX29" s="40">
        <v>51</v>
      </c>
      <c r="AY29" s="40">
        <f>IF('Imperial ME - Current'!$I$15&lt;3.1622,840.33-168.66*(3.1622-'Imperial ME - Current'!$I$15),840.33)</f>
        <v>840.33</v>
      </c>
      <c r="AZ29" s="1">
        <f t="shared" si="15"/>
        <v>16277.309999999992</v>
      </c>
      <c r="BA29" s="40">
        <f>IF('Imperial ME - Current'!$I$15&lt;4.0581,604.98+0.000000659*(4.0581-'Imperial ME - Current'!$I$15)-32.9253*(4.0581-'Imperial ME - Current'!$I$15)^2,604.98)</f>
        <v>604.98</v>
      </c>
      <c r="BB29" s="1">
        <f t="shared" si="29"/>
        <v>18704.879999999997</v>
      </c>
    </row>
    <row r="30" spans="1:54" x14ac:dyDescent="0.25">
      <c r="A30" s="40">
        <v>52</v>
      </c>
      <c r="B30" s="40">
        <f>IF('Imperial ME - Current'!$B$15&lt;3.1622,840.33-168.66*(3.1622-'Imperial ME - Current'!$B$15),840.33)</f>
        <v>840.33</v>
      </c>
      <c r="C30" s="1">
        <f t="shared" si="8"/>
        <v>17117.639999999992</v>
      </c>
      <c r="D30" s="40">
        <f>IF('Imperial ME - Current'!$B$15&lt;4.0581,604.98+0.000000659*(4.0581-'Imperial ME - Current'!$B$15)-32.9253*(4.0581-'Imperial ME - Current'!$B$15)^2,604.98)</f>
        <v>604.98</v>
      </c>
      <c r="E30" s="1">
        <f t="shared" si="0"/>
        <v>19309.859999999997</v>
      </c>
      <c r="H30" s="40">
        <v>52</v>
      </c>
      <c r="I30" s="40">
        <f>IF('Imperial ME - Current'!$C$15&lt;3.1622,840.33-168.66*(3.1622-'Imperial ME - Current'!$C$15),840.33)</f>
        <v>840.33</v>
      </c>
      <c r="J30" s="1">
        <f t="shared" si="9"/>
        <v>17117.639999999992</v>
      </c>
      <c r="K30" s="40">
        <f>IF('Imperial ME - Current'!$C$15&lt;4.0581,604.98+0.000000659*(4.0581-'Imperial ME - Current'!$C$15)-32.9253*(4.0581-'Imperial ME - Current'!$C$15)^2,604.98)</f>
        <v>604.98</v>
      </c>
      <c r="L30" s="1">
        <f t="shared" si="23"/>
        <v>19309.859999999997</v>
      </c>
      <c r="O30" s="40">
        <v>52</v>
      </c>
      <c r="P30" s="40">
        <f>IF('Imperial ME - Current'!$D$15&lt;3.1622,840.33-168.66*(3.1622-'Imperial ME - Current'!$D$15),840.33)</f>
        <v>840.33</v>
      </c>
      <c r="Q30" s="1">
        <f t="shared" si="10"/>
        <v>17117.639999999992</v>
      </c>
      <c r="R30" s="40">
        <f>IF('Imperial ME - Current'!$D$15&lt;4.0581,604.98+0.000000659*(4.0581-'Imperial ME - Current'!$D$15)-32.9253*(4.0581-'Imperial ME - Current'!$B$15)^2,604.98)</f>
        <v>604.98</v>
      </c>
      <c r="S30" s="1">
        <f t="shared" si="24"/>
        <v>19309.859999999997</v>
      </c>
      <c r="V30" s="40">
        <v>52</v>
      </c>
      <c r="W30" s="40">
        <f>IF('Imperial ME - Current'!$E$15&lt;3.1622,840.33-168.66*(3.1622-'Imperial ME - Current'!$B$15),840.33)</f>
        <v>840.33</v>
      </c>
      <c r="X30" s="1">
        <f t="shared" si="11"/>
        <v>17117.639999999992</v>
      </c>
      <c r="Y30" s="40">
        <f>IF('Imperial ME - Current'!$E$15&lt;4.0581,604.98+0.000000659*(4.0581-'Imperial ME - Current'!$E$15)-32.9253*(4.0581-'Imperial ME - Current'!$E$15)^2,604.98)</f>
        <v>604.98</v>
      </c>
      <c r="Z30" s="1">
        <f t="shared" si="25"/>
        <v>19309.859999999997</v>
      </c>
      <c r="AC30" s="40">
        <v>52</v>
      </c>
      <c r="AD30" s="40">
        <f>IF('Imperial ME - Current'!$F$15&lt;3.1622,840.33-168.66*(3.1622-'Imperial ME - Current'!$F$15),840.33)</f>
        <v>840.33</v>
      </c>
      <c r="AE30" s="1">
        <f t="shared" si="12"/>
        <v>17117.639999999992</v>
      </c>
      <c r="AF30" s="40">
        <f>IF('Imperial ME - Current'!$F$15&lt;4.0581,604.98+0.000000659*(4.0581-'Imperial ME - Current'!$F$15)-32.9253*(4.0581-'Imperial ME - Current'!$F$15)^2,604.98)</f>
        <v>604.98</v>
      </c>
      <c r="AG30" s="1">
        <f t="shared" si="26"/>
        <v>19309.859999999997</v>
      </c>
      <c r="AJ30" s="40">
        <v>52</v>
      </c>
      <c r="AK30" s="40">
        <f>IF('Imperial ME - Current'!$G$15&lt;3.1622,840.33-168.66*(3.1622-'Imperial ME - Current'!$G$15),840.33)</f>
        <v>840.33</v>
      </c>
      <c r="AL30" s="1">
        <f t="shared" si="13"/>
        <v>17117.639999999992</v>
      </c>
      <c r="AM30" s="40">
        <f>IF('Imperial ME - Current'!$G$15&lt;4.0581,604.98+0.000000659*(4.0581-'Imperial ME - Current'!$G$15)-32.9253*(4.0581-'Imperial ME - Current'!$G$15)^2,604.98)</f>
        <v>604.98</v>
      </c>
      <c r="AN30" s="1">
        <f t="shared" si="27"/>
        <v>19309.859999999997</v>
      </c>
      <c r="AQ30" s="40">
        <v>52</v>
      </c>
      <c r="AR30" s="40">
        <f>IF('Imperial ME - Current'!$H$15&lt;3.1622,840.33-168.66*(3.1622-'Imperial ME - Current'!$H$15),840.33)</f>
        <v>840.33</v>
      </c>
      <c r="AS30" s="1">
        <f t="shared" si="14"/>
        <v>17117.639999999992</v>
      </c>
      <c r="AT30" s="40">
        <f>IF('Imperial ME - Current'!$H$15&lt;4.0581,604.98+0.000000659*(4.0581-'Imperial ME - Current'!$H$15)-32.9253*(4.0581-'Imperial ME - Current'!$H$15)^2,604.98)</f>
        <v>604.98</v>
      </c>
      <c r="AU30" s="1">
        <f t="shared" si="28"/>
        <v>19309.859999999997</v>
      </c>
      <c r="AX30" s="40">
        <v>52</v>
      </c>
      <c r="AY30" s="40">
        <f>IF('Imperial ME - Current'!$I$15&lt;3.1622,840.33-168.66*(3.1622-'Imperial ME - Current'!$I$15),840.33)</f>
        <v>840.33</v>
      </c>
      <c r="AZ30" s="1">
        <f t="shared" si="15"/>
        <v>17117.639999999992</v>
      </c>
      <c r="BA30" s="40">
        <f>IF('Imperial ME - Current'!$I$15&lt;4.0581,604.98+0.000000659*(4.0581-'Imperial ME - Current'!$I$15)-32.9253*(4.0581-'Imperial ME - Current'!$I$15)^2,604.98)</f>
        <v>604.98</v>
      </c>
      <c r="BB30" s="1">
        <f t="shared" si="29"/>
        <v>19309.859999999997</v>
      </c>
    </row>
    <row r="31" spans="1:54" x14ac:dyDescent="0.25">
      <c r="A31" s="40">
        <v>53</v>
      </c>
      <c r="B31" s="40">
        <f>IF('Imperial ME - Current'!$B$15&lt;3.1622,840.33-168.66*(3.1622-'Imperial ME - Current'!$B$15),840.33)</f>
        <v>840.33</v>
      </c>
      <c r="C31" s="1">
        <f t="shared" si="8"/>
        <v>17957.969999999994</v>
      </c>
      <c r="D31" s="40">
        <f>IF('Imperial ME - Current'!$B$15&lt;4.0581,604.98+0.000000659*(4.0581-'Imperial ME - Current'!$B$15)-32.9253*(4.0581-'Imperial ME - Current'!$B$15)^2,604.98)</f>
        <v>604.98</v>
      </c>
      <c r="E31" s="1">
        <f t="shared" si="0"/>
        <v>19914.839999999997</v>
      </c>
      <c r="H31" s="40">
        <v>53</v>
      </c>
      <c r="I31" s="40">
        <f>IF('Imperial ME - Current'!$C$15&lt;3.1622,840.33-168.66*(3.1622-'Imperial ME - Current'!$C$15),840.33)</f>
        <v>840.33</v>
      </c>
      <c r="J31" s="1">
        <f t="shared" si="9"/>
        <v>17957.969999999994</v>
      </c>
      <c r="K31" s="40">
        <f>IF('Imperial ME - Current'!$C$15&lt;4.0581,604.98+0.000000659*(4.0581-'Imperial ME - Current'!$C$15)-32.9253*(4.0581-'Imperial ME - Current'!$C$15)^2,604.98)</f>
        <v>604.98</v>
      </c>
      <c r="L31" s="1">
        <f t="shared" si="23"/>
        <v>19914.839999999997</v>
      </c>
      <c r="O31" s="40">
        <v>53</v>
      </c>
      <c r="P31" s="40">
        <f>IF('Imperial ME - Current'!$D$15&lt;3.1622,840.33-168.66*(3.1622-'Imperial ME - Current'!$D$15),840.33)</f>
        <v>840.33</v>
      </c>
      <c r="Q31" s="1">
        <f t="shared" si="10"/>
        <v>17957.969999999994</v>
      </c>
      <c r="R31" s="40">
        <f>IF('Imperial ME - Current'!$D$15&lt;4.0581,604.98+0.000000659*(4.0581-'Imperial ME - Current'!$D$15)-32.9253*(4.0581-'Imperial ME - Current'!$B$15)^2,604.98)</f>
        <v>604.98</v>
      </c>
      <c r="S31" s="1">
        <f t="shared" si="24"/>
        <v>19914.839999999997</v>
      </c>
      <c r="V31" s="40">
        <v>53</v>
      </c>
      <c r="W31" s="40">
        <f>IF('Imperial ME - Current'!$E$15&lt;3.1622,840.33-168.66*(3.1622-'Imperial ME - Current'!$B$15),840.33)</f>
        <v>840.33</v>
      </c>
      <c r="X31" s="1">
        <f t="shared" si="11"/>
        <v>17957.969999999994</v>
      </c>
      <c r="Y31" s="40">
        <f>IF('Imperial ME - Current'!$E$15&lt;4.0581,604.98+0.000000659*(4.0581-'Imperial ME - Current'!$E$15)-32.9253*(4.0581-'Imperial ME - Current'!$E$15)^2,604.98)</f>
        <v>604.98</v>
      </c>
      <c r="Z31" s="1">
        <f t="shared" si="25"/>
        <v>19914.839999999997</v>
      </c>
      <c r="AC31" s="40">
        <v>53</v>
      </c>
      <c r="AD31" s="40">
        <f>IF('Imperial ME - Current'!$F$15&lt;3.1622,840.33-168.66*(3.1622-'Imperial ME - Current'!$F$15),840.33)</f>
        <v>840.33</v>
      </c>
      <c r="AE31" s="1">
        <f t="shared" si="12"/>
        <v>17957.969999999994</v>
      </c>
      <c r="AF31" s="40">
        <f>IF('Imperial ME - Current'!$F$15&lt;4.0581,604.98+0.000000659*(4.0581-'Imperial ME - Current'!$F$15)-32.9253*(4.0581-'Imperial ME - Current'!$F$15)^2,604.98)</f>
        <v>604.98</v>
      </c>
      <c r="AG31" s="1">
        <f t="shared" si="26"/>
        <v>19914.839999999997</v>
      </c>
      <c r="AJ31" s="40">
        <v>53</v>
      </c>
      <c r="AK31" s="40">
        <f>IF('Imperial ME - Current'!$G$15&lt;3.1622,840.33-168.66*(3.1622-'Imperial ME - Current'!$G$15),840.33)</f>
        <v>840.33</v>
      </c>
      <c r="AL31" s="1">
        <f t="shared" si="13"/>
        <v>17957.969999999994</v>
      </c>
      <c r="AM31" s="40">
        <f>IF('Imperial ME - Current'!$G$15&lt;4.0581,604.98+0.000000659*(4.0581-'Imperial ME - Current'!$G$15)-32.9253*(4.0581-'Imperial ME - Current'!$G$15)^2,604.98)</f>
        <v>604.98</v>
      </c>
      <c r="AN31" s="1">
        <f t="shared" si="27"/>
        <v>19914.839999999997</v>
      </c>
      <c r="AQ31" s="40">
        <v>53</v>
      </c>
      <c r="AR31" s="40">
        <f>IF('Imperial ME - Current'!$H$15&lt;3.1622,840.33-168.66*(3.1622-'Imperial ME - Current'!$H$15),840.33)</f>
        <v>840.33</v>
      </c>
      <c r="AS31" s="1">
        <f t="shared" si="14"/>
        <v>17957.969999999994</v>
      </c>
      <c r="AT31" s="40">
        <f>IF('Imperial ME - Current'!$H$15&lt;4.0581,604.98+0.000000659*(4.0581-'Imperial ME - Current'!$H$15)-32.9253*(4.0581-'Imperial ME - Current'!$H$15)^2,604.98)</f>
        <v>604.98</v>
      </c>
      <c r="AU31" s="1">
        <f t="shared" si="28"/>
        <v>19914.839999999997</v>
      </c>
      <c r="AX31" s="40">
        <v>53</v>
      </c>
      <c r="AY31" s="40">
        <f>IF('Imperial ME - Current'!$I$15&lt;3.1622,840.33-168.66*(3.1622-'Imperial ME - Current'!$I$15),840.33)</f>
        <v>840.33</v>
      </c>
      <c r="AZ31" s="1">
        <f t="shared" si="15"/>
        <v>17957.969999999994</v>
      </c>
      <c r="BA31" s="40">
        <f>IF('Imperial ME - Current'!$I$15&lt;4.0581,604.98+0.000000659*(4.0581-'Imperial ME - Current'!$I$15)-32.9253*(4.0581-'Imperial ME - Current'!$I$15)^2,604.98)</f>
        <v>604.98</v>
      </c>
      <c r="BB31" s="1">
        <f t="shared" si="29"/>
        <v>19914.839999999997</v>
      </c>
    </row>
    <row r="32" spans="1:54" x14ac:dyDescent="0.25">
      <c r="A32" s="40">
        <v>54</v>
      </c>
      <c r="B32" s="40">
        <f>IF('Imperial ME - Current'!$B$15&lt;3.1622,840.33-168.66*(3.1622-'Imperial ME - Current'!$B$15),840.33)</f>
        <v>840.33</v>
      </c>
      <c r="C32" s="1">
        <f t="shared" si="8"/>
        <v>18798.299999999996</v>
      </c>
      <c r="D32" s="40">
        <f>IF('Imperial ME - Current'!$B$15&lt;4.0581,604.98+0.000000659*(4.0581-'Imperial ME - Current'!$B$15)-32.9253*(4.0581-'Imperial ME - Current'!$B$15)^2,604.98)</f>
        <v>604.98</v>
      </c>
      <c r="E32" s="1">
        <f t="shared" si="0"/>
        <v>20519.819999999996</v>
      </c>
      <c r="H32" s="40">
        <v>54</v>
      </c>
      <c r="I32" s="40">
        <f>IF('Imperial ME - Current'!$C$15&lt;3.1622,840.33-168.66*(3.1622-'Imperial ME - Current'!$C$15),840.33)</f>
        <v>840.33</v>
      </c>
      <c r="J32" s="1">
        <f t="shared" si="9"/>
        <v>18798.299999999996</v>
      </c>
      <c r="K32" s="40">
        <f>IF('Imperial ME - Current'!$C$15&lt;4.0581,604.98+0.000000659*(4.0581-'Imperial ME - Current'!$C$15)-32.9253*(4.0581-'Imperial ME - Current'!$C$15)^2,604.98)</f>
        <v>604.98</v>
      </c>
      <c r="L32" s="1">
        <f t="shared" si="23"/>
        <v>20519.819999999996</v>
      </c>
      <c r="O32" s="40">
        <v>54</v>
      </c>
      <c r="P32" s="40">
        <f>IF('Imperial ME - Current'!$D$15&lt;3.1622,840.33-168.66*(3.1622-'Imperial ME - Current'!$D$15),840.33)</f>
        <v>840.33</v>
      </c>
      <c r="Q32" s="1">
        <f t="shared" si="10"/>
        <v>18798.299999999996</v>
      </c>
      <c r="R32" s="40">
        <f>IF('Imperial ME - Current'!$D$15&lt;4.0581,604.98+0.000000659*(4.0581-'Imperial ME - Current'!$D$15)-32.9253*(4.0581-'Imperial ME - Current'!$B$15)^2,604.98)</f>
        <v>604.98</v>
      </c>
      <c r="S32" s="1">
        <f t="shared" si="24"/>
        <v>20519.819999999996</v>
      </c>
      <c r="V32" s="40">
        <v>54</v>
      </c>
      <c r="W32" s="40">
        <f>IF('Imperial ME - Current'!$E$15&lt;3.1622,840.33-168.66*(3.1622-'Imperial ME - Current'!$B$15),840.33)</f>
        <v>840.33</v>
      </c>
      <c r="X32" s="1">
        <f t="shared" si="11"/>
        <v>18798.299999999996</v>
      </c>
      <c r="Y32" s="40">
        <f>IF('Imperial ME - Current'!$E$15&lt;4.0581,604.98+0.000000659*(4.0581-'Imperial ME - Current'!$E$15)-32.9253*(4.0581-'Imperial ME - Current'!$E$15)^2,604.98)</f>
        <v>604.98</v>
      </c>
      <c r="Z32" s="1">
        <f t="shared" si="25"/>
        <v>20519.819999999996</v>
      </c>
      <c r="AC32" s="40">
        <v>54</v>
      </c>
      <c r="AD32" s="40">
        <f>IF('Imperial ME - Current'!$F$15&lt;3.1622,840.33-168.66*(3.1622-'Imperial ME - Current'!$F$15),840.33)</f>
        <v>840.33</v>
      </c>
      <c r="AE32" s="1">
        <f t="shared" si="12"/>
        <v>18798.299999999996</v>
      </c>
      <c r="AF32" s="40">
        <f>IF('Imperial ME - Current'!$F$15&lt;4.0581,604.98+0.000000659*(4.0581-'Imperial ME - Current'!$F$15)-32.9253*(4.0581-'Imperial ME - Current'!$F$15)^2,604.98)</f>
        <v>604.98</v>
      </c>
      <c r="AG32" s="1">
        <f t="shared" si="26"/>
        <v>20519.819999999996</v>
      </c>
      <c r="AJ32" s="40">
        <v>54</v>
      </c>
      <c r="AK32" s="40">
        <f>IF('Imperial ME - Current'!$G$15&lt;3.1622,840.33-168.66*(3.1622-'Imperial ME - Current'!$G$15),840.33)</f>
        <v>840.33</v>
      </c>
      <c r="AL32" s="1">
        <f t="shared" si="13"/>
        <v>18798.299999999996</v>
      </c>
      <c r="AM32" s="40">
        <f>IF('Imperial ME - Current'!$G$15&lt;4.0581,604.98+0.000000659*(4.0581-'Imperial ME - Current'!$G$15)-32.9253*(4.0581-'Imperial ME - Current'!$G$15)^2,604.98)</f>
        <v>604.98</v>
      </c>
      <c r="AN32" s="1">
        <f t="shared" si="27"/>
        <v>20519.819999999996</v>
      </c>
      <c r="AQ32" s="40">
        <v>54</v>
      </c>
      <c r="AR32" s="40">
        <f>IF('Imperial ME - Current'!$H$15&lt;3.1622,840.33-168.66*(3.1622-'Imperial ME - Current'!$H$15),840.33)</f>
        <v>840.33</v>
      </c>
      <c r="AS32" s="1">
        <f t="shared" si="14"/>
        <v>18798.299999999996</v>
      </c>
      <c r="AT32" s="40">
        <f>IF('Imperial ME - Current'!$H$15&lt;4.0581,604.98+0.000000659*(4.0581-'Imperial ME - Current'!$H$15)-32.9253*(4.0581-'Imperial ME - Current'!$H$15)^2,604.98)</f>
        <v>604.98</v>
      </c>
      <c r="AU32" s="1">
        <f t="shared" si="28"/>
        <v>20519.819999999996</v>
      </c>
      <c r="AX32" s="40">
        <v>54</v>
      </c>
      <c r="AY32" s="40">
        <f>IF('Imperial ME - Current'!$I$15&lt;3.1622,840.33-168.66*(3.1622-'Imperial ME - Current'!$I$15),840.33)</f>
        <v>840.33</v>
      </c>
      <c r="AZ32" s="1">
        <f t="shared" si="15"/>
        <v>18798.299999999996</v>
      </c>
      <c r="BA32" s="40">
        <f>IF('Imperial ME - Current'!$I$15&lt;4.0581,604.98+0.000000659*(4.0581-'Imperial ME - Current'!$I$15)-32.9253*(4.0581-'Imperial ME - Current'!$I$15)^2,604.98)</f>
        <v>604.98</v>
      </c>
      <c r="BB32" s="1">
        <f t="shared" si="29"/>
        <v>20519.819999999996</v>
      </c>
    </row>
    <row r="33" spans="1:54" x14ac:dyDescent="0.25">
      <c r="A33" s="40">
        <v>55</v>
      </c>
      <c r="B33" s="40">
        <f>IF('Imperial ME - Current'!$B$15&lt;3.1622,840.33-168.66*(3.1622-'Imperial ME - Current'!$B$15),840.33)</f>
        <v>840.33</v>
      </c>
      <c r="C33" s="1">
        <f t="shared" si="8"/>
        <v>19638.629999999997</v>
      </c>
      <c r="D33" s="40">
        <f>IF('Imperial ME - Current'!$B$15&lt;4.0581,604.98+0.000000659*(4.0581-'Imperial ME - Current'!$B$15)-32.9253*(4.0581-'Imperial ME - Current'!$B$15)^2,604.98)</f>
        <v>604.98</v>
      </c>
      <c r="E33" s="1">
        <f t="shared" si="0"/>
        <v>21124.799999999996</v>
      </c>
      <c r="H33" s="40">
        <v>55</v>
      </c>
      <c r="I33" s="40">
        <f>IF('Imperial ME - Current'!$C$15&lt;3.1622,840.33-168.66*(3.1622-'Imperial ME - Current'!$C$15),840.33)</f>
        <v>840.33</v>
      </c>
      <c r="J33" s="1">
        <f t="shared" si="9"/>
        <v>19638.629999999997</v>
      </c>
      <c r="K33" s="40">
        <f>IF('Imperial ME - Current'!$C$15&lt;4.0581,604.98+0.000000659*(4.0581-'Imperial ME - Current'!$C$15)-32.9253*(4.0581-'Imperial ME - Current'!$C$15)^2,604.98)</f>
        <v>604.98</v>
      </c>
      <c r="L33" s="1">
        <f t="shared" si="23"/>
        <v>21124.799999999996</v>
      </c>
      <c r="O33" s="40">
        <v>55</v>
      </c>
      <c r="P33" s="40">
        <f>IF('Imperial ME - Current'!$D$15&lt;3.1622,840.33-168.66*(3.1622-'Imperial ME - Current'!$D$15),840.33)</f>
        <v>840.33</v>
      </c>
      <c r="Q33" s="1">
        <f t="shared" si="10"/>
        <v>19638.629999999997</v>
      </c>
      <c r="R33" s="40">
        <f>IF('Imperial ME - Current'!$D$15&lt;4.0581,604.98+0.000000659*(4.0581-'Imperial ME - Current'!$D$15)-32.9253*(4.0581-'Imperial ME - Current'!$B$15)^2,604.98)</f>
        <v>604.98</v>
      </c>
      <c r="S33" s="1">
        <f t="shared" si="24"/>
        <v>21124.799999999996</v>
      </c>
      <c r="V33" s="40">
        <v>55</v>
      </c>
      <c r="W33" s="40">
        <f>IF('Imperial ME - Current'!$E$15&lt;3.1622,840.33-168.66*(3.1622-'Imperial ME - Current'!$B$15),840.33)</f>
        <v>840.33</v>
      </c>
      <c r="X33" s="1">
        <f t="shared" si="11"/>
        <v>19638.629999999997</v>
      </c>
      <c r="Y33" s="40">
        <f>IF('Imperial ME - Current'!$E$15&lt;4.0581,604.98+0.000000659*(4.0581-'Imperial ME - Current'!$E$15)-32.9253*(4.0581-'Imperial ME - Current'!$E$15)^2,604.98)</f>
        <v>604.98</v>
      </c>
      <c r="Z33" s="1">
        <f t="shared" si="25"/>
        <v>21124.799999999996</v>
      </c>
      <c r="AC33" s="40">
        <v>55</v>
      </c>
      <c r="AD33" s="40">
        <f>IF('Imperial ME - Current'!$F$15&lt;3.1622,840.33-168.66*(3.1622-'Imperial ME - Current'!$F$15),840.33)</f>
        <v>840.33</v>
      </c>
      <c r="AE33" s="1">
        <f t="shared" si="12"/>
        <v>19638.629999999997</v>
      </c>
      <c r="AF33" s="40">
        <f>IF('Imperial ME - Current'!$F$15&lt;4.0581,604.98+0.000000659*(4.0581-'Imperial ME - Current'!$F$15)-32.9253*(4.0581-'Imperial ME - Current'!$F$15)^2,604.98)</f>
        <v>604.98</v>
      </c>
      <c r="AG33" s="1">
        <f t="shared" si="26"/>
        <v>21124.799999999996</v>
      </c>
      <c r="AJ33" s="40">
        <v>55</v>
      </c>
      <c r="AK33" s="40">
        <f>IF('Imperial ME - Current'!$G$15&lt;3.1622,840.33-168.66*(3.1622-'Imperial ME - Current'!$G$15),840.33)</f>
        <v>840.33</v>
      </c>
      <c r="AL33" s="1">
        <f t="shared" si="13"/>
        <v>19638.629999999997</v>
      </c>
      <c r="AM33" s="40">
        <f>IF('Imperial ME - Current'!$G$15&lt;4.0581,604.98+0.000000659*(4.0581-'Imperial ME - Current'!$G$15)-32.9253*(4.0581-'Imperial ME - Current'!$G$15)^2,604.98)</f>
        <v>604.98</v>
      </c>
      <c r="AN33" s="1">
        <f t="shared" si="27"/>
        <v>21124.799999999996</v>
      </c>
      <c r="AQ33" s="40">
        <v>55</v>
      </c>
      <c r="AR33" s="40">
        <f>IF('Imperial ME - Current'!$H$15&lt;3.1622,840.33-168.66*(3.1622-'Imperial ME - Current'!$H$15),840.33)</f>
        <v>840.33</v>
      </c>
      <c r="AS33" s="1">
        <f t="shared" si="14"/>
        <v>19638.629999999997</v>
      </c>
      <c r="AT33" s="40">
        <f>IF('Imperial ME - Current'!$H$15&lt;4.0581,604.98+0.000000659*(4.0581-'Imperial ME - Current'!$H$15)-32.9253*(4.0581-'Imperial ME - Current'!$H$15)^2,604.98)</f>
        <v>604.98</v>
      </c>
      <c r="AU33" s="1">
        <f t="shared" si="28"/>
        <v>21124.799999999996</v>
      </c>
      <c r="AX33" s="40">
        <v>55</v>
      </c>
      <c r="AY33" s="40">
        <f>IF('Imperial ME - Current'!$I$15&lt;3.1622,840.33-168.66*(3.1622-'Imperial ME - Current'!$I$15),840.33)</f>
        <v>840.33</v>
      </c>
      <c r="AZ33" s="1">
        <f t="shared" si="15"/>
        <v>19638.629999999997</v>
      </c>
      <c r="BA33" s="40">
        <f>IF('Imperial ME - Current'!$I$15&lt;4.0581,604.98+0.000000659*(4.0581-'Imperial ME - Current'!$I$15)-32.9253*(4.0581-'Imperial ME - Current'!$I$15)^2,604.98)</f>
        <v>604.98</v>
      </c>
      <c r="BB33" s="1">
        <f t="shared" si="29"/>
        <v>21124.799999999996</v>
      </c>
    </row>
    <row r="34" spans="1:54" x14ac:dyDescent="0.25">
      <c r="A34" s="40">
        <v>56</v>
      </c>
      <c r="B34" s="40">
        <f>IF('Imperial ME - Current'!$B$15&lt;3.1622,840.33-168.66*(3.1622-'Imperial ME - Current'!$B$15),840.33)</f>
        <v>840.33</v>
      </c>
      <c r="C34" s="1">
        <f t="shared" si="8"/>
        <v>20478.96</v>
      </c>
      <c r="D34" s="40">
        <f>IF('Imperial ME - Current'!$B$15&lt;4.0581,604.98+0.000000659*(4.0581-'Imperial ME - Current'!$B$15)-32.9253*(4.0581-'Imperial ME - Current'!$B$15)^2,604.98)</f>
        <v>604.98</v>
      </c>
      <c r="E34" s="1">
        <f t="shared" si="0"/>
        <v>21729.779999999995</v>
      </c>
      <c r="H34" s="40">
        <v>56</v>
      </c>
      <c r="I34" s="40">
        <f>IF('Imperial ME - Current'!$C$15&lt;3.1622,840.33-168.66*(3.1622-'Imperial ME - Current'!$C$15),840.33)</f>
        <v>840.33</v>
      </c>
      <c r="J34" s="1">
        <f t="shared" si="9"/>
        <v>20478.96</v>
      </c>
      <c r="K34" s="40">
        <f>IF('Imperial ME - Current'!$C$15&lt;4.0581,604.98+0.000000659*(4.0581-'Imperial ME - Current'!$C$15)-32.9253*(4.0581-'Imperial ME - Current'!$C$15)^2,604.98)</f>
        <v>604.98</v>
      </c>
      <c r="L34" s="1">
        <f t="shared" si="23"/>
        <v>21729.779999999995</v>
      </c>
      <c r="O34" s="40">
        <v>56</v>
      </c>
      <c r="P34" s="40">
        <f>IF('Imperial ME - Current'!$D$15&lt;3.1622,840.33-168.66*(3.1622-'Imperial ME - Current'!$D$15),840.33)</f>
        <v>840.33</v>
      </c>
      <c r="Q34" s="1">
        <f t="shared" si="10"/>
        <v>20478.96</v>
      </c>
      <c r="R34" s="40">
        <f>IF('Imperial ME - Current'!$D$15&lt;4.0581,604.98+0.000000659*(4.0581-'Imperial ME - Current'!$D$15)-32.9253*(4.0581-'Imperial ME - Current'!$B$15)^2,604.98)</f>
        <v>604.98</v>
      </c>
      <c r="S34" s="1">
        <f t="shared" si="24"/>
        <v>21729.779999999995</v>
      </c>
      <c r="V34" s="40">
        <v>56</v>
      </c>
      <c r="W34" s="40">
        <f>IF('Imperial ME - Current'!$E$15&lt;3.1622,840.33-168.66*(3.1622-'Imperial ME - Current'!$B$15),840.33)</f>
        <v>840.33</v>
      </c>
      <c r="X34" s="1">
        <f t="shared" si="11"/>
        <v>20478.96</v>
      </c>
      <c r="Y34" s="40">
        <f>IF('Imperial ME - Current'!$E$15&lt;4.0581,604.98+0.000000659*(4.0581-'Imperial ME - Current'!$E$15)-32.9253*(4.0581-'Imperial ME - Current'!$E$15)^2,604.98)</f>
        <v>604.98</v>
      </c>
      <c r="Z34" s="1">
        <f t="shared" si="25"/>
        <v>21729.779999999995</v>
      </c>
      <c r="AC34" s="40">
        <v>56</v>
      </c>
      <c r="AD34" s="40">
        <f>IF('Imperial ME - Current'!$F$15&lt;3.1622,840.33-168.66*(3.1622-'Imperial ME - Current'!$F$15),840.33)</f>
        <v>840.33</v>
      </c>
      <c r="AE34" s="1">
        <f t="shared" si="12"/>
        <v>20478.96</v>
      </c>
      <c r="AF34" s="40">
        <f>IF('Imperial ME - Current'!$F$15&lt;4.0581,604.98+0.000000659*(4.0581-'Imperial ME - Current'!$F$15)-32.9253*(4.0581-'Imperial ME - Current'!$F$15)^2,604.98)</f>
        <v>604.98</v>
      </c>
      <c r="AG34" s="1">
        <f t="shared" si="26"/>
        <v>21729.779999999995</v>
      </c>
      <c r="AJ34" s="40">
        <v>56</v>
      </c>
      <c r="AK34" s="40">
        <f>IF('Imperial ME - Current'!$G$15&lt;3.1622,840.33-168.66*(3.1622-'Imperial ME - Current'!$G$15),840.33)</f>
        <v>840.33</v>
      </c>
      <c r="AL34" s="1">
        <f t="shared" si="13"/>
        <v>20478.96</v>
      </c>
      <c r="AM34" s="40">
        <f>IF('Imperial ME - Current'!$G$15&lt;4.0581,604.98+0.000000659*(4.0581-'Imperial ME - Current'!$G$15)-32.9253*(4.0581-'Imperial ME - Current'!$G$15)^2,604.98)</f>
        <v>604.98</v>
      </c>
      <c r="AN34" s="1">
        <f t="shared" si="27"/>
        <v>21729.779999999995</v>
      </c>
      <c r="AQ34" s="40">
        <v>56</v>
      </c>
      <c r="AR34" s="40">
        <f>IF('Imperial ME - Current'!$H$15&lt;3.1622,840.33-168.66*(3.1622-'Imperial ME - Current'!$H$15),840.33)</f>
        <v>840.33</v>
      </c>
      <c r="AS34" s="1">
        <f t="shared" si="14"/>
        <v>20478.96</v>
      </c>
      <c r="AT34" s="40">
        <f>IF('Imperial ME - Current'!$H$15&lt;4.0581,604.98+0.000000659*(4.0581-'Imperial ME - Current'!$H$15)-32.9253*(4.0581-'Imperial ME - Current'!$H$15)^2,604.98)</f>
        <v>604.98</v>
      </c>
      <c r="AU34" s="1">
        <f t="shared" si="28"/>
        <v>21729.779999999995</v>
      </c>
      <c r="AX34" s="40">
        <v>56</v>
      </c>
      <c r="AY34" s="40">
        <f>IF('Imperial ME - Current'!$I$15&lt;3.1622,840.33-168.66*(3.1622-'Imperial ME - Current'!$I$15),840.33)</f>
        <v>840.33</v>
      </c>
      <c r="AZ34" s="1">
        <f t="shared" si="15"/>
        <v>20478.96</v>
      </c>
      <c r="BA34" s="40">
        <f>IF('Imperial ME - Current'!$I$15&lt;4.0581,604.98+0.000000659*(4.0581-'Imperial ME - Current'!$I$15)-32.9253*(4.0581-'Imperial ME - Current'!$I$15)^2,604.98)</f>
        <v>604.98</v>
      </c>
      <c r="BB34" s="1">
        <f t="shared" si="29"/>
        <v>21729.779999999995</v>
      </c>
    </row>
    <row r="35" spans="1:54" x14ac:dyDescent="0.25">
      <c r="A35" s="40">
        <v>57</v>
      </c>
      <c r="B35" s="40">
        <f>IF('Imperial ME - Current'!$B$15&lt;3.1622,840.33-168.66*(3.1622-'Imperial ME - Current'!$B$15),840.33)</f>
        <v>840.33</v>
      </c>
      <c r="C35" s="1">
        <f t="shared" si="8"/>
        <v>21319.29</v>
      </c>
      <c r="D35" s="40">
        <f>IF('Imperial ME - Current'!$B$15&lt;4.0581,604.98+0.000000659*(4.0581-'Imperial ME - Current'!$B$15)-32.9253*(4.0581-'Imperial ME - Current'!$B$15)^2,604.98)</f>
        <v>604.98</v>
      </c>
      <c r="E35" s="1">
        <f t="shared" si="0"/>
        <v>22334.759999999995</v>
      </c>
      <c r="H35" s="40">
        <v>57</v>
      </c>
      <c r="I35" s="40">
        <f>IF('Imperial ME - Current'!$C$15&lt;3.1622,840.33-168.66*(3.1622-'Imperial ME - Current'!$C$15),840.33)</f>
        <v>840.33</v>
      </c>
      <c r="J35" s="1">
        <f t="shared" si="9"/>
        <v>21319.29</v>
      </c>
      <c r="K35" s="40">
        <f>IF('Imperial ME - Current'!$C$15&lt;4.0581,604.98+0.000000659*(4.0581-'Imperial ME - Current'!$C$15)-32.9253*(4.0581-'Imperial ME - Current'!$C$15)^2,604.98)</f>
        <v>604.98</v>
      </c>
      <c r="L35" s="1">
        <f t="shared" si="23"/>
        <v>22334.759999999995</v>
      </c>
      <c r="O35" s="40">
        <v>57</v>
      </c>
      <c r="P35" s="40">
        <f>IF('Imperial ME - Current'!$D$15&lt;3.1622,840.33-168.66*(3.1622-'Imperial ME - Current'!$D$15),840.33)</f>
        <v>840.33</v>
      </c>
      <c r="Q35" s="1">
        <f t="shared" si="10"/>
        <v>21319.29</v>
      </c>
      <c r="R35" s="40">
        <f>IF('Imperial ME - Current'!$D$15&lt;4.0581,604.98+0.000000659*(4.0581-'Imperial ME - Current'!$D$15)-32.9253*(4.0581-'Imperial ME - Current'!$B$15)^2,604.98)</f>
        <v>604.98</v>
      </c>
      <c r="S35" s="1">
        <f t="shared" si="24"/>
        <v>22334.759999999995</v>
      </c>
      <c r="V35" s="40">
        <v>57</v>
      </c>
      <c r="W35" s="40">
        <f>IF('Imperial ME - Current'!$E$15&lt;3.1622,840.33-168.66*(3.1622-'Imperial ME - Current'!$B$15),840.33)</f>
        <v>840.33</v>
      </c>
      <c r="X35" s="1">
        <f t="shared" si="11"/>
        <v>21319.29</v>
      </c>
      <c r="Y35" s="40">
        <f>IF('Imperial ME - Current'!$E$15&lt;4.0581,604.98+0.000000659*(4.0581-'Imperial ME - Current'!$E$15)-32.9253*(4.0581-'Imperial ME - Current'!$E$15)^2,604.98)</f>
        <v>604.98</v>
      </c>
      <c r="Z35" s="1">
        <f t="shared" si="25"/>
        <v>22334.759999999995</v>
      </c>
      <c r="AC35" s="40">
        <v>57</v>
      </c>
      <c r="AD35" s="40">
        <f>IF('Imperial ME - Current'!$F$15&lt;3.1622,840.33-168.66*(3.1622-'Imperial ME - Current'!$F$15),840.33)</f>
        <v>840.33</v>
      </c>
      <c r="AE35" s="1">
        <f t="shared" si="12"/>
        <v>21319.29</v>
      </c>
      <c r="AF35" s="40">
        <f>IF('Imperial ME - Current'!$F$15&lt;4.0581,604.98+0.000000659*(4.0581-'Imperial ME - Current'!$F$15)-32.9253*(4.0581-'Imperial ME - Current'!$F$15)^2,604.98)</f>
        <v>604.98</v>
      </c>
      <c r="AG35" s="1">
        <f t="shared" si="26"/>
        <v>22334.759999999995</v>
      </c>
      <c r="AJ35" s="40">
        <v>57</v>
      </c>
      <c r="AK35" s="40">
        <f>IF('Imperial ME - Current'!$G$15&lt;3.1622,840.33-168.66*(3.1622-'Imperial ME - Current'!$G$15),840.33)</f>
        <v>840.33</v>
      </c>
      <c r="AL35" s="1">
        <f t="shared" si="13"/>
        <v>21319.29</v>
      </c>
      <c r="AM35" s="40">
        <f>IF('Imperial ME - Current'!$G$15&lt;4.0581,604.98+0.000000659*(4.0581-'Imperial ME - Current'!$G$15)-32.9253*(4.0581-'Imperial ME - Current'!$G$15)^2,604.98)</f>
        <v>604.98</v>
      </c>
      <c r="AN35" s="1">
        <f t="shared" si="27"/>
        <v>22334.759999999995</v>
      </c>
      <c r="AQ35" s="40">
        <v>57</v>
      </c>
      <c r="AR35" s="40">
        <f>IF('Imperial ME - Current'!$H$15&lt;3.1622,840.33-168.66*(3.1622-'Imperial ME - Current'!$H$15),840.33)</f>
        <v>840.33</v>
      </c>
      <c r="AS35" s="1">
        <f t="shared" si="14"/>
        <v>21319.29</v>
      </c>
      <c r="AT35" s="40">
        <f>IF('Imperial ME - Current'!$H$15&lt;4.0581,604.98+0.000000659*(4.0581-'Imperial ME - Current'!$H$15)-32.9253*(4.0581-'Imperial ME - Current'!$H$15)^2,604.98)</f>
        <v>604.98</v>
      </c>
      <c r="AU35" s="1">
        <f t="shared" si="28"/>
        <v>22334.759999999995</v>
      </c>
      <c r="AX35" s="40">
        <v>57</v>
      </c>
      <c r="AY35" s="40">
        <f>IF('Imperial ME - Current'!$I$15&lt;3.1622,840.33-168.66*(3.1622-'Imperial ME - Current'!$I$15),840.33)</f>
        <v>840.33</v>
      </c>
      <c r="AZ35" s="1">
        <f t="shared" si="15"/>
        <v>21319.29</v>
      </c>
      <c r="BA35" s="40">
        <f>IF('Imperial ME - Current'!$I$15&lt;4.0581,604.98+0.000000659*(4.0581-'Imperial ME - Current'!$I$15)-32.9253*(4.0581-'Imperial ME - Current'!$I$15)^2,604.98)</f>
        <v>604.98</v>
      </c>
      <c r="BB35" s="1">
        <f t="shared" si="29"/>
        <v>22334.759999999995</v>
      </c>
    </row>
    <row r="36" spans="1:54" x14ac:dyDescent="0.25">
      <c r="A36" s="40">
        <v>58</v>
      </c>
      <c r="B36" s="40">
        <f>IF('Imperial ME - Current'!$B$15&lt;3.1622,840.33-168.66*(3.1622-'Imperial ME - Current'!$B$15),840.33)</f>
        <v>840.33</v>
      </c>
      <c r="C36" s="1">
        <f t="shared" si="8"/>
        <v>22159.620000000003</v>
      </c>
      <c r="D36" s="40">
        <f>IF('Imperial ME - Current'!$B$15&lt;4.0581,604.98+0.000000659*(4.0581-'Imperial ME - Current'!$B$15)-32.9253*(4.0581-'Imperial ME - Current'!$B$15)^2,604.98)</f>
        <v>604.98</v>
      </c>
      <c r="E36" s="1">
        <f t="shared" si="0"/>
        <v>22939.739999999994</v>
      </c>
      <c r="H36" s="40">
        <v>58</v>
      </c>
      <c r="I36" s="40">
        <f>IF('Imperial ME - Current'!$C$15&lt;3.1622,840.33-168.66*(3.1622-'Imperial ME - Current'!$C$15),840.33)</f>
        <v>840.33</v>
      </c>
      <c r="J36" s="1">
        <f t="shared" si="9"/>
        <v>22159.620000000003</v>
      </c>
      <c r="K36" s="40">
        <f>IF('Imperial ME - Current'!$C$15&lt;4.0581,604.98+0.000000659*(4.0581-'Imperial ME - Current'!$C$15)-32.9253*(4.0581-'Imperial ME - Current'!$C$15)^2,604.98)</f>
        <v>604.98</v>
      </c>
      <c r="L36" s="1">
        <f t="shared" si="23"/>
        <v>22939.739999999994</v>
      </c>
      <c r="O36" s="40">
        <v>58</v>
      </c>
      <c r="P36" s="40">
        <f>IF('Imperial ME - Current'!$D$15&lt;3.1622,840.33-168.66*(3.1622-'Imperial ME - Current'!$D$15),840.33)</f>
        <v>840.33</v>
      </c>
      <c r="Q36" s="1">
        <f t="shared" si="10"/>
        <v>22159.620000000003</v>
      </c>
      <c r="R36" s="40">
        <f>IF('Imperial ME - Current'!$D$15&lt;4.0581,604.98+0.000000659*(4.0581-'Imperial ME - Current'!$D$15)-32.9253*(4.0581-'Imperial ME - Current'!$B$15)^2,604.98)</f>
        <v>604.98</v>
      </c>
      <c r="S36" s="1">
        <f t="shared" si="24"/>
        <v>22939.739999999994</v>
      </c>
      <c r="V36" s="40">
        <v>58</v>
      </c>
      <c r="W36" s="40">
        <f>IF('Imperial ME - Current'!$E$15&lt;3.1622,840.33-168.66*(3.1622-'Imperial ME - Current'!$B$15),840.33)</f>
        <v>840.33</v>
      </c>
      <c r="X36" s="1">
        <f t="shared" si="11"/>
        <v>22159.620000000003</v>
      </c>
      <c r="Y36" s="40">
        <f>IF('Imperial ME - Current'!$E$15&lt;4.0581,604.98+0.000000659*(4.0581-'Imperial ME - Current'!$E$15)-32.9253*(4.0581-'Imperial ME - Current'!$E$15)^2,604.98)</f>
        <v>604.98</v>
      </c>
      <c r="Z36" s="1">
        <f t="shared" si="25"/>
        <v>22939.739999999994</v>
      </c>
      <c r="AC36" s="40">
        <v>58</v>
      </c>
      <c r="AD36" s="40">
        <f>IF('Imperial ME - Current'!$F$15&lt;3.1622,840.33-168.66*(3.1622-'Imperial ME - Current'!$F$15),840.33)</f>
        <v>840.33</v>
      </c>
      <c r="AE36" s="1">
        <f t="shared" si="12"/>
        <v>22159.620000000003</v>
      </c>
      <c r="AF36" s="40">
        <f>IF('Imperial ME - Current'!$F$15&lt;4.0581,604.98+0.000000659*(4.0581-'Imperial ME - Current'!$F$15)-32.9253*(4.0581-'Imperial ME - Current'!$F$15)^2,604.98)</f>
        <v>604.98</v>
      </c>
      <c r="AG36" s="1">
        <f t="shared" si="26"/>
        <v>22939.739999999994</v>
      </c>
      <c r="AJ36" s="40">
        <v>58</v>
      </c>
      <c r="AK36" s="40">
        <f>IF('Imperial ME - Current'!$G$15&lt;3.1622,840.33-168.66*(3.1622-'Imperial ME - Current'!$G$15),840.33)</f>
        <v>840.33</v>
      </c>
      <c r="AL36" s="1">
        <f t="shared" si="13"/>
        <v>22159.620000000003</v>
      </c>
      <c r="AM36" s="40">
        <f>IF('Imperial ME - Current'!$G$15&lt;4.0581,604.98+0.000000659*(4.0581-'Imperial ME - Current'!$G$15)-32.9253*(4.0581-'Imperial ME - Current'!$G$15)^2,604.98)</f>
        <v>604.98</v>
      </c>
      <c r="AN36" s="1">
        <f t="shared" si="27"/>
        <v>22939.739999999994</v>
      </c>
      <c r="AQ36" s="40">
        <v>58</v>
      </c>
      <c r="AR36" s="40">
        <f>IF('Imperial ME - Current'!$H$15&lt;3.1622,840.33-168.66*(3.1622-'Imperial ME - Current'!$H$15),840.33)</f>
        <v>840.33</v>
      </c>
      <c r="AS36" s="1">
        <f t="shared" si="14"/>
        <v>22159.620000000003</v>
      </c>
      <c r="AT36" s="40">
        <f>IF('Imperial ME - Current'!$H$15&lt;4.0581,604.98+0.000000659*(4.0581-'Imperial ME - Current'!$H$15)-32.9253*(4.0581-'Imperial ME - Current'!$H$15)^2,604.98)</f>
        <v>604.98</v>
      </c>
      <c r="AU36" s="1">
        <f t="shared" si="28"/>
        <v>22939.739999999994</v>
      </c>
      <c r="AX36" s="40">
        <v>58</v>
      </c>
      <c r="AY36" s="40">
        <f>IF('Imperial ME - Current'!$I$15&lt;3.1622,840.33-168.66*(3.1622-'Imperial ME - Current'!$I$15),840.33)</f>
        <v>840.33</v>
      </c>
      <c r="AZ36" s="1">
        <f t="shared" si="15"/>
        <v>22159.620000000003</v>
      </c>
      <c r="BA36" s="40">
        <f>IF('Imperial ME - Current'!$I$15&lt;4.0581,604.98+0.000000659*(4.0581-'Imperial ME - Current'!$I$15)-32.9253*(4.0581-'Imperial ME - Current'!$I$15)^2,604.98)</f>
        <v>604.98</v>
      </c>
      <c r="BB36" s="1">
        <f t="shared" si="29"/>
        <v>22939.739999999994</v>
      </c>
    </row>
    <row r="37" spans="1:54" x14ac:dyDescent="0.25">
      <c r="A37" s="40">
        <v>59</v>
      </c>
      <c r="B37" s="40">
        <f>IF('Imperial ME - Current'!$B$15&lt;3.1622,840.33-168.66*(3.1622-'Imperial ME - Current'!$B$15),840.33)</f>
        <v>840.33</v>
      </c>
      <c r="C37" s="1">
        <f t="shared" si="8"/>
        <v>22999.950000000004</v>
      </c>
      <c r="D37" s="40">
        <f>IF('Imperial ME - Current'!$B$15&lt;4.0581,604.98+0.000000659*(4.0581-'Imperial ME - Current'!$B$15)-32.9253*(4.0581-'Imperial ME - Current'!$B$15)^2,604.98)</f>
        <v>604.98</v>
      </c>
      <c r="E37" s="1">
        <f t="shared" si="0"/>
        <v>23544.719999999994</v>
      </c>
      <c r="H37" s="40">
        <v>59</v>
      </c>
      <c r="I37" s="40">
        <f>IF('Imperial ME - Current'!$C$15&lt;3.1622,840.33-168.66*(3.1622-'Imperial ME - Current'!$C$15),840.33)</f>
        <v>840.33</v>
      </c>
      <c r="J37" s="1">
        <f t="shared" si="9"/>
        <v>22999.950000000004</v>
      </c>
      <c r="K37" s="40">
        <f>IF('Imperial ME - Current'!$C$15&lt;4.0581,604.98+0.000000659*(4.0581-'Imperial ME - Current'!$C$15)-32.9253*(4.0581-'Imperial ME - Current'!$C$15)^2,604.98)</f>
        <v>604.98</v>
      </c>
      <c r="L37" s="1">
        <f t="shared" si="23"/>
        <v>23544.719999999994</v>
      </c>
      <c r="O37" s="40">
        <v>59</v>
      </c>
      <c r="P37" s="40">
        <f>IF('Imperial ME - Current'!$D$15&lt;3.1622,840.33-168.66*(3.1622-'Imperial ME - Current'!$D$15),840.33)</f>
        <v>840.33</v>
      </c>
      <c r="Q37" s="1">
        <f t="shared" si="10"/>
        <v>22999.950000000004</v>
      </c>
      <c r="R37" s="40">
        <f>IF('Imperial ME - Current'!$D$15&lt;4.0581,604.98+0.000000659*(4.0581-'Imperial ME - Current'!$D$15)-32.9253*(4.0581-'Imperial ME - Current'!$B$15)^2,604.98)</f>
        <v>604.98</v>
      </c>
      <c r="S37" s="1">
        <f t="shared" si="24"/>
        <v>23544.719999999994</v>
      </c>
      <c r="V37" s="40">
        <v>59</v>
      </c>
      <c r="W37" s="40">
        <f>IF('Imperial ME - Current'!$E$15&lt;3.1622,840.33-168.66*(3.1622-'Imperial ME - Current'!$B$15),840.33)</f>
        <v>840.33</v>
      </c>
      <c r="X37" s="1">
        <f t="shared" si="11"/>
        <v>22999.950000000004</v>
      </c>
      <c r="Y37" s="40">
        <f>IF('Imperial ME - Current'!$E$15&lt;4.0581,604.98+0.000000659*(4.0581-'Imperial ME - Current'!$E$15)-32.9253*(4.0581-'Imperial ME - Current'!$E$15)^2,604.98)</f>
        <v>604.98</v>
      </c>
      <c r="Z37" s="1">
        <f t="shared" si="25"/>
        <v>23544.719999999994</v>
      </c>
      <c r="AC37" s="40">
        <v>59</v>
      </c>
      <c r="AD37" s="40">
        <f>IF('Imperial ME - Current'!$F$15&lt;3.1622,840.33-168.66*(3.1622-'Imperial ME - Current'!$F$15),840.33)</f>
        <v>840.33</v>
      </c>
      <c r="AE37" s="1">
        <f t="shared" si="12"/>
        <v>22999.950000000004</v>
      </c>
      <c r="AF37" s="40">
        <f>IF('Imperial ME - Current'!$F$15&lt;4.0581,604.98+0.000000659*(4.0581-'Imperial ME - Current'!$F$15)-32.9253*(4.0581-'Imperial ME - Current'!$F$15)^2,604.98)</f>
        <v>604.98</v>
      </c>
      <c r="AG37" s="1">
        <f t="shared" si="26"/>
        <v>23544.719999999994</v>
      </c>
      <c r="AJ37" s="40">
        <v>59</v>
      </c>
      <c r="AK37" s="40">
        <f>IF('Imperial ME - Current'!$G$15&lt;3.1622,840.33-168.66*(3.1622-'Imperial ME - Current'!$G$15),840.33)</f>
        <v>840.33</v>
      </c>
      <c r="AL37" s="1">
        <f t="shared" si="13"/>
        <v>22999.950000000004</v>
      </c>
      <c r="AM37" s="40">
        <f>IF('Imperial ME - Current'!$G$15&lt;4.0581,604.98+0.000000659*(4.0581-'Imperial ME - Current'!$G$15)-32.9253*(4.0581-'Imperial ME - Current'!$G$15)^2,604.98)</f>
        <v>604.98</v>
      </c>
      <c r="AN37" s="1">
        <f t="shared" si="27"/>
        <v>23544.719999999994</v>
      </c>
      <c r="AQ37" s="40">
        <v>59</v>
      </c>
      <c r="AR37" s="40">
        <f>IF('Imperial ME - Current'!$H$15&lt;3.1622,840.33-168.66*(3.1622-'Imperial ME - Current'!$H$15),840.33)</f>
        <v>840.33</v>
      </c>
      <c r="AS37" s="1">
        <f t="shared" si="14"/>
        <v>22999.950000000004</v>
      </c>
      <c r="AT37" s="40">
        <f>IF('Imperial ME - Current'!$H$15&lt;4.0581,604.98+0.000000659*(4.0581-'Imperial ME - Current'!$H$15)-32.9253*(4.0581-'Imperial ME - Current'!$H$15)^2,604.98)</f>
        <v>604.98</v>
      </c>
      <c r="AU37" s="1">
        <f t="shared" si="28"/>
        <v>23544.719999999994</v>
      </c>
      <c r="AX37" s="40">
        <v>59</v>
      </c>
      <c r="AY37" s="40">
        <f>IF('Imperial ME - Current'!$I$15&lt;3.1622,840.33-168.66*(3.1622-'Imperial ME - Current'!$I$15),840.33)</f>
        <v>840.33</v>
      </c>
      <c r="AZ37" s="1">
        <f t="shared" si="15"/>
        <v>22999.950000000004</v>
      </c>
      <c r="BA37" s="40">
        <f>IF('Imperial ME - Current'!$I$15&lt;4.0581,604.98+0.000000659*(4.0581-'Imperial ME - Current'!$I$15)-32.9253*(4.0581-'Imperial ME - Current'!$I$15)^2,604.98)</f>
        <v>604.98</v>
      </c>
      <c r="BB37" s="1">
        <f t="shared" si="29"/>
        <v>23544.719999999994</v>
      </c>
    </row>
    <row r="38" spans="1:54" x14ac:dyDescent="0.25">
      <c r="A38" s="40">
        <v>60</v>
      </c>
      <c r="B38" s="40">
        <f>IF('Imperial ME - Current'!$B$15&lt;3.1622,840.33-168.66*(3.1622-'Imperial ME - Current'!$B$15),840.33)</f>
        <v>840.33</v>
      </c>
      <c r="C38" s="1">
        <f t="shared" si="8"/>
        <v>23840.280000000006</v>
      </c>
      <c r="D38" s="40">
        <f>IF('Imperial ME - Current'!$B$15&lt;4.0581,604.98+0.000000659*(4.0581-'Imperial ME - Current'!$B$15)-32.9253*(4.0581-'Imperial ME - Current'!$B$15)^2,604.98)</f>
        <v>604.98</v>
      </c>
      <c r="E38" s="1">
        <f t="shared" si="0"/>
        <v>24149.699999999993</v>
      </c>
      <c r="H38" s="40">
        <v>60</v>
      </c>
      <c r="I38" s="40">
        <f>IF('Imperial ME - Current'!$C$15&lt;3.1622,840.33-168.66*(3.1622-'Imperial ME - Current'!$C$15),840.33)</f>
        <v>840.33</v>
      </c>
      <c r="J38" s="1">
        <f t="shared" si="9"/>
        <v>23840.280000000006</v>
      </c>
      <c r="K38" s="40">
        <f>IF('Imperial ME - Current'!$C$15&lt;4.0581,604.98+0.000000659*(4.0581-'Imperial ME - Current'!$C$15)-32.9253*(4.0581-'Imperial ME - Current'!$C$15)^2,604.98)</f>
        <v>604.98</v>
      </c>
      <c r="L38" s="1">
        <f t="shared" si="23"/>
        <v>24149.699999999993</v>
      </c>
      <c r="O38" s="40">
        <v>60</v>
      </c>
      <c r="P38" s="40">
        <f>IF('Imperial ME - Current'!$D$15&lt;3.1622,840.33-168.66*(3.1622-'Imperial ME - Current'!$D$15),840.33)</f>
        <v>840.33</v>
      </c>
      <c r="Q38" s="1">
        <f t="shared" si="10"/>
        <v>23840.280000000006</v>
      </c>
      <c r="R38" s="40">
        <f>IF('Imperial ME - Current'!$D$15&lt;4.0581,604.98+0.000000659*(4.0581-'Imperial ME - Current'!$D$15)-32.9253*(4.0581-'Imperial ME - Current'!$B$15)^2,604.98)</f>
        <v>604.98</v>
      </c>
      <c r="S38" s="1">
        <f t="shared" si="24"/>
        <v>24149.699999999993</v>
      </c>
      <c r="V38" s="40">
        <v>60</v>
      </c>
      <c r="W38" s="40">
        <f>IF('Imperial ME - Current'!$E$15&lt;3.1622,840.33-168.66*(3.1622-'Imperial ME - Current'!$B$15),840.33)</f>
        <v>840.33</v>
      </c>
      <c r="X38" s="1">
        <f t="shared" si="11"/>
        <v>23840.280000000006</v>
      </c>
      <c r="Y38" s="40">
        <f>IF('Imperial ME - Current'!$E$15&lt;4.0581,604.98+0.000000659*(4.0581-'Imperial ME - Current'!$E$15)-32.9253*(4.0581-'Imperial ME - Current'!$E$15)^2,604.98)</f>
        <v>604.98</v>
      </c>
      <c r="Z38" s="1">
        <f t="shared" si="25"/>
        <v>24149.699999999993</v>
      </c>
      <c r="AC38" s="40">
        <v>60</v>
      </c>
      <c r="AD38" s="40">
        <f>IF('Imperial ME - Current'!$F$15&lt;3.1622,840.33-168.66*(3.1622-'Imperial ME - Current'!$F$15),840.33)</f>
        <v>840.33</v>
      </c>
      <c r="AE38" s="1">
        <f t="shared" si="12"/>
        <v>23840.280000000006</v>
      </c>
      <c r="AF38" s="40">
        <f>IF('Imperial ME - Current'!$F$15&lt;4.0581,604.98+0.000000659*(4.0581-'Imperial ME - Current'!$F$15)-32.9253*(4.0581-'Imperial ME - Current'!$F$15)^2,604.98)</f>
        <v>604.98</v>
      </c>
      <c r="AG38" s="1">
        <f t="shared" si="26"/>
        <v>24149.699999999993</v>
      </c>
      <c r="AJ38" s="40">
        <v>60</v>
      </c>
      <c r="AK38" s="40">
        <f>IF('Imperial ME - Current'!$G$15&lt;3.1622,840.33-168.66*(3.1622-'Imperial ME - Current'!$G$15),840.33)</f>
        <v>840.33</v>
      </c>
      <c r="AL38" s="1">
        <f t="shared" si="13"/>
        <v>23840.280000000006</v>
      </c>
      <c r="AM38" s="40">
        <f>IF('Imperial ME - Current'!$G$15&lt;4.0581,604.98+0.000000659*(4.0581-'Imperial ME - Current'!$G$15)-32.9253*(4.0581-'Imperial ME - Current'!$G$15)^2,604.98)</f>
        <v>604.98</v>
      </c>
      <c r="AN38" s="1">
        <f t="shared" si="27"/>
        <v>24149.699999999993</v>
      </c>
      <c r="AQ38" s="40">
        <v>60</v>
      </c>
      <c r="AR38" s="40">
        <f>IF('Imperial ME - Current'!$H$15&lt;3.1622,840.33-168.66*(3.1622-'Imperial ME - Current'!$H$15),840.33)</f>
        <v>840.33</v>
      </c>
      <c r="AS38" s="1">
        <f t="shared" si="14"/>
        <v>23840.280000000006</v>
      </c>
      <c r="AT38" s="40">
        <f>IF('Imperial ME - Current'!$H$15&lt;4.0581,604.98+0.000000659*(4.0581-'Imperial ME - Current'!$H$15)-32.9253*(4.0581-'Imperial ME - Current'!$H$15)^2,604.98)</f>
        <v>604.98</v>
      </c>
      <c r="AU38" s="1">
        <f t="shared" si="28"/>
        <v>24149.699999999993</v>
      </c>
      <c r="AX38" s="40">
        <v>60</v>
      </c>
      <c r="AY38" s="40">
        <f>IF('Imperial ME - Current'!$I$15&lt;3.1622,840.33-168.66*(3.1622-'Imperial ME - Current'!$I$15),840.33)</f>
        <v>840.33</v>
      </c>
      <c r="AZ38" s="1">
        <f t="shared" si="15"/>
        <v>23840.280000000006</v>
      </c>
      <c r="BA38" s="40">
        <f>IF('Imperial ME - Current'!$I$15&lt;4.0581,604.98+0.000000659*(4.0581-'Imperial ME - Current'!$I$15)-32.9253*(4.0581-'Imperial ME - Current'!$I$15)^2,604.98)</f>
        <v>604.98</v>
      </c>
      <c r="BB38" s="1">
        <f t="shared" si="29"/>
        <v>24149.699999999993</v>
      </c>
    </row>
    <row r="39" spans="1:54" x14ac:dyDescent="0.25">
      <c r="A39" s="40">
        <v>61</v>
      </c>
      <c r="B39" s="40">
        <f>IF('Imperial ME - Current'!$B$15&lt;3.1622,840.33-168.66*(3.1622-'Imperial ME - Current'!$B$15),840.33)</f>
        <v>840.33</v>
      </c>
      <c r="C39" s="1">
        <f t="shared" si="8"/>
        <v>24680.610000000008</v>
      </c>
      <c r="D39" s="40">
        <f>IF('Imperial ME - Current'!$B$15&lt;4.0581,604.98+0.000000659*(4.0581-'Imperial ME - Current'!$B$15)-32.9253*(4.0581-'Imperial ME - Current'!$B$15)^2,604.98)</f>
        <v>604.98</v>
      </c>
      <c r="E39" s="1">
        <f t="shared" si="0"/>
        <v>24754.679999999993</v>
      </c>
      <c r="H39" s="40">
        <v>61</v>
      </c>
      <c r="I39" s="40">
        <f>IF('Imperial ME - Current'!$C$15&lt;3.1622,840.33-168.66*(3.1622-'Imperial ME - Current'!$C$15),840.33)</f>
        <v>840.33</v>
      </c>
      <c r="J39" s="1">
        <f t="shared" si="9"/>
        <v>24680.610000000008</v>
      </c>
      <c r="K39" s="40">
        <f>IF('Imperial ME - Current'!$C$15&lt;4.0581,604.98+0.000000659*(4.0581-'Imperial ME - Current'!$C$15)-32.9253*(4.0581-'Imperial ME - Current'!$C$15)^2,604.98)</f>
        <v>604.98</v>
      </c>
      <c r="L39" s="1">
        <f t="shared" si="23"/>
        <v>24754.679999999993</v>
      </c>
      <c r="O39" s="40">
        <v>61</v>
      </c>
      <c r="P39" s="40">
        <f>IF('Imperial ME - Current'!$D$15&lt;3.1622,840.33-168.66*(3.1622-'Imperial ME - Current'!$D$15),840.33)</f>
        <v>840.33</v>
      </c>
      <c r="Q39" s="1">
        <f t="shared" si="10"/>
        <v>24680.610000000008</v>
      </c>
      <c r="R39" s="40">
        <f>IF('Imperial ME - Current'!$D$15&lt;4.0581,604.98+0.000000659*(4.0581-'Imperial ME - Current'!$D$15)-32.9253*(4.0581-'Imperial ME - Current'!$B$15)^2,604.98)</f>
        <v>604.98</v>
      </c>
      <c r="S39" s="1">
        <f t="shared" si="24"/>
        <v>24754.679999999993</v>
      </c>
      <c r="V39" s="40">
        <v>61</v>
      </c>
      <c r="W39" s="40">
        <f>IF('Imperial ME - Current'!$E$15&lt;3.1622,840.33-168.66*(3.1622-'Imperial ME - Current'!$B$15),840.33)</f>
        <v>840.33</v>
      </c>
      <c r="X39" s="1">
        <f t="shared" si="11"/>
        <v>24680.610000000008</v>
      </c>
      <c r="Y39" s="40">
        <f>IF('Imperial ME - Current'!$E$15&lt;4.0581,604.98+0.000000659*(4.0581-'Imperial ME - Current'!$E$15)-32.9253*(4.0581-'Imperial ME - Current'!$E$15)^2,604.98)</f>
        <v>604.98</v>
      </c>
      <c r="Z39" s="1">
        <f t="shared" si="25"/>
        <v>24754.679999999993</v>
      </c>
      <c r="AC39" s="40">
        <v>61</v>
      </c>
      <c r="AD39" s="40">
        <f>IF('Imperial ME - Current'!$F$15&lt;3.1622,840.33-168.66*(3.1622-'Imperial ME - Current'!$F$15),840.33)</f>
        <v>840.33</v>
      </c>
      <c r="AE39" s="1">
        <f t="shared" si="12"/>
        <v>24680.610000000008</v>
      </c>
      <c r="AF39" s="40">
        <f>IF('Imperial ME - Current'!$F$15&lt;4.0581,604.98+0.000000659*(4.0581-'Imperial ME - Current'!$F$15)-32.9253*(4.0581-'Imperial ME - Current'!$F$15)^2,604.98)</f>
        <v>604.98</v>
      </c>
      <c r="AG39" s="1">
        <f t="shared" si="26"/>
        <v>24754.679999999993</v>
      </c>
      <c r="AJ39" s="40">
        <v>61</v>
      </c>
      <c r="AK39" s="40">
        <f>IF('Imperial ME - Current'!$G$15&lt;3.1622,840.33-168.66*(3.1622-'Imperial ME - Current'!$G$15),840.33)</f>
        <v>840.33</v>
      </c>
      <c r="AL39" s="1">
        <f t="shared" si="13"/>
        <v>24680.610000000008</v>
      </c>
      <c r="AM39" s="40">
        <f>IF('Imperial ME - Current'!$G$15&lt;4.0581,604.98+0.000000659*(4.0581-'Imperial ME - Current'!$G$15)-32.9253*(4.0581-'Imperial ME - Current'!$G$15)^2,604.98)</f>
        <v>604.98</v>
      </c>
      <c r="AN39" s="1">
        <f t="shared" si="27"/>
        <v>24754.679999999993</v>
      </c>
      <c r="AQ39" s="40">
        <v>61</v>
      </c>
      <c r="AR39" s="40">
        <f>IF('Imperial ME - Current'!$H$15&lt;3.1622,840.33-168.66*(3.1622-'Imperial ME - Current'!$H$15),840.33)</f>
        <v>840.33</v>
      </c>
      <c r="AS39" s="1">
        <f t="shared" si="14"/>
        <v>24680.610000000008</v>
      </c>
      <c r="AT39" s="40">
        <f>IF('Imperial ME - Current'!$H$15&lt;4.0581,604.98+0.000000659*(4.0581-'Imperial ME - Current'!$H$15)-32.9253*(4.0581-'Imperial ME - Current'!$H$15)^2,604.98)</f>
        <v>604.98</v>
      </c>
      <c r="AU39" s="1">
        <f t="shared" si="28"/>
        <v>24754.679999999993</v>
      </c>
      <c r="AX39" s="40">
        <v>61</v>
      </c>
      <c r="AY39" s="40">
        <f>IF('Imperial ME - Current'!$I$15&lt;3.1622,840.33-168.66*(3.1622-'Imperial ME - Current'!$I$15),840.33)</f>
        <v>840.33</v>
      </c>
      <c r="AZ39" s="1">
        <f t="shared" si="15"/>
        <v>24680.610000000008</v>
      </c>
      <c r="BA39" s="40">
        <f>IF('Imperial ME - Current'!$I$15&lt;4.0581,604.98+0.000000659*(4.0581-'Imperial ME - Current'!$I$15)-32.9253*(4.0581-'Imperial ME - Current'!$I$15)^2,604.98)</f>
        <v>604.98</v>
      </c>
      <c r="BB39" s="1">
        <f t="shared" si="29"/>
        <v>24754.679999999993</v>
      </c>
    </row>
    <row r="40" spans="1:54" x14ac:dyDescent="0.25">
      <c r="A40" s="40">
        <v>62</v>
      </c>
      <c r="B40" s="40">
        <f>IF('Imperial ME - Current'!$B$15&lt;3.1622,840.33-168.66*(3.1622-'Imperial ME - Current'!$B$15),840.33)</f>
        <v>840.33</v>
      </c>
      <c r="C40" s="1">
        <f t="shared" si="8"/>
        <v>25520.94000000001</v>
      </c>
      <c r="D40" s="40">
        <f>IF('Imperial ME - Current'!$B$15&lt;4.0581,604.98+0.000000659*(4.0581-'Imperial ME - Current'!$B$15)-32.9253*(4.0581-'Imperial ME - Current'!$B$15)^2,604.98)</f>
        <v>604.98</v>
      </c>
      <c r="E40" s="1">
        <f t="shared" si="0"/>
        <v>25359.659999999993</v>
      </c>
      <c r="H40" s="40">
        <v>62</v>
      </c>
      <c r="I40" s="40">
        <f>IF('Imperial ME - Current'!$C$15&lt;3.1622,840.33-168.66*(3.1622-'Imperial ME - Current'!$C$15),840.33)</f>
        <v>840.33</v>
      </c>
      <c r="J40" s="1">
        <f t="shared" si="9"/>
        <v>25520.94000000001</v>
      </c>
      <c r="K40" s="40">
        <f>IF('Imperial ME - Current'!$C$15&lt;4.0581,604.98+0.000000659*(4.0581-'Imperial ME - Current'!$C$15)-32.9253*(4.0581-'Imperial ME - Current'!$C$15)^2,604.98)</f>
        <v>604.98</v>
      </c>
      <c r="L40" s="1">
        <f t="shared" si="23"/>
        <v>25359.659999999993</v>
      </c>
      <c r="O40" s="40">
        <v>62</v>
      </c>
      <c r="P40" s="40">
        <f>IF('Imperial ME - Current'!$D$15&lt;3.1622,840.33-168.66*(3.1622-'Imperial ME - Current'!$D$15),840.33)</f>
        <v>840.33</v>
      </c>
      <c r="Q40" s="1">
        <f t="shared" si="10"/>
        <v>25520.94000000001</v>
      </c>
      <c r="R40" s="40">
        <f>IF('Imperial ME - Current'!$D$15&lt;4.0581,604.98+0.000000659*(4.0581-'Imperial ME - Current'!$D$15)-32.9253*(4.0581-'Imperial ME - Current'!$B$15)^2,604.98)</f>
        <v>604.98</v>
      </c>
      <c r="S40" s="1">
        <f t="shared" si="24"/>
        <v>25359.659999999993</v>
      </c>
      <c r="V40" s="40">
        <v>62</v>
      </c>
      <c r="W40" s="40">
        <f>IF('Imperial ME - Current'!$E$15&lt;3.1622,840.33-168.66*(3.1622-'Imperial ME - Current'!$B$15),840.33)</f>
        <v>840.33</v>
      </c>
      <c r="X40" s="1">
        <f t="shared" si="11"/>
        <v>25520.94000000001</v>
      </c>
      <c r="Y40" s="40">
        <f>IF('Imperial ME - Current'!$E$15&lt;4.0581,604.98+0.000000659*(4.0581-'Imperial ME - Current'!$E$15)-32.9253*(4.0581-'Imperial ME - Current'!$E$15)^2,604.98)</f>
        <v>604.98</v>
      </c>
      <c r="Z40" s="1">
        <f t="shared" si="25"/>
        <v>25359.659999999993</v>
      </c>
      <c r="AC40" s="40">
        <v>62</v>
      </c>
      <c r="AD40" s="40">
        <f>IF('Imperial ME - Current'!$F$15&lt;3.1622,840.33-168.66*(3.1622-'Imperial ME - Current'!$F$15),840.33)</f>
        <v>840.33</v>
      </c>
      <c r="AE40" s="1">
        <f t="shared" si="12"/>
        <v>25520.94000000001</v>
      </c>
      <c r="AF40" s="40">
        <f>IF('Imperial ME - Current'!$F$15&lt;4.0581,604.98+0.000000659*(4.0581-'Imperial ME - Current'!$F$15)-32.9253*(4.0581-'Imperial ME - Current'!$F$15)^2,604.98)</f>
        <v>604.98</v>
      </c>
      <c r="AG40" s="1">
        <f t="shared" si="26"/>
        <v>25359.659999999993</v>
      </c>
      <c r="AJ40" s="40">
        <v>62</v>
      </c>
      <c r="AK40" s="40">
        <f>IF('Imperial ME - Current'!$G$15&lt;3.1622,840.33-168.66*(3.1622-'Imperial ME - Current'!$G$15),840.33)</f>
        <v>840.33</v>
      </c>
      <c r="AL40" s="1">
        <f t="shared" si="13"/>
        <v>25520.94000000001</v>
      </c>
      <c r="AM40" s="40">
        <f>IF('Imperial ME - Current'!$G$15&lt;4.0581,604.98+0.000000659*(4.0581-'Imperial ME - Current'!$G$15)-32.9253*(4.0581-'Imperial ME - Current'!$G$15)^2,604.98)</f>
        <v>604.98</v>
      </c>
      <c r="AN40" s="1">
        <f t="shared" si="27"/>
        <v>25359.659999999993</v>
      </c>
      <c r="AQ40" s="40">
        <v>62</v>
      </c>
      <c r="AR40" s="40">
        <f>IF('Imperial ME - Current'!$H$15&lt;3.1622,840.33-168.66*(3.1622-'Imperial ME - Current'!$H$15),840.33)</f>
        <v>840.33</v>
      </c>
      <c r="AS40" s="1">
        <f t="shared" si="14"/>
        <v>25520.94000000001</v>
      </c>
      <c r="AT40" s="40">
        <f>IF('Imperial ME - Current'!$H$15&lt;4.0581,604.98+0.000000659*(4.0581-'Imperial ME - Current'!$H$15)-32.9253*(4.0581-'Imperial ME - Current'!$H$15)^2,604.98)</f>
        <v>604.98</v>
      </c>
      <c r="AU40" s="1">
        <f t="shared" si="28"/>
        <v>25359.659999999993</v>
      </c>
      <c r="AX40" s="40">
        <v>62</v>
      </c>
      <c r="AY40" s="40">
        <f>IF('Imperial ME - Current'!$I$15&lt;3.1622,840.33-168.66*(3.1622-'Imperial ME - Current'!$I$15),840.33)</f>
        <v>840.33</v>
      </c>
      <c r="AZ40" s="1">
        <f t="shared" si="15"/>
        <v>25520.94000000001</v>
      </c>
      <c r="BA40" s="40">
        <f>IF('Imperial ME - Current'!$I$15&lt;4.0581,604.98+0.000000659*(4.0581-'Imperial ME - Current'!$I$15)-32.9253*(4.0581-'Imperial ME - Current'!$I$15)^2,604.98)</f>
        <v>604.98</v>
      </c>
      <c r="BB40" s="1">
        <f t="shared" si="29"/>
        <v>25359.659999999993</v>
      </c>
    </row>
    <row r="41" spans="1:54" x14ac:dyDescent="0.25">
      <c r="A41" s="40">
        <v>63</v>
      </c>
      <c r="B41" s="40">
        <f>IF('Imperial ME - Current'!$B$15&lt;3.1622,840.33-168.66*(3.1622-'Imperial ME - Current'!$B$15),840.33)</f>
        <v>840.33</v>
      </c>
      <c r="C41" s="1">
        <f t="shared" si="8"/>
        <v>26361.270000000011</v>
      </c>
      <c r="D41" s="40">
        <f>IF('Imperial ME - Current'!$B$15&lt;4.0581,604.98+0.000000659*(4.0581-'Imperial ME - Current'!$B$15)-32.9253*(4.0581-'Imperial ME - Current'!$B$15)^2,604.98)</f>
        <v>604.98</v>
      </c>
      <c r="E41" s="1">
        <f t="shared" si="0"/>
        <v>25964.639999999992</v>
      </c>
      <c r="H41" s="40">
        <v>63</v>
      </c>
      <c r="I41" s="40">
        <f>IF('Imperial ME - Current'!$C$15&lt;3.1622,840.33-168.66*(3.1622-'Imperial ME - Current'!$C$15),840.33)</f>
        <v>840.33</v>
      </c>
      <c r="J41" s="1">
        <f t="shared" si="9"/>
        <v>26361.270000000011</v>
      </c>
      <c r="K41" s="40">
        <f>IF('Imperial ME - Current'!$C$15&lt;4.0581,604.98+0.000000659*(4.0581-'Imperial ME - Current'!$C$15)-32.9253*(4.0581-'Imperial ME - Current'!$C$15)^2,604.98)</f>
        <v>604.98</v>
      </c>
      <c r="L41" s="1">
        <f t="shared" si="23"/>
        <v>25964.639999999992</v>
      </c>
      <c r="O41" s="40">
        <v>63</v>
      </c>
      <c r="P41" s="40">
        <f>IF('Imperial ME - Current'!$D$15&lt;3.1622,840.33-168.66*(3.1622-'Imperial ME - Current'!$D$15),840.33)</f>
        <v>840.33</v>
      </c>
      <c r="Q41" s="1">
        <f t="shared" si="10"/>
        <v>26361.270000000011</v>
      </c>
      <c r="R41" s="40">
        <f>IF('Imperial ME - Current'!$D$15&lt;4.0581,604.98+0.000000659*(4.0581-'Imperial ME - Current'!$D$15)-32.9253*(4.0581-'Imperial ME - Current'!$B$15)^2,604.98)</f>
        <v>604.98</v>
      </c>
      <c r="S41" s="1">
        <f t="shared" si="24"/>
        <v>25964.639999999992</v>
      </c>
      <c r="V41" s="40">
        <v>63</v>
      </c>
      <c r="W41" s="40">
        <f>IF('Imperial ME - Current'!$E$15&lt;3.1622,840.33-168.66*(3.1622-'Imperial ME - Current'!$B$15),840.33)</f>
        <v>840.33</v>
      </c>
      <c r="X41" s="1">
        <f t="shared" si="11"/>
        <v>26361.270000000011</v>
      </c>
      <c r="Y41" s="40">
        <f>IF('Imperial ME - Current'!$E$15&lt;4.0581,604.98+0.000000659*(4.0581-'Imperial ME - Current'!$E$15)-32.9253*(4.0581-'Imperial ME - Current'!$E$15)^2,604.98)</f>
        <v>604.98</v>
      </c>
      <c r="Z41" s="1">
        <f t="shared" si="25"/>
        <v>25964.639999999992</v>
      </c>
      <c r="AC41" s="40">
        <v>63</v>
      </c>
      <c r="AD41" s="40">
        <f>IF('Imperial ME - Current'!$F$15&lt;3.1622,840.33-168.66*(3.1622-'Imperial ME - Current'!$F$15),840.33)</f>
        <v>840.33</v>
      </c>
      <c r="AE41" s="1">
        <f t="shared" si="12"/>
        <v>26361.270000000011</v>
      </c>
      <c r="AF41" s="40">
        <f>IF('Imperial ME - Current'!$F$15&lt;4.0581,604.98+0.000000659*(4.0581-'Imperial ME - Current'!$F$15)-32.9253*(4.0581-'Imperial ME - Current'!$F$15)^2,604.98)</f>
        <v>604.98</v>
      </c>
      <c r="AG41" s="1">
        <f t="shared" si="26"/>
        <v>25964.639999999992</v>
      </c>
      <c r="AJ41" s="40">
        <v>63</v>
      </c>
      <c r="AK41" s="40">
        <f>IF('Imperial ME - Current'!$G$15&lt;3.1622,840.33-168.66*(3.1622-'Imperial ME - Current'!$G$15),840.33)</f>
        <v>840.33</v>
      </c>
      <c r="AL41" s="1">
        <f t="shared" si="13"/>
        <v>26361.270000000011</v>
      </c>
      <c r="AM41" s="40">
        <f>IF('Imperial ME - Current'!$G$15&lt;4.0581,604.98+0.000000659*(4.0581-'Imperial ME - Current'!$G$15)-32.9253*(4.0581-'Imperial ME - Current'!$G$15)^2,604.98)</f>
        <v>604.98</v>
      </c>
      <c r="AN41" s="1">
        <f t="shared" si="27"/>
        <v>25964.639999999992</v>
      </c>
      <c r="AQ41" s="40">
        <v>63</v>
      </c>
      <c r="AR41" s="40">
        <f>IF('Imperial ME - Current'!$H$15&lt;3.1622,840.33-168.66*(3.1622-'Imperial ME - Current'!$H$15),840.33)</f>
        <v>840.33</v>
      </c>
      <c r="AS41" s="1">
        <f t="shared" si="14"/>
        <v>26361.270000000011</v>
      </c>
      <c r="AT41" s="40">
        <f>IF('Imperial ME - Current'!$H$15&lt;4.0581,604.98+0.000000659*(4.0581-'Imperial ME - Current'!$H$15)-32.9253*(4.0581-'Imperial ME - Current'!$H$15)^2,604.98)</f>
        <v>604.98</v>
      </c>
      <c r="AU41" s="1">
        <f t="shared" si="28"/>
        <v>25964.639999999992</v>
      </c>
      <c r="AX41" s="40">
        <v>63</v>
      </c>
      <c r="AY41" s="40">
        <f>IF('Imperial ME - Current'!$I$15&lt;3.1622,840.33-168.66*(3.1622-'Imperial ME - Current'!$I$15),840.33)</f>
        <v>840.33</v>
      </c>
      <c r="AZ41" s="1">
        <f t="shared" si="15"/>
        <v>26361.270000000011</v>
      </c>
      <c r="BA41" s="40">
        <f>IF('Imperial ME - Current'!$I$15&lt;4.0581,604.98+0.000000659*(4.0581-'Imperial ME - Current'!$I$15)-32.9253*(4.0581-'Imperial ME - Current'!$I$15)^2,604.98)</f>
        <v>604.98</v>
      </c>
      <c r="BB41" s="1">
        <f t="shared" si="29"/>
        <v>25964.639999999992</v>
      </c>
    </row>
    <row r="42" spans="1:54" x14ac:dyDescent="0.25">
      <c r="A42" s="40">
        <v>64</v>
      </c>
      <c r="B42" s="40">
        <f>IF('Imperial ME - Current'!$B$15&lt;3.1622,840.33-168.66*(3.1622-'Imperial ME - Current'!$B$15),840.33)</f>
        <v>840.33</v>
      </c>
      <c r="C42" s="1">
        <f t="shared" si="8"/>
        <v>27201.600000000013</v>
      </c>
      <c r="D42" s="40">
        <f>IF('Imperial ME - Current'!$B$15&lt;4.0581,604.98+0.000000659*(4.0581-'Imperial ME - Current'!$B$15)-32.9253*(4.0581-'Imperial ME - Current'!$B$15)^2,604.98)</f>
        <v>604.98</v>
      </c>
      <c r="E42" s="1">
        <f t="shared" si="0"/>
        <v>26569.619999999992</v>
      </c>
      <c r="H42" s="40">
        <v>64</v>
      </c>
      <c r="I42" s="40">
        <f>IF('Imperial ME - Current'!$C$15&lt;3.1622,840.33-168.66*(3.1622-'Imperial ME - Current'!$C$15),840.33)</f>
        <v>840.33</v>
      </c>
      <c r="J42" s="1">
        <f t="shared" si="9"/>
        <v>27201.600000000013</v>
      </c>
      <c r="K42" s="40">
        <f>IF('Imperial ME - Current'!$C$15&lt;4.0581,604.98+0.000000659*(4.0581-'Imperial ME - Current'!$C$15)-32.9253*(4.0581-'Imperial ME - Current'!$C$15)^2,604.98)</f>
        <v>604.98</v>
      </c>
      <c r="L42" s="1">
        <f t="shared" si="23"/>
        <v>26569.619999999992</v>
      </c>
      <c r="O42" s="40">
        <v>64</v>
      </c>
      <c r="P42" s="40">
        <f>IF('Imperial ME - Current'!$D$15&lt;3.1622,840.33-168.66*(3.1622-'Imperial ME - Current'!$D$15),840.33)</f>
        <v>840.33</v>
      </c>
      <c r="Q42" s="1">
        <f t="shared" si="10"/>
        <v>27201.600000000013</v>
      </c>
      <c r="R42" s="40">
        <f>IF('Imperial ME - Current'!$D$15&lt;4.0581,604.98+0.000000659*(4.0581-'Imperial ME - Current'!$D$15)-32.9253*(4.0581-'Imperial ME - Current'!$B$15)^2,604.98)</f>
        <v>604.98</v>
      </c>
      <c r="S42" s="1">
        <f t="shared" si="24"/>
        <v>26569.619999999992</v>
      </c>
      <c r="V42" s="40">
        <v>64</v>
      </c>
      <c r="W42" s="40">
        <f>IF('Imperial ME - Current'!$E$15&lt;3.1622,840.33-168.66*(3.1622-'Imperial ME - Current'!$B$15),840.33)</f>
        <v>840.33</v>
      </c>
      <c r="X42" s="1">
        <f t="shared" si="11"/>
        <v>27201.600000000013</v>
      </c>
      <c r="Y42" s="40">
        <f>IF('Imperial ME - Current'!$E$15&lt;4.0581,604.98+0.000000659*(4.0581-'Imperial ME - Current'!$E$15)-32.9253*(4.0581-'Imperial ME - Current'!$E$15)^2,604.98)</f>
        <v>604.98</v>
      </c>
      <c r="Z42" s="1">
        <f t="shared" si="25"/>
        <v>26569.619999999992</v>
      </c>
      <c r="AC42" s="40">
        <v>64</v>
      </c>
      <c r="AD42" s="40">
        <f>IF('Imperial ME - Current'!$F$15&lt;3.1622,840.33-168.66*(3.1622-'Imperial ME - Current'!$F$15),840.33)</f>
        <v>840.33</v>
      </c>
      <c r="AE42" s="1">
        <f t="shared" si="12"/>
        <v>27201.600000000013</v>
      </c>
      <c r="AF42" s="40">
        <f>IF('Imperial ME - Current'!$F$15&lt;4.0581,604.98+0.000000659*(4.0581-'Imperial ME - Current'!$F$15)-32.9253*(4.0581-'Imperial ME - Current'!$F$15)^2,604.98)</f>
        <v>604.98</v>
      </c>
      <c r="AG42" s="1">
        <f t="shared" si="26"/>
        <v>26569.619999999992</v>
      </c>
      <c r="AJ42" s="40">
        <v>64</v>
      </c>
      <c r="AK42" s="40">
        <f>IF('Imperial ME - Current'!$G$15&lt;3.1622,840.33-168.66*(3.1622-'Imperial ME - Current'!$G$15),840.33)</f>
        <v>840.33</v>
      </c>
      <c r="AL42" s="1">
        <f t="shared" si="13"/>
        <v>27201.600000000013</v>
      </c>
      <c r="AM42" s="40">
        <f>IF('Imperial ME - Current'!$G$15&lt;4.0581,604.98+0.000000659*(4.0581-'Imperial ME - Current'!$G$15)-32.9253*(4.0581-'Imperial ME - Current'!$G$15)^2,604.98)</f>
        <v>604.98</v>
      </c>
      <c r="AN42" s="1">
        <f t="shared" si="27"/>
        <v>26569.619999999992</v>
      </c>
      <c r="AQ42" s="40">
        <v>64</v>
      </c>
      <c r="AR42" s="40">
        <f>IF('Imperial ME - Current'!$H$15&lt;3.1622,840.33-168.66*(3.1622-'Imperial ME - Current'!$H$15),840.33)</f>
        <v>840.33</v>
      </c>
      <c r="AS42" s="1">
        <f t="shared" si="14"/>
        <v>27201.600000000013</v>
      </c>
      <c r="AT42" s="40">
        <f>IF('Imperial ME - Current'!$H$15&lt;4.0581,604.98+0.000000659*(4.0581-'Imperial ME - Current'!$H$15)-32.9253*(4.0581-'Imperial ME - Current'!$H$15)^2,604.98)</f>
        <v>604.98</v>
      </c>
      <c r="AU42" s="1">
        <f t="shared" si="28"/>
        <v>26569.619999999992</v>
      </c>
      <c r="AX42" s="40">
        <v>64</v>
      </c>
      <c r="AY42" s="40">
        <f>IF('Imperial ME - Current'!$I$15&lt;3.1622,840.33-168.66*(3.1622-'Imperial ME - Current'!$I$15),840.33)</f>
        <v>840.33</v>
      </c>
      <c r="AZ42" s="1">
        <f t="shared" si="15"/>
        <v>27201.600000000013</v>
      </c>
      <c r="BA42" s="40">
        <f>IF('Imperial ME - Current'!$I$15&lt;4.0581,604.98+0.000000659*(4.0581-'Imperial ME - Current'!$I$15)-32.9253*(4.0581-'Imperial ME - Current'!$I$15)^2,604.98)</f>
        <v>604.98</v>
      </c>
      <c r="BB42" s="1">
        <f t="shared" si="29"/>
        <v>26569.619999999992</v>
      </c>
    </row>
    <row r="43" spans="1:54" x14ac:dyDescent="0.25">
      <c r="A43" s="40">
        <v>65</v>
      </c>
      <c r="B43" s="40">
        <f>IF('Imperial ME - Current'!$B$15&lt;3.1622,840.33-168.66*(3.1622-'Imperial ME - Current'!$B$15),840.33)</f>
        <v>840.33</v>
      </c>
      <c r="C43" s="1">
        <f t="shared" si="8"/>
        <v>28041.930000000015</v>
      </c>
      <c r="D43" s="40">
        <f>IF('Imperial ME - Current'!$B$15&lt;4.0581,604.98+0.000000659*(4.0581-'Imperial ME - Current'!$B$15)-32.9253*(4.0581-'Imperial ME - Current'!$B$15)^2,604.98)</f>
        <v>604.98</v>
      </c>
      <c r="E43" s="1">
        <f t="shared" si="0"/>
        <v>27174.599999999991</v>
      </c>
      <c r="H43" s="40">
        <v>65</v>
      </c>
      <c r="I43" s="40">
        <f>IF('Imperial ME - Current'!$C$15&lt;3.1622,840.33-168.66*(3.1622-'Imperial ME - Current'!$C$15),840.33)</f>
        <v>840.33</v>
      </c>
      <c r="J43" s="1">
        <f t="shared" si="9"/>
        <v>28041.930000000015</v>
      </c>
      <c r="K43" s="40">
        <f>IF('Imperial ME - Current'!$C$15&lt;4.0581,604.98+0.000000659*(4.0581-'Imperial ME - Current'!$C$15)-32.9253*(4.0581-'Imperial ME - Current'!$C$15)^2,604.98)</f>
        <v>604.98</v>
      </c>
      <c r="L43" s="1">
        <f t="shared" si="23"/>
        <v>27174.599999999991</v>
      </c>
      <c r="O43" s="40">
        <v>65</v>
      </c>
      <c r="P43" s="40">
        <f>IF('Imperial ME - Current'!$D$15&lt;3.1622,840.33-168.66*(3.1622-'Imperial ME - Current'!$D$15),840.33)</f>
        <v>840.33</v>
      </c>
      <c r="Q43" s="1">
        <f t="shared" si="10"/>
        <v>28041.930000000015</v>
      </c>
      <c r="R43" s="40">
        <f>IF('Imperial ME - Current'!$D$15&lt;4.0581,604.98+0.000000659*(4.0581-'Imperial ME - Current'!$D$15)-32.9253*(4.0581-'Imperial ME - Current'!$B$15)^2,604.98)</f>
        <v>604.98</v>
      </c>
      <c r="S43" s="1">
        <f t="shared" si="24"/>
        <v>27174.599999999991</v>
      </c>
      <c r="V43" s="40">
        <v>65</v>
      </c>
      <c r="W43" s="40">
        <f>IF('Imperial ME - Current'!$E$15&lt;3.1622,840.33-168.66*(3.1622-'Imperial ME - Current'!$B$15),840.33)</f>
        <v>840.33</v>
      </c>
      <c r="X43" s="1">
        <f t="shared" si="11"/>
        <v>28041.930000000015</v>
      </c>
      <c r="Y43" s="40">
        <f>IF('Imperial ME - Current'!$E$15&lt;4.0581,604.98+0.000000659*(4.0581-'Imperial ME - Current'!$E$15)-32.9253*(4.0581-'Imperial ME - Current'!$E$15)^2,604.98)</f>
        <v>604.98</v>
      </c>
      <c r="Z43" s="1">
        <f t="shared" si="25"/>
        <v>27174.599999999991</v>
      </c>
      <c r="AC43" s="40">
        <v>65</v>
      </c>
      <c r="AD43" s="40">
        <f>IF('Imperial ME - Current'!$F$15&lt;3.1622,840.33-168.66*(3.1622-'Imperial ME - Current'!$F$15),840.33)</f>
        <v>840.33</v>
      </c>
      <c r="AE43" s="1">
        <f t="shared" si="12"/>
        <v>28041.930000000015</v>
      </c>
      <c r="AF43" s="40">
        <f>IF('Imperial ME - Current'!$F$15&lt;4.0581,604.98+0.000000659*(4.0581-'Imperial ME - Current'!$F$15)-32.9253*(4.0581-'Imperial ME - Current'!$F$15)^2,604.98)</f>
        <v>604.98</v>
      </c>
      <c r="AG43" s="1">
        <f t="shared" si="26"/>
        <v>27174.599999999991</v>
      </c>
      <c r="AJ43" s="40">
        <v>65</v>
      </c>
      <c r="AK43" s="40">
        <f>IF('Imperial ME - Current'!$G$15&lt;3.1622,840.33-168.66*(3.1622-'Imperial ME - Current'!$G$15),840.33)</f>
        <v>840.33</v>
      </c>
      <c r="AL43" s="1">
        <f t="shared" si="13"/>
        <v>28041.930000000015</v>
      </c>
      <c r="AM43" s="40">
        <f>IF('Imperial ME - Current'!$G$15&lt;4.0581,604.98+0.000000659*(4.0581-'Imperial ME - Current'!$G$15)-32.9253*(4.0581-'Imperial ME - Current'!$G$15)^2,604.98)</f>
        <v>604.98</v>
      </c>
      <c r="AN43" s="1">
        <f t="shared" si="27"/>
        <v>27174.599999999991</v>
      </c>
      <c r="AQ43" s="40">
        <v>65</v>
      </c>
      <c r="AR43" s="40">
        <f>IF('Imperial ME - Current'!$H$15&lt;3.1622,840.33-168.66*(3.1622-'Imperial ME - Current'!$H$15),840.33)</f>
        <v>840.33</v>
      </c>
      <c r="AS43" s="1">
        <f t="shared" si="14"/>
        <v>28041.930000000015</v>
      </c>
      <c r="AT43" s="40">
        <f>IF('Imperial ME - Current'!$H$15&lt;4.0581,604.98+0.000000659*(4.0581-'Imperial ME - Current'!$H$15)-32.9253*(4.0581-'Imperial ME - Current'!$H$15)^2,604.98)</f>
        <v>604.98</v>
      </c>
      <c r="AU43" s="1">
        <f t="shared" si="28"/>
        <v>27174.599999999991</v>
      </c>
      <c r="AX43" s="40">
        <v>65</v>
      </c>
      <c r="AY43" s="40">
        <f>IF('Imperial ME - Current'!$I$15&lt;3.1622,840.33-168.66*(3.1622-'Imperial ME - Current'!$I$15),840.33)</f>
        <v>840.33</v>
      </c>
      <c r="AZ43" s="1">
        <f t="shared" si="15"/>
        <v>28041.930000000015</v>
      </c>
      <c r="BA43" s="40">
        <f>IF('Imperial ME - Current'!$I$15&lt;4.0581,604.98+0.000000659*(4.0581-'Imperial ME - Current'!$I$15)-32.9253*(4.0581-'Imperial ME - Current'!$I$15)^2,604.98)</f>
        <v>604.98</v>
      </c>
      <c r="BB43" s="1">
        <f t="shared" si="29"/>
        <v>27174.599999999991</v>
      </c>
    </row>
    <row r="44" spans="1:54" x14ac:dyDescent="0.25">
      <c r="A44" s="40">
        <v>66</v>
      </c>
      <c r="B44" s="40">
        <f>IF('Imperial ME - Current'!$B$15&lt;3.1622,840.33-168.66*(3.1622-'Imperial ME - Current'!$B$15),840.33)</f>
        <v>840.33</v>
      </c>
      <c r="C44" s="1">
        <f t="shared" si="8"/>
        <v>28882.260000000017</v>
      </c>
      <c r="D44" s="40">
        <f>IF('Imperial ME - Current'!$B$15&lt;4.0581,604.98+0.000000659*(4.0581-'Imperial ME - Current'!$B$15)-32.9253*(4.0581-'Imperial ME - Current'!$B$15)^2,604.98)</f>
        <v>604.98</v>
      </c>
      <c r="E44" s="1">
        <f t="shared" si="0"/>
        <v>27779.579999999991</v>
      </c>
      <c r="H44" s="40">
        <v>66</v>
      </c>
      <c r="I44" s="40">
        <f>IF('Imperial ME - Current'!$C$15&lt;3.1622,840.33-168.66*(3.1622-'Imperial ME - Current'!$C$15),840.33)</f>
        <v>840.33</v>
      </c>
      <c r="J44" s="1">
        <f t="shared" si="9"/>
        <v>28882.260000000017</v>
      </c>
      <c r="K44" s="40">
        <f>IF('Imperial ME - Current'!$C$15&lt;4.0581,604.98+0.000000659*(4.0581-'Imperial ME - Current'!$C$15)-32.9253*(4.0581-'Imperial ME - Current'!$C$15)^2,604.98)</f>
        <v>604.98</v>
      </c>
      <c r="L44" s="1">
        <f t="shared" si="23"/>
        <v>27779.579999999991</v>
      </c>
      <c r="O44" s="40">
        <v>66</v>
      </c>
      <c r="P44" s="40">
        <f>IF('Imperial ME - Current'!$D$15&lt;3.1622,840.33-168.66*(3.1622-'Imperial ME - Current'!$D$15),840.33)</f>
        <v>840.33</v>
      </c>
      <c r="Q44" s="1">
        <f t="shared" si="10"/>
        <v>28882.260000000017</v>
      </c>
      <c r="R44" s="40">
        <f>IF('Imperial ME - Current'!$D$15&lt;4.0581,604.98+0.000000659*(4.0581-'Imperial ME - Current'!$D$15)-32.9253*(4.0581-'Imperial ME - Current'!$B$15)^2,604.98)</f>
        <v>604.98</v>
      </c>
      <c r="S44" s="1">
        <f t="shared" si="24"/>
        <v>27779.579999999991</v>
      </c>
      <c r="V44" s="40">
        <v>66</v>
      </c>
      <c r="W44" s="40">
        <f>IF('Imperial ME - Current'!$E$15&lt;3.1622,840.33-168.66*(3.1622-'Imperial ME - Current'!$B$15),840.33)</f>
        <v>840.33</v>
      </c>
      <c r="X44" s="1">
        <f t="shared" si="11"/>
        <v>28882.260000000017</v>
      </c>
      <c r="Y44" s="40">
        <f>IF('Imperial ME - Current'!$E$15&lt;4.0581,604.98+0.000000659*(4.0581-'Imperial ME - Current'!$E$15)-32.9253*(4.0581-'Imperial ME - Current'!$E$15)^2,604.98)</f>
        <v>604.98</v>
      </c>
      <c r="Z44" s="1">
        <f t="shared" si="25"/>
        <v>27779.579999999991</v>
      </c>
      <c r="AC44" s="40">
        <v>66</v>
      </c>
      <c r="AD44" s="40">
        <f>IF('Imperial ME - Current'!$F$15&lt;3.1622,840.33-168.66*(3.1622-'Imperial ME - Current'!$F$15),840.33)</f>
        <v>840.33</v>
      </c>
      <c r="AE44" s="1">
        <f t="shared" si="12"/>
        <v>28882.260000000017</v>
      </c>
      <c r="AF44" s="40">
        <f>IF('Imperial ME - Current'!$F$15&lt;4.0581,604.98+0.000000659*(4.0581-'Imperial ME - Current'!$F$15)-32.9253*(4.0581-'Imperial ME - Current'!$F$15)^2,604.98)</f>
        <v>604.98</v>
      </c>
      <c r="AG44" s="1">
        <f t="shared" si="26"/>
        <v>27779.579999999991</v>
      </c>
      <c r="AJ44" s="40">
        <v>66</v>
      </c>
      <c r="AK44" s="40">
        <f>IF('Imperial ME - Current'!$G$15&lt;3.1622,840.33-168.66*(3.1622-'Imperial ME - Current'!$G$15),840.33)</f>
        <v>840.33</v>
      </c>
      <c r="AL44" s="1">
        <f t="shared" si="13"/>
        <v>28882.260000000017</v>
      </c>
      <c r="AM44" s="40">
        <f>IF('Imperial ME - Current'!$G$15&lt;4.0581,604.98+0.000000659*(4.0581-'Imperial ME - Current'!$G$15)-32.9253*(4.0581-'Imperial ME - Current'!$G$15)^2,604.98)</f>
        <v>604.98</v>
      </c>
      <c r="AN44" s="1">
        <f t="shared" si="27"/>
        <v>27779.579999999991</v>
      </c>
      <c r="AQ44" s="40">
        <v>66</v>
      </c>
      <c r="AR44" s="40">
        <f>IF('Imperial ME - Current'!$H$15&lt;3.1622,840.33-168.66*(3.1622-'Imperial ME - Current'!$H$15),840.33)</f>
        <v>840.33</v>
      </c>
      <c r="AS44" s="1">
        <f t="shared" si="14"/>
        <v>28882.260000000017</v>
      </c>
      <c r="AT44" s="40">
        <f>IF('Imperial ME - Current'!$H$15&lt;4.0581,604.98+0.000000659*(4.0581-'Imperial ME - Current'!$H$15)-32.9253*(4.0581-'Imperial ME - Current'!$H$15)^2,604.98)</f>
        <v>604.98</v>
      </c>
      <c r="AU44" s="1">
        <f t="shared" si="28"/>
        <v>27779.579999999991</v>
      </c>
      <c r="AX44" s="40">
        <v>66</v>
      </c>
      <c r="AY44" s="40">
        <f>IF('Imperial ME - Current'!$I$15&lt;3.1622,840.33-168.66*(3.1622-'Imperial ME - Current'!$I$15),840.33)</f>
        <v>840.33</v>
      </c>
      <c r="AZ44" s="1">
        <f t="shared" si="15"/>
        <v>28882.260000000017</v>
      </c>
      <c r="BA44" s="40">
        <f>IF('Imperial ME - Current'!$I$15&lt;4.0581,604.98+0.000000659*(4.0581-'Imperial ME - Current'!$I$15)-32.9253*(4.0581-'Imperial ME - Current'!$I$15)^2,604.98)</f>
        <v>604.98</v>
      </c>
      <c r="BB44" s="1">
        <f t="shared" si="29"/>
        <v>27779.579999999991</v>
      </c>
    </row>
    <row r="45" spans="1:54" x14ac:dyDescent="0.25">
      <c r="A45" s="40">
        <v>67</v>
      </c>
      <c r="B45" s="40">
        <f>IF('Imperial ME - Current'!$B$15&lt;3.1622,840.33-168.66*(3.1622-'Imperial ME - Current'!$B$15),840.33)</f>
        <v>840.33</v>
      </c>
      <c r="C45" s="1">
        <f t="shared" si="8"/>
        <v>29722.590000000018</v>
      </c>
      <c r="D45" s="40">
        <f>IF('Imperial ME - Current'!$B$15&lt;4.0581,604.98+0.000000659*(4.0581-'Imperial ME - Current'!$B$15)-32.9253*(4.0581-'Imperial ME - Current'!$B$15)^2,604.98)</f>
        <v>604.98</v>
      </c>
      <c r="E45" s="1">
        <f t="shared" si="0"/>
        <v>28384.55999999999</v>
      </c>
      <c r="H45" s="40">
        <v>67</v>
      </c>
      <c r="I45" s="40">
        <f>IF('Imperial ME - Current'!$C$15&lt;3.1622,840.33-168.66*(3.1622-'Imperial ME - Current'!$C$15),840.33)</f>
        <v>840.33</v>
      </c>
      <c r="J45" s="1">
        <f t="shared" si="9"/>
        <v>29722.590000000018</v>
      </c>
      <c r="K45" s="40">
        <f>IF('Imperial ME - Current'!$C$15&lt;4.0581,604.98+0.000000659*(4.0581-'Imperial ME - Current'!$C$15)-32.9253*(4.0581-'Imperial ME - Current'!$C$15)^2,604.98)</f>
        <v>604.98</v>
      </c>
      <c r="L45" s="1">
        <f t="shared" si="23"/>
        <v>28384.55999999999</v>
      </c>
      <c r="O45" s="40">
        <v>67</v>
      </c>
      <c r="P45" s="40">
        <f>IF('Imperial ME - Current'!$D$15&lt;3.1622,840.33-168.66*(3.1622-'Imperial ME - Current'!$D$15),840.33)</f>
        <v>840.33</v>
      </c>
      <c r="Q45" s="1">
        <f t="shared" si="10"/>
        <v>29722.590000000018</v>
      </c>
      <c r="R45" s="40">
        <f>IF('Imperial ME - Current'!$D$15&lt;4.0581,604.98+0.000000659*(4.0581-'Imperial ME - Current'!$D$15)-32.9253*(4.0581-'Imperial ME - Current'!$B$15)^2,604.98)</f>
        <v>604.98</v>
      </c>
      <c r="S45" s="1">
        <f t="shared" si="24"/>
        <v>28384.55999999999</v>
      </c>
      <c r="V45" s="40">
        <v>67</v>
      </c>
      <c r="W45" s="40">
        <f>IF('Imperial ME - Current'!$E$15&lt;3.1622,840.33-168.66*(3.1622-'Imperial ME - Current'!$B$15),840.33)</f>
        <v>840.33</v>
      </c>
      <c r="X45" s="1">
        <f t="shared" si="11"/>
        <v>29722.590000000018</v>
      </c>
      <c r="Y45" s="40">
        <f>IF('Imperial ME - Current'!$E$15&lt;4.0581,604.98+0.000000659*(4.0581-'Imperial ME - Current'!$E$15)-32.9253*(4.0581-'Imperial ME - Current'!$E$15)^2,604.98)</f>
        <v>604.98</v>
      </c>
      <c r="Z45" s="1">
        <f t="shared" si="25"/>
        <v>28384.55999999999</v>
      </c>
      <c r="AC45" s="40">
        <v>67</v>
      </c>
      <c r="AD45" s="40">
        <f>IF('Imperial ME - Current'!$F$15&lt;3.1622,840.33-168.66*(3.1622-'Imperial ME - Current'!$F$15),840.33)</f>
        <v>840.33</v>
      </c>
      <c r="AE45" s="1">
        <f t="shared" si="12"/>
        <v>29722.590000000018</v>
      </c>
      <c r="AF45" s="40">
        <f>IF('Imperial ME - Current'!$F$15&lt;4.0581,604.98+0.000000659*(4.0581-'Imperial ME - Current'!$F$15)-32.9253*(4.0581-'Imperial ME - Current'!$F$15)^2,604.98)</f>
        <v>604.98</v>
      </c>
      <c r="AG45" s="1">
        <f t="shared" si="26"/>
        <v>28384.55999999999</v>
      </c>
      <c r="AJ45" s="40">
        <v>67</v>
      </c>
      <c r="AK45" s="40">
        <f>IF('Imperial ME - Current'!$G$15&lt;3.1622,840.33-168.66*(3.1622-'Imperial ME - Current'!$G$15),840.33)</f>
        <v>840.33</v>
      </c>
      <c r="AL45" s="1">
        <f t="shared" si="13"/>
        <v>29722.590000000018</v>
      </c>
      <c r="AM45" s="40">
        <f>IF('Imperial ME - Current'!$G$15&lt;4.0581,604.98+0.000000659*(4.0581-'Imperial ME - Current'!$G$15)-32.9253*(4.0581-'Imperial ME - Current'!$G$15)^2,604.98)</f>
        <v>604.98</v>
      </c>
      <c r="AN45" s="1">
        <f t="shared" si="27"/>
        <v>28384.55999999999</v>
      </c>
      <c r="AQ45" s="40">
        <v>67</v>
      </c>
      <c r="AR45" s="40">
        <f>IF('Imperial ME - Current'!$H$15&lt;3.1622,840.33-168.66*(3.1622-'Imperial ME - Current'!$H$15),840.33)</f>
        <v>840.33</v>
      </c>
      <c r="AS45" s="1">
        <f t="shared" si="14"/>
        <v>29722.590000000018</v>
      </c>
      <c r="AT45" s="40">
        <f>IF('Imperial ME - Current'!$H$15&lt;4.0581,604.98+0.000000659*(4.0581-'Imperial ME - Current'!$H$15)-32.9253*(4.0581-'Imperial ME - Current'!$H$15)^2,604.98)</f>
        <v>604.98</v>
      </c>
      <c r="AU45" s="1">
        <f t="shared" si="28"/>
        <v>28384.55999999999</v>
      </c>
      <c r="AX45" s="40">
        <v>67</v>
      </c>
      <c r="AY45" s="40">
        <f>IF('Imperial ME - Current'!$I$15&lt;3.1622,840.33-168.66*(3.1622-'Imperial ME - Current'!$I$15),840.33)</f>
        <v>840.33</v>
      </c>
      <c r="AZ45" s="1">
        <f t="shared" si="15"/>
        <v>29722.590000000018</v>
      </c>
      <c r="BA45" s="40">
        <f>IF('Imperial ME - Current'!$I$15&lt;4.0581,604.98+0.000000659*(4.0581-'Imperial ME - Current'!$I$15)-32.9253*(4.0581-'Imperial ME - Current'!$I$15)^2,604.98)</f>
        <v>604.98</v>
      </c>
      <c r="BB45" s="1">
        <f t="shared" si="29"/>
        <v>28384.55999999999</v>
      </c>
    </row>
    <row r="46" spans="1:54" x14ac:dyDescent="0.25">
      <c r="A46" s="40">
        <v>68</v>
      </c>
      <c r="B46" s="40">
        <f>IF('Imperial ME - Current'!$B$15&lt;3.1622,840.33-168.66*(3.1622-'Imperial ME - Current'!$B$15),840.33)</f>
        <v>840.33</v>
      </c>
      <c r="C46" s="1">
        <f t="shared" si="8"/>
        <v>30562.92000000002</v>
      </c>
      <c r="D46" s="40">
        <f>IF('Imperial ME - Current'!$B$15&lt;4.0581,604.98+0.000000659*(4.0581-'Imperial ME - Current'!$B$15)-32.9253*(4.0581-'Imperial ME - Current'!$B$15)^2,604.98)</f>
        <v>604.98</v>
      </c>
      <c r="E46" s="1">
        <f t="shared" si="0"/>
        <v>28989.53999999999</v>
      </c>
      <c r="H46" s="40">
        <v>68</v>
      </c>
      <c r="I46" s="40">
        <f>IF('Imperial ME - Current'!$C$15&lt;3.1622,840.33-168.66*(3.1622-'Imperial ME - Current'!$C$15),840.33)</f>
        <v>840.33</v>
      </c>
      <c r="J46" s="1">
        <f t="shared" si="9"/>
        <v>30562.92000000002</v>
      </c>
      <c r="K46" s="40">
        <f>IF('Imperial ME - Current'!$C$15&lt;4.0581,604.98+0.000000659*(4.0581-'Imperial ME - Current'!$C$15)-32.9253*(4.0581-'Imperial ME - Current'!$C$15)^2,604.98)</f>
        <v>604.98</v>
      </c>
      <c r="L46" s="1">
        <f t="shared" si="23"/>
        <v>28989.53999999999</v>
      </c>
      <c r="O46" s="40">
        <v>68</v>
      </c>
      <c r="P46" s="40">
        <f>IF('Imperial ME - Current'!$D$15&lt;3.1622,840.33-168.66*(3.1622-'Imperial ME - Current'!$D$15),840.33)</f>
        <v>840.33</v>
      </c>
      <c r="Q46" s="1">
        <f t="shared" si="10"/>
        <v>30562.92000000002</v>
      </c>
      <c r="R46" s="40">
        <f>IF('Imperial ME - Current'!$D$15&lt;4.0581,604.98+0.000000659*(4.0581-'Imperial ME - Current'!$D$15)-32.9253*(4.0581-'Imperial ME - Current'!$B$15)^2,604.98)</f>
        <v>604.98</v>
      </c>
      <c r="S46" s="1">
        <f t="shared" si="24"/>
        <v>28989.53999999999</v>
      </c>
      <c r="V46" s="40">
        <v>68</v>
      </c>
      <c r="W46" s="40">
        <f>IF('Imperial ME - Current'!$E$15&lt;3.1622,840.33-168.66*(3.1622-'Imperial ME - Current'!$B$15),840.33)</f>
        <v>840.33</v>
      </c>
      <c r="X46" s="1">
        <f t="shared" si="11"/>
        <v>30562.92000000002</v>
      </c>
      <c r="Y46" s="40">
        <f>IF('Imperial ME - Current'!$E$15&lt;4.0581,604.98+0.000000659*(4.0581-'Imperial ME - Current'!$E$15)-32.9253*(4.0581-'Imperial ME - Current'!$E$15)^2,604.98)</f>
        <v>604.98</v>
      </c>
      <c r="Z46" s="1">
        <f t="shared" si="25"/>
        <v>28989.53999999999</v>
      </c>
      <c r="AC46" s="40">
        <v>68</v>
      </c>
      <c r="AD46" s="40">
        <f>IF('Imperial ME - Current'!$F$15&lt;3.1622,840.33-168.66*(3.1622-'Imperial ME - Current'!$F$15),840.33)</f>
        <v>840.33</v>
      </c>
      <c r="AE46" s="1">
        <f t="shared" si="12"/>
        <v>30562.92000000002</v>
      </c>
      <c r="AF46" s="40">
        <f>IF('Imperial ME - Current'!$F$15&lt;4.0581,604.98+0.000000659*(4.0581-'Imperial ME - Current'!$F$15)-32.9253*(4.0581-'Imperial ME - Current'!$F$15)^2,604.98)</f>
        <v>604.98</v>
      </c>
      <c r="AG46" s="1">
        <f t="shared" si="26"/>
        <v>28989.53999999999</v>
      </c>
      <c r="AJ46" s="40">
        <v>68</v>
      </c>
      <c r="AK46" s="40">
        <f>IF('Imperial ME - Current'!$G$15&lt;3.1622,840.33-168.66*(3.1622-'Imperial ME - Current'!$G$15),840.33)</f>
        <v>840.33</v>
      </c>
      <c r="AL46" s="1">
        <f t="shared" si="13"/>
        <v>30562.92000000002</v>
      </c>
      <c r="AM46" s="40">
        <f>IF('Imperial ME - Current'!$G$15&lt;4.0581,604.98+0.000000659*(4.0581-'Imperial ME - Current'!$G$15)-32.9253*(4.0581-'Imperial ME - Current'!$G$15)^2,604.98)</f>
        <v>604.98</v>
      </c>
      <c r="AN46" s="1">
        <f t="shared" si="27"/>
        <v>28989.53999999999</v>
      </c>
      <c r="AQ46" s="40">
        <v>68</v>
      </c>
      <c r="AR46" s="40">
        <f>IF('Imperial ME - Current'!$H$15&lt;3.1622,840.33-168.66*(3.1622-'Imperial ME - Current'!$H$15),840.33)</f>
        <v>840.33</v>
      </c>
      <c r="AS46" s="1">
        <f t="shared" si="14"/>
        <v>30562.92000000002</v>
      </c>
      <c r="AT46" s="40">
        <f>IF('Imperial ME - Current'!$H$15&lt;4.0581,604.98+0.000000659*(4.0581-'Imperial ME - Current'!$H$15)-32.9253*(4.0581-'Imperial ME - Current'!$H$15)^2,604.98)</f>
        <v>604.98</v>
      </c>
      <c r="AU46" s="1">
        <f t="shared" si="28"/>
        <v>28989.53999999999</v>
      </c>
      <c r="AX46" s="40">
        <v>68</v>
      </c>
      <c r="AY46" s="40">
        <f>IF('Imperial ME - Current'!$I$15&lt;3.1622,840.33-168.66*(3.1622-'Imperial ME - Current'!$I$15),840.33)</f>
        <v>840.33</v>
      </c>
      <c r="AZ46" s="1">
        <f t="shared" si="15"/>
        <v>30562.92000000002</v>
      </c>
      <c r="BA46" s="40">
        <f>IF('Imperial ME - Current'!$I$15&lt;4.0581,604.98+0.000000659*(4.0581-'Imperial ME - Current'!$I$15)-32.9253*(4.0581-'Imperial ME - Current'!$I$15)^2,604.98)</f>
        <v>604.98</v>
      </c>
      <c r="BB46" s="1">
        <f t="shared" si="29"/>
        <v>28989.53999999999</v>
      </c>
    </row>
    <row r="47" spans="1:54" x14ac:dyDescent="0.25">
      <c r="A47" s="40">
        <v>69</v>
      </c>
      <c r="B47" s="40">
        <f>IF('Imperial ME - Current'!$B$15&lt;3.1622,840.33-168.66*(3.1622-'Imperial ME - Current'!$B$15),840.33)</f>
        <v>840.33</v>
      </c>
      <c r="C47" s="1">
        <f t="shared" si="8"/>
        <v>31403.250000000022</v>
      </c>
      <c r="D47" s="40">
        <f>IF('Imperial ME - Current'!$B$15&lt;4.0581,604.98+0.000000659*(4.0581-'Imperial ME - Current'!$B$15)-32.9253*(4.0581-'Imperial ME - Current'!$B$15)^2,604.98)</f>
        <v>604.98</v>
      </c>
      <c r="E47" s="1">
        <f t="shared" si="0"/>
        <v>29594.51999999999</v>
      </c>
      <c r="H47" s="40">
        <v>69</v>
      </c>
      <c r="I47" s="40">
        <f>IF('Imperial ME - Current'!$C$15&lt;3.1622,840.33-168.66*(3.1622-'Imperial ME - Current'!$C$15),840.33)</f>
        <v>840.33</v>
      </c>
      <c r="J47" s="1">
        <f t="shared" si="9"/>
        <v>31403.250000000022</v>
      </c>
      <c r="K47" s="40">
        <f>IF('Imperial ME - Current'!$C$15&lt;4.0581,604.98+0.000000659*(4.0581-'Imperial ME - Current'!$C$15)-32.9253*(4.0581-'Imperial ME - Current'!$C$15)^2,604.98)</f>
        <v>604.98</v>
      </c>
      <c r="L47" s="1">
        <f t="shared" si="23"/>
        <v>29594.51999999999</v>
      </c>
      <c r="O47" s="40">
        <v>69</v>
      </c>
      <c r="P47" s="40">
        <f>IF('Imperial ME - Current'!$D$15&lt;3.1622,840.33-168.66*(3.1622-'Imperial ME - Current'!$D$15),840.33)</f>
        <v>840.33</v>
      </c>
      <c r="Q47" s="1">
        <f t="shared" si="10"/>
        <v>31403.250000000022</v>
      </c>
      <c r="R47" s="40">
        <f>IF('Imperial ME - Current'!$D$15&lt;4.0581,604.98+0.000000659*(4.0581-'Imperial ME - Current'!$D$15)-32.9253*(4.0581-'Imperial ME - Current'!$B$15)^2,604.98)</f>
        <v>604.98</v>
      </c>
      <c r="S47" s="1">
        <f t="shared" si="24"/>
        <v>29594.51999999999</v>
      </c>
      <c r="V47" s="40">
        <v>69</v>
      </c>
      <c r="W47" s="40">
        <f>IF('Imperial ME - Current'!$E$15&lt;3.1622,840.33-168.66*(3.1622-'Imperial ME - Current'!$B$15),840.33)</f>
        <v>840.33</v>
      </c>
      <c r="X47" s="1">
        <f t="shared" si="11"/>
        <v>31403.250000000022</v>
      </c>
      <c r="Y47" s="40">
        <f>IF('Imperial ME - Current'!$E$15&lt;4.0581,604.98+0.000000659*(4.0581-'Imperial ME - Current'!$E$15)-32.9253*(4.0581-'Imperial ME - Current'!$E$15)^2,604.98)</f>
        <v>604.98</v>
      </c>
      <c r="Z47" s="1">
        <f t="shared" si="25"/>
        <v>29594.51999999999</v>
      </c>
      <c r="AC47" s="40">
        <v>69</v>
      </c>
      <c r="AD47" s="40">
        <f>IF('Imperial ME - Current'!$F$15&lt;3.1622,840.33-168.66*(3.1622-'Imperial ME - Current'!$F$15),840.33)</f>
        <v>840.33</v>
      </c>
      <c r="AE47" s="1">
        <f t="shared" si="12"/>
        <v>31403.250000000022</v>
      </c>
      <c r="AF47" s="40">
        <f>IF('Imperial ME - Current'!$F$15&lt;4.0581,604.98+0.000000659*(4.0581-'Imperial ME - Current'!$F$15)-32.9253*(4.0581-'Imperial ME - Current'!$F$15)^2,604.98)</f>
        <v>604.98</v>
      </c>
      <c r="AG47" s="1">
        <f t="shared" si="26"/>
        <v>29594.51999999999</v>
      </c>
      <c r="AJ47" s="40">
        <v>69</v>
      </c>
      <c r="AK47" s="40">
        <f>IF('Imperial ME - Current'!$G$15&lt;3.1622,840.33-168.66*(3.1622-'Imperial ME - Current'!$G$15),840.33)</f>
        <v>840.33</v>
      </c>
      <c r="AL47" s="1">
        <f t="shared" si="13"/>
        <v>31403.250000000022</v>
      </c>
      <c r="AM47" s="40">
        <f>IF('Imperial ME - Current'!$G$15&lt;4.0581,604.98+0.000000659*(4.0581-'Imperial ME - Current'!$G$15)-32.9253*(4.0581-'Imperial ME - Current'!$G$15)^2,604.98)</f>
        <v>604.98</v>
      </c>
      <c r="AN47" s="1">
        <f t="shared" si="27"/>
        <v>29594.51999999999</v>
      </c>
      <c r="AQ47" s="40">
        <v>69</v>
      </c>
      <c r="AR47" s="40">
        <f>IF('Imperial ME - Current'!$H$15&lt;3.1622,840.33-168.66*(3.1622-'Imperial ME - Current'!$H$15),840.33)</f>
        <v>840.33</v>
      </c>
      <c r="AS47" s="1">
        <f t="shared" si="14"/>
        <v>31403.250000000022</v>
      </c>
      <c r="AT47" s="40">
        <f>IF('Imperial ME - Current'!$H$15&lt;4.0581,604.98+0.000000659*(4.0581-'Imperial ME - Current'!$H$15)-32.9253*(4.0581-'Imperial ME - Current'!$H$15)^2,604.98)</f>
        <v>604.98</v>
      </c>
      <c r="AU47" s="1">
        <f t="shared" si="28"/>
        <v>29594.51999999999</v>
      </c>
      <c r="AX47" s="40">
        <v>69</v>
      </c>
      <c r="AY47" s="40">
        <f>IF('Imperial ME - Current'!$I$15&lt;3.1622,840.33-168.66*(3.1622-'Imperial ME - Current'!$I$15),840.33)</f>
        <v>840.33</v>
      </c>
      <c r="AZ47" s="1">
        <f t="shared" si="15"/>
        <v>31403.250000000022</v>
      </c>
      <c r="BA47" s="40">
        <f>IF('Imperial ME - Current'!$I$15&lt;4.0581,604.98+0.000000659*(4.0581-'Imperial ME - Current'!$I$15)-32.9253*(4.0581-'Imperial ME - Current'!$I$15)^2,604.98)</f>
        <v>604.98</v>
      </c>
      <c r="BB47" s="1">
        <f t="shared" si="29"/>
        <v>29594.51999999999</v>
      </c>
    </row>
    <row r="48" spans="1:54" x14ac:dyDescent="0.25">
      <c r="A48" s="40">
        <v>70</v>
      </c>
      <c r="B48" s="40">
        <f>IF('Imperial ME - Current'!$B$15&lt;3.1622,840.33-168.66*(3.1622-'Imperial ME - Current'!$B$15),840.33)</f>
        <v>840.33</v>
      </c>
      <c r="C48" s="1">
        <f t="shared" si="8"/>
        <v>32243.580000000024</v>
      </c>
      <c r="D48" s="40">
        <f>IF('Imperial ME - Current'!$B$15&lt;4.0581,604.98+0.000000659*(4.0581-'Imperial ME - Current'!$B$15)-32.9253*(4.0581-'Imperial ME - Current'!$B$15)^2,604.98)</f>
        <v>604.98</v>
      </c>
      <c r="E48" s="1">
        <f t="shared" si="0"/>
        <v>30199.499999999989</v>
      </c>
      <c r="H48" s="40">
        <v>70</v>
      </c>
      <c r="I48" s="40">
        <f>IF('Imperial ME - Current'!$C$15&lt;3.1622,840.33-168.66*(3.1622-'Imperial ME - Current'!$C$15),840.33)</f>
        <v>840.33</v>
      </c>
      <c r="J48" s="1">
        <f t="shared" si="9"/>
        <v>32243.580000000024</v>
      </c>
      <c r="K48" s="40">
        <f>IF('Imperial ME - Current'!$C$15&lt;4.0581,604.98+0.000000659*(4.0581-'Imperial ME - Current'!$C$15)-32.9253*(4.0581-'Imperial ME - Current'!$C$15)^2,604.98)</f>
        <v>604.98</v>
      </c>
      <c r="L48" s="1">
        <f t="shared" si="23"/>
        <v>30199.499999999989</v>
      </c>
      <c r="O48" s="40">
        <v>70</v>
      </c>
      <c r="P48" s="40">
        <f>IF('Imperial ME - Current'!$D$15&lt;3.1622,840.33-168.66*(3.1622-'Imperial ME - Current'!$D$15),840.33)</f>
        <v>840.33</v>
      </c>
      <c r="Q48" s="1">
        <f t="shared" si="10"/>
        <v>32243.580000000024</v>
      </c>
      <c r="R48" s="40">
        <f>IF('Imperial ME - Current'!$D$15&lt;4.0581,604.98+0.000000659*(4.0581-'Imperial ME - Current'!$D$15)-32.9253*(4.0581-'Imperial ME - Current'!$B$15)^2,604.98)</f>
        <v>604.98</v>
      </c>
      <c r="S48" s="1">
        <f t="shared" si="24"/>
        <v>30199.499999999989</v>
      </c>
      <c r="V48" s="40">
        <v>70</v>
      </c>
      <c r="W48" s="40">
        <f>IF('Imperial ME - Current'!$E$15&lt;3.1622,840.33-168.66*(3.1622-'Imperial ME - Current'!$B$15),840.33)</f>
        <v>840.33</v>
      </c>
      <c r="X48" s="1">
        <f t="shared" si="11"/>
        <v>32243.580000000024</v>
      </c>
      <c r="Y48" s="40">
        <f>IF('Imperial ME - Current'!$E$15&lt;4.0581,604.98+0.000000659*(4.0581-'Imperial ME - Current'!$E$15)-32.9253*(4.0581-'Imperial ME - Current'!$E$15)^2,604.98)</f>
        <v>604.98</v>
      </c>
      <c r="Z48" s="1">
        <f t="shared" si="25"/>
        <v>30199.499999999989</v>
      </c>
      <c r="AC48" s="40">
        <v>70</v>
      </c>
      <c r="AD48" s="40">
        <f>IF('Imperial ME - Current'!$F$15&lt;3.1622,840.33-168.66*(3.1622-'Imperial ME - Current'!$F$15),840.33)</f>
        <v>840.33</v>
      </c>
      <c r="AE48" s="1">
        <f t="shared" si="12"/>
        <v>32243.580000000024</v>
      </c>
      <c r="AF48" s="40">
        <f>IF('Imperial ME - Current'!$F$15&lt;4.0581,604.98+0.000000659*(4.0581-'Imperial ME - Current'!$F$15)-32.9253*(4.0581-'Imperial ME - Current'!$F$15)^2,604.98)</f>
        <v>604.98</v>
      </c>
      <c r="AG48" s="1">
        <f t="shared" si="26"/>
        <v>30199.499999999989</v>
      </c>
      <c r="AJ48" s="40">
        <v>70</v>
      </c>
      <c r="AK48" s="40">
        <f>IF('Imperial ME - Current'!$G$15&lt;3.1622,840.33-168.66*(3.1622-'Imperial ME - Current'!$G$15),840.33)</f>
        <v>840.33</v>
      </c>
      <c r="AL48" s="1">
        <f t="shared" si="13"/>
        <v>32243.580000000024</v>
      </c>
      <c r="AM48" s="40">
        <f>IF('Imperial ME - Current'!$G$15&lt;4.0581,604.98+0.000000659*(4.0581-'Imperial ME - Current'!$G$15)-32.9253*(4.0581-'Imperial ME - Current'!$G$15)^2,604.98)</f>
        <v>604.98</v>
      </c>
      <c r="AN48" s="1">
        <f t="shared" si="27"/>
        <v>30199.499999999989</v>
      </c>
      <c r="AQ48" s="40">
        <v>70</v>
      </c>
      <c r="AR48" s="40">
        <f>IF('Imperial ME - Current'!$H$15&lt;3.1622,840.33-168.66*(3.1622-'Imperial ME - Current'!$H$15),840.33)</f>
        <v>840.33</v>
      </c>
      <c r="AS48" s="1">
        <f t="shared" si="14"/>
        <v>32243.580000000024</v>
      </c>
      <c r="AT48" s="40">
        <f>IF('Imperial ME - Current'!$H$15&lt;4.0581,604.98+0.000000659*(4.0581-'Imperial ME - Current'!$H$15)-32.9253*(4.0581-'Imperial ME - Current'!$H$15)^2,604.98)</f>
        <v>604.98</v>
      </c>
      <c r="AU48" s="1">
        <f t="shared" si="28"/>
        <v>30199.499999999989</v>
      </c>
      <c r="AX48" s="40">
        <v>70</v>
      </c>
      <c r="AY48" s="40">
        <f>IF('Imperial ME - Current'!$I$15&lt;3.1622,840.33-168.66*(3.1622-'Imperial ME - Current'!$I$15),840.33)</f>
        <v>840.33</v>
      </c>
      <c r="AZ48" s="1">
        <f t="shared" si="15"/>
        <v>32243.580000000024</v>
      </c>
      <c r="BA48" s="40">
        <f>IF('Imperial ME - Current'!$I$15&lt;4.0581,604.98+0.000000659*(4.0581-'Imperial ME - Current'!$I$15)-32.9253*(4.0581-'Imperial ME - Current'!$I$15)^2,604.98)</f>
        <v>604.98</v>
      </c>
      <c r="BB48" s="1">
        <f t="shared" si="29"/>
        <v>30199.499999999989</v>
      </c>
    </row>
    <row r="49" spans="1:54" x14ac:dyDescent="0.25">
      <c r="A49" s="40">
        <v>71</v>
      </c>
      <c r="B49" s="40">
        <f>IF('Imperial ME - Current'!$B$15&lt;3.1622,840.33-168.66*(3.1622-'Imperial ME - Current'!$B$15),840.33)</f>
        <v>840.33</v>
      </c>
      <c r="C49" s="1">
        <f t="shared" si="8"/>
        <v>33083.910000000025</v>
      </c>
      <c r="D49" s="40">
        <f>IF('Imperial ME - Current'!$B$15&lt;4.0581,604.98+0.000000659*(4.0581-'Imperial ME - Current'!$B$15)-32.9253*(4.0581-'Imperial ME - Current'!$B$15)^2,604.98)</f>
        <v>604.98</v>
      </c>
      <c r="E49" s="1">
        <f t="shared" si="0"/>
        <v>30804.479999999989</v>
      </c>
      <c r="H49" s="40">
        <v>71</v>
      </c>
      <c r="I49" s="40">
        <f>IF('Imperial ME - Current'!$C$15&lt;3.1622,840.33-168.66*(3.1622-'Imperial ME - Current'!$C$15),840.33)</f>
        <v>840.33</v>
      </c>
      <c r="J49" s="1">
        <f t="shared" si="9"/>
        <v>33083.910000000025</v>
      </c>
      <c r="K49" s="40">
        <f>IF('Imperial ME - Current'!$C$15&lt;4.0581,604.98+0.000000659*(4.0581-'Imperial ME - Current'!$C$15)-32.9253*(4.0581-'Imperial ME - Current'!$C$15)^2,604.98)</f>
        <v>604.98</v>
      </c>
      <c r="L49" s="1">
        <f t="shared" si="23"/>
        <v>30804.479999999989</v>
      </c>
      <c r="O49" s="40">
        <v>71</v>
      </c>
      <c r="P49" s="40">
        <f>IF('Imperial ME - Current'!$D$15&lt;3.1622,840.33-168.66*(3.1622-'Imperial ME - Current'!$D$15),840.33)</f>
        <v>840.33</v>
      </c>
      <c r="Q49" s="1">
        <f t="shared" si="10"/>
        <v>33083.910000000025</v>
      </c>
      <c r="R49" s="40">
        <f>IF('Imperial ME - Current'!$D$15&lt;4.0581,604.98+0.000000659*(4.0581-'Imperial ME - Current'!$D$15)-32.9253*(4.0581-'Imperial ME - Current'!$B$15)^2,604.98)</f>
        <v>604.98</v>
      </c>
      <c r="S49" s="1">
        <f t="shared" si="24"/>
        <v>30804.479999999989</v>
      </c>
      <c r="V49" s="40">
        <v>71</v>
      </c>
      <c r="W49" s="40">
        <f>IF('Imperial ME - Current'!$E$15&lt;3.1622,840.33-168.66*(3.1622-'Imperial ME - Current'!$B$15),840.33)</f>
        <v>840.33</v>
      </c>
      <c r="X49" s="1">
        <f t="shared" si="11"/>
        <v>33083.910000000025</v>
      </c>
      <c r="Y49" s="40">
        <f>IF('Imperial ME - Current'!$E$15&lt;4.0581,604.98+0.000000659*(4.0581-'Imperial ME - Current'!$E$15)-32.9253*(4.0581-'Imperial ME - Current'!$E$15)^2,604.98)</f>
        <v>604.98</v>
      </c>
      <c r="Z49" s="1">
        <f t="shared" si="25"/>
        <v>30804.479999999989</v>
      </c>
      <c r="AC49" s="40">
        <v>71</v>
      </c>
      <c r="AD49" s="40">
        <f>IF('Imperial ME - Current'!$F$15&lt;3.1622,840.33-168.66*(3.1622-'Imperial ME - Current'!$F$15),840.33)</f>
        <v>840.33</v>
      </c>
      <c r="AE49" s="1">
        <f t="shared" si="12"/>
        <v>33083.910000000025</v>
      </c>
      <c r="AF49" s="40">
        <f>IF('Imperial ME - Current'!$F$15&lt;4.0581,604.98+0.000000659*(4.0581-'Imperial ME - Current'!$F$15)-32.9253*(4.0581-'Imperial ME - Current'!$F$15)^2,604.98)</f>
        <v>604.98</v>
      </c>
      <c r="AG49" s="1">
        <f t="shared" si="26"/>
        <v>30804.479999999989</v>
      </c>
      <c r="AJ49" s="40">
        <v>71</v>
      </c>
      <c r="AK49" s="40">
        <f>IF('Imperial ME - Current'!$G$15&lt;3.1622,840.33-168.66*(3.1622-'Imperial ME - Current'!$G$15),840.33)</f>
        <v>840.33</v>
      </c>
      <c r="AL49" s="1">
        <f t="shared" si="13"/>
        <v>33083.910000000025</v>
      </c>
      <c r="AM49" s="40">
        <f>IF('Imperial ME - Current'!$G$15&lt;4.0581,604.98+0.000000659*(4.0581-'Imperial ME - Current'!$G$15)-32.9253*(4.0581-'Imperial ME - Current'!$G$15)^2,604.98)</f>
        <v>604.98</v>
      </c>
      <c r="AN49" s="1">
        <f t="shared" si="27"/>
        <v>30804.479999999989</v>
      </c>
      <c r="AQ49" s="40">
        <v>71</v>
      </c>
      <c r="AR49" s="40">
        <f>IF('Imperial ME - Current'!$H$15&lt;3.1622,840.33-168.66*(3.1622-'Imperial ME - Current'!$H$15),840.33)</f>
        <v>840.33</v>
      </c>
      <c r="AS49" s="1">
        <f t="shared" si="14"/>
        <v>33083.910000000025</v>
      </c>
      <c r="AT49" s="40">
        <f>IF('Imperial ME - Current'!$H$15&lt;4.0581,604.98+0.000000659*(4.0581-'Imperial ME - Current'!$H$15)-32.9253*(4.0581-'Imperial ME - Current'!$H$15)^2,604.98)</f>
        <v>604.98</v>
      </c>
      <c r="AU49" s="1">
        <f t="shared" si="28"/>
        <v>30804.479999999989</v>
      </c>
      <c r="AX49" s="40">
        <v>71</v>
      </c>
      <c r="AY49" s="40">
        <f>IF('Imperial ME - Current'!$I$15&lt;3.1622,840.33-168.66*(3.1622-'Imperial ME - Current'!$I$15),840.33)</f>
        <v>840.33</v>
      </c>
      <c r="AZ49" s="1">
        <f t="shared" si="15"/>
        <v>33083.910000000025</v>
      </c>
      <c r="BA49" s="40">
        <f>IF('Imperial ME - Current'!$I$15&lt;4.0581,604.98+0.000000659*(4.0581-'Imperial ME - Current'!$I$15)-32.9253*(4.0581-'Imperial ME - Current'!$I$15)^2,604.98)</f>
        <v>604.98</v>
      </c>
      <c r="BB49" s="1">
        <f t="shared" si="29"/>
        <v>30804.479999999989</v>
      </c>
    </row>
    <row r="50" spans="1:54" x14ac:dyDescent="0.25">
      <c r="A50" s="40">
        <v>72</v>
      </c>
      <c r="B50" s="40">
        <f>IF('Imperial ME - Current'!$B$15&lt;3.1622,840.33-168.66*(3.1622-'Imperial ME - Current'!$B$15),840.33)</f>
        <v>840.33</v>
      </c>
      <c r="C50" s="1">
        <f t="shared" si="8"/>
        <v>33924.240000000027</v>
      </c>
      <c r="D50" s="40">
        <f>IF('Imperial ME - Current'!$B$15&lt;4.0581,604.98+0.000000659*(4.0581-'Imperial ME - Current'!$B$15)-32.9253*(4.0581-'Imperial ME - Current'!$B$15)^2,604.98)</f>
        <v>604.98</v>
      </c>
      <c r="E50" s="1">
        <f t="shared" si="0"/>
        <v>31409.459999999988</v>
      </c>
      <c r="H50" s="40">
        <v>72</v>
      </c>
      <c r="I50" s="40">
        <f>IF('Imperial ME - Current'!$C$15&lt;3.1622,840.33-168.66*(3.1622-'Imperial ME - Current'!$C$15),840.33)</f>
        <v>840.33</v>
      </c>
      <c r="J50" s="1">
        <f t="shared" si="9"/>
        <v>33924.240000000027</v>
      </c>
      <c r="K50" s="40">
        <f>IF('Imperial ME - Current'!$C$15&lt;4.0581,604.98+0.000000659*(4.0581-'Imperial ME - Current'!$C$15)-32.9253*(4.0581-'Imperial ME - Current'!$C$15)^2,604.98)</f>
        <v>604.98</v>
      </c>
      <c r="L50" s="1">
        <f t="shared" si="23"/>
        <v>31409.459999999988</v>
      </c>
      <c r="O50" s="40">
        <v>72</v>
      </c>
      <c r="P50" s="40">
        <f>IF('Imperial ME - Current'!$D$15&lt;3.1622,840.33-168.66*(3.1622-'Imperial ME - Current'!$D$15),840.33)</f>
        <v>840.33</v>
      </c>
      <c r="Q50" s="1">
        <f t="shared" si="10"/>
        <v>33924.240000000027</v>
      </c>
      <c r="R50" s="40">
        <f>IF('Imperial ME - Current'!$D$15&lt;4.0581,604.98+0.000000659*(4.0581-'Imperial ME - Current'!$D$15)-32.9253*(4.0581-'Imperial ME - Current'!$B$15)^2,604.98)</f>
        <v>604.98</v>
      </c>
      <c r="S50" s="1">
        <f t="shared" si="24"/>
        <v>31409.459999999988</v>
      </c>
      <c r="V50" s="40">
        <v>72</v>
      </c>
      <c r="W50" s="40">
        <f>IF('Imperial ME - Current'!$E$15&lt;3.1622,840.33-168.66*(3.1622-'Imperial ME - Current'!$B$15),840.33)</f>
        <v>840.33</v>
      </c>
      <c r="X50" s="1">
        <f t="shared" si="11"/>
        <v>33924.240000000027</v>
      </c>
      <c r="Y50" s="40">
        <f>IF('Imperial ME - Current'!$E$15&lt;4.0581,604.98+0.000000659*(4.0581-'Imperial ME - Current'!$E$15)-32.9253*(4.0581-'Imperial ME - Current'!$E$15)^2,604.98)</f>
        <v>604.98</v>
      </c>
      <c r="Z50" s="1">
        <f t="shared" si="25"/>
        <v>31409.459999999988</v>
      </c>
      <c r="AC50" s="40">
        <v>72</v>
      </c>
      <c r="AD50" s="40">
        <f>IF('Imperial ME - Current'!$F$15&lt;3.1622,840.33-168.66*(3.1622-'Imperial ME - Current'!$F$15),840.33)</f>
        <v>840.33</v>
      </c>
      <c r="AE50" s="1">
        <f t="shared" si="12"/>
        <v>33924.240000000027</v>
      </c>
      <c r="AF50" s="40">
        <f>IF('Imperial ME - Current'!$F$15&lt;4.0581,604.98+0.000000659*(4.0581-'Imperial ME - Current'!$F$15)-32.9253*(4.0581-'Imperial ME - Current'!$F$15)^2,604.98)</f>
        <v>604.98</v>
      </c>
      <c r="AG50" s="1">
        <f t="shared" si="26"/>
        <v>31409.459999999988</v>
      </c>
      <c r="AJ50" s="40">
        <v>72</v>
      </c>
      <c r="AK50" s="40">
        <f>IF('Imperial ME - Current'!$G$15&lt;3.1622,840.33-168.66*(3.1622-'Imperial ME - Current'!$G$15),840.33)</f>
        <v>840.33</v>
      </c>
      <c r="AL50" s="1">
        <f t="shared" si="13"/>
        <v>33924.240000000027</v>
      </c>
      <c r="AM50" s="40">
        <f>IF('Imperial ME - Current'!$G$15&lt;4.0581,604.98+0.000000659*(4.0581-'Imperial ME - Current'!$G$15)-32.9253*(4.0581-'Imperial ME - Current'!$G$15)^2,604.98)</f>
        <v>604.98</v>
      </c>
      <c r="AN50" s="1">
        <f t="shared" si="27"/>
        <v>31409.459999999988</v>
      </c>
      <c r="AQ50" s="40">
        <v>72</v>
      </c>
      <c r="AR50" s="40">
        <f>IF('Imperial ME - Current'!$H$15&lt;3.1622,840.33-168.66*(3.1622-'Imperial ME - Current'!$H$15),840.33)</f>
        <v>840.33</v>
      </c>
      <c r="AS50" s="1">
        <f t="shared" si="14"/>
        <v>33924.240000000027</v>
      </c>
      <c r="AT50" s="40">
        <f>IF('Imperial ME - Current'!$H$15&lt;4.0581,604.98+0.000000659*(4.0581-'Imperial ME - Current'!$H$15)-32.9253*(4.0581-'Imperial ME - Current'!$H$15)^2,604.98)</f>
        <v>604.98</v>
      </c>
      <c r="AU50" s="1">
        <f t="shared" si="28"/>
        <v>31409.459999999988</v>
      </c>
      <c r="AX50" s="40">
        <v>72</v>
      </c>
      <c r="AY50" s="40">
        <f>IF('Imperial ME - Current'!$I$15&lt;3.1622,840.33-168.66*(3.1622-'Imperial ME - Current'!$I$15),840.33)</f>
        <v>840.33</v>
      </c>
      <c r="AZ50" s="1">
        <f t="shared" si="15"/>
        <v>33924.240000000027</v>
      </c>
      <c r="BA50" s="40">
        <f>IF('Imperial ME - Current'!$I$15&lt;4.0581,604.98+0.000000659*(4.0581-'Imperial ME - Current'!$I$15)-32.9253*(4.0581-'Imperial ME - Current'!$I$15)^2,604.98)</f>
        <v>604.98</v>
      </c>
      <c r="BB50" s="1">
        <f t="shared" si="29"/>
        <v>31409.459999999988</v>
      </c>
    </row>
    <row r="51" spans="1:54" x14ac:dyDescent="0.25">
      <c r="A51" s="40">
        <v>73</v>
      </c>
      <c r="B51" s="40">
        <f>IF('Imperial ME - Current'!$B$15&lt;3.1622,840.33-168.66*(3.1622-'Imperial ME - Current'!$B$15),840.33)</f>
        <v>840.33</v>
      </c>
      <c r="C51" s="1">
        <f t="shared" si="8"/>
        <v>34764.570000000029</v>
      </c>
      <c r="D51" s="40">
        <f>IF('Imperial ME - Current'!$B$15&lt;4.0581,604.98+0.000000659*(4.0581-'Imperial ME - Current'!$B$15)-32.9253*(4.0581-'Imperial ME - Current'!$B$15)^2,604.98)</f>
        <v>604.98</v>
      </c>
      <c r="E51" s="1">
        <f t="shared" si="0"/>
        <v>32014.439999999988</v>
      </c>
      <c r="H51" s="40">
        <v>73</v>
      </c>
      <c r="I51" s="40">
        <f>IF('Imperial ME - Current'!$C$15&lt;3.1622,840.33-168.66*(3.1622-'Imperial ME - Current'!$C$15),840.33)</f>
        <v>840.33</v>
      </c>
      <c r="J51" s="1">
        <f t="shared" si="9"/>
        <v>34764.570000000029</v>
      </c>
      <c r="K51" s="40">
        <f>IF('Imperial ME - Current'!$C$15&lt;4.0581,604.98+0.000000659*(4.0581-'Imperial ME - Current'!$C$15)-32.9253*(4.0581-'Imperial ME - Current'!$C$15)^2,604.98)</f>
        <v>604.98</v>
      </c>
      <c r="L51" s="1">
        <f t="shared" si="23"/>
        <v>32014.439999999988</v>
      </c>
      <c r="O51" s="40">
        <v>73</v>
      </c>
      <c r="P51" s="40">
        <f>IF('Imperial ME - Current'!$D$15&lt;3.1622,840.33-168.66*(3.1622-'Imperial ME - Current'!$D$15),840.33)</f>
        <v>840.33</v>
      </c>
      <c r="Q51" s="1">
        <f t="shared" si="10"/>
        <v>34764.570000000029</v>
      </c>
      <c r="R51" s="40">
        <f>IF('Imperial ME - Current'!$D$15&lt;4.0581,604.98+0.000000659*(4.0581-'Imperial ME - Current'!$D$15)-32.9253*(4.0581-'Imperial ME - Current'!$B$15)^2,604.98)</f>
        <v>604.98</v>
      </c>
      <c r="S51" s="1">
        <f t="shared" si="24"/>
        <v>32014.439999999988</v>
      </c>
      <c r="V51" s="40">
        <v>73</v>
      </c>
      <c r="W51" s="40">
        <f>IF('Imperial ME - Current'!$E$15&lt;3.1622,840.33-168.66*(3.1622-'Imperial ME - Current'!$B$15),840.33)</f>
        <v>840.33</v>
      </c>
      <c r="X51" s="1">
        <f t="shared" si="11"/>
        <v>34764.570000000029</v>
      </c>
      <c r="Y51" s="40">
        <f>IF('Imperial ME - Current'!$E$15&lt;4.0581,604.98+0.000000659*(4.0581-'Imperial ME - Current'!$E$15)-32.9253*(4.0581-'Imperial ME - Current'!$E$15)^2,604.98)</f>
        <v>604.98</v>
      </c>
      <c r="Z51" s="1">
        <f t="shared" si="25"/>
        <v>32014.439999999988</v>
      </c>
      <c r="AC51" s="40">
        <v>73</v>
      </c>
      <c r="AD51" s="40">
        <f>IF('Imperial ME - Current'!$F$15&lt;3.1622,840.33-168.66*(3.1622-'Imperial ME - Current'!$F$15),840.33)</f>
        <v>840.33</v>
      </c>
      <c r="AE51" s="1">
        <f t="shared" si="12"/>
        <v>34764.570000000029</v>
      </c>
      <c r="AF51" s="40">
        <f>IF('Imperial ME - Current'!$F$15&lt;4.0581,604.98+0.000000659*(4.0581-'Imperial ME - Current'!$F$15)-32.9253*(4.0581-'Imperial ME - Current'!$F$15)^2,604.98)</f>
        <v>604.98</v>
      </c>
      <c r="AG51" s="1">
        <f t="shared" si="26"/>
        <v>32014.439999999988</v>
      </c>
      <c r="AJ51" s="40">
        <v>73</v>
      </c>
      <c r="AK51" s="40">
        <f>IF('Imperial ME - Current'!$G$15&lt;3.1622,840.33-168.66*(3.1622-'Imperial ME - Current'!$G$15),840.33)</f>
        <v>840.33</v>
      </c>
      <c r="AL51" s="1">
        <f t="shared" si="13"/>
        <v>34764.570000000029</v>
      </c>
      <c r="AM51" s="40">
        <f>IF('Imperial ME - Current'!$G$15&lt;4.0581,604.98+0.000000659*(4.0581-'Imperial ME - Current'!$G$15)-32.9253*(4.0581-'Imperial ME - Current'!$G$15)^2,604.98)</f>
        <v>604.98</v>
      </c>
      <c r="AN51" s="1">
        <f t="shared" si="27"/>
        <v>32014.439999999988</v>
      </c>
      <c r="AQ51" s="40">
        <v>73</v>
      </c>
      <c r="AR51" s="40">
        <f>IF('Imperial ME - Current'!$H$15&lt;3.1622,840.33-168.66*(3.1622-'Imperial ME - Current'!$H$15),840.33)</f>
        <v>840.33</v>
      </c>
      <c r="AS51" s="1">
        <f t="shared" si="14"/>
        <v>34764.570000000029</v>
      </c>
      <c r="AT51" s="40">
        <f>IF('Imperial ME - Current'!$H$15&lt;4.0581,604.98+0.000000659*(4.0581-'Imperial ME - Current'!$H$15)-32.9253*(4.0581-'Imperial ME - Current'!$H$15)^2,604.98)</f>
        <v>604.98</v>
      </c>
      <c r="AU51" s="1">
        <f t="shared" si="28"/>
        <v>32014.439999999988</v>
      </c>
      <c r="AX51" s="40">
        <v>73</v>
      </c>
      <c r="AY51" s="40">
        <f>IF('Imperial ME - Current'!$I$15&lt;3.1622,840.33-168.66*(3.1622-'Imperial ME - Current'!$I$15),840.33)</f>
        <v>840.33</v>
      </c>
      <c r="AZ51" s="1">
        <f t="shared" si="15"/>
        <v>34764.570000000029</v>
      </c>
      <c r="BA51" s="40">
        <f>IF('Imperial ME - Current'!$I$15&lt;4.0581,604.98+0.000000659*(4.0581-'Imperial ME - Current'!$I$15)-32.9253*(4.0581-'Imperial ME - Current'!$I$15)^2,604.98)</f>
        <v>604.98</v>
      </c>
      <c r="BB51" s="1">
        <f t="shared" si="29"/>
        <v>32014.439999999988</v>
      </c>
    </row>
    <row r="52" spans="1:54" x14ac:dyDescent="0.25">
      <c r="A52" s="40">
        <v>74</v>
      </c>
      <c r="B52" s="40">
        <f>IF('Imperial ME - Current'!$B$15&lt;3.1622,840.33-168.66*(3.1622-'Imperial ME - Current'!$B$15),840.33)</f>
        <v>840.33</v>
      </c>
      <c r="C52" s="1">
        <f t="shared" si="8"/>
        <v>35604.900000000031</v>
      </c>
      <c r="D52" s="40">
        <f>IF('Imperial ME - Current'!$B$15&lt;4.0581,604.98+0.000000659*(4.0581-'Imperial ME - Current'!$B$15)-32.9253*(4.0581-'Imperial ME - Current'!$B$15)^2,604.98)</f>
        <v>604.98</v>
      </c>
      <c r="E52" s="1">
        <f t="shared" si="0"/>
        <v>32619.419999999987</v>
      </c>
      <c r="H52" s="40">
        <v>74</v>
      </c>
      <c r="I52" s="40">
        <f>IF('Imperial ME - Current'!$C$15&lt;3.1622,840.33-168.66*(3.1622-'Imperial ME - Current'!$C$15),840.33)</f>
        <v>840.33</v>
      </c>
      <c r="J52" s="1">
        <f t="shared" si="9"/>
        <v>35604.900000000031</v>
      </c>
      <c r="K52" s="40">
        <f>IF('Imperial ME - Current'!$C$15&lt;4.0581,604.98+0.000000659*(4.0581-'Imperial ME - Current'!$C$15)-32.9253*(4.0581-'Imperial ME - Current'!$C$15)^2,604.98)</f>
        <v>604.98</v>
      </c>
      <c r="L52" s="1">
        <f t="shared" si="23"/>
        <v>32619.419999999987</v>
      </c>
      <c r="O52" s="40">
        <v>74</v>
      </c>
      <c r="P52" s="40">
        <f>IF('Imperial ME - Current'!$D$15&lt;3.1622,840.33-168.66*(3.1622-'Imperial ME - Current'!$D$15),840.33)</f>
        <v>840.33</v>
      </c>
      <c r="Q52" s="1">
        <f t="shared" si="10"/>
        <v>35604.900000000031</v>
      </c>
      <c r="R52" s="40">
        <f>IF('Imperial ME - Current'!$D$15&lt;4.0581,604.98+0.000000659*(4.0581-'Imperial ME - Current'!$D$15)-32.9253*(4.0581-'Imperial ME - Current'!$B$15)^2,604.98)</f>
        <v>604.98</v>
      </c>
      <c r="S52" s="1">
        <f t="shared" si="24"/>
        <v>32619.419999999987</v>
      </c>
      <c r="V52" s="40">
        <v>74</v>
      </c>
      <c r="W52" s="40">
        <f>IF('Imperial ME - Current'!$E$15&lt;3.1622,840.33-168.66*(3.1622-'Imperial ME - Current'!$B$15),840.33)</f>
        <v>840.33</v>
      </c>
      <c r="X52" s="1">
        <f t="shared" si="11"/>
        <v>35604.900000000031</v>
      </c>
      <c r="Y52" s="40">
        <f>IF('Imperial ME - Current'!$E$15&lt;4.0581,604.98+0.000000659*(4.0581-'Imperial ME - Current'!$E$15)-32.9253*(4.0581-'Imperial ME - Current'!$E$15)^2,604.98)</f>
        <v>604.98</v>
      </c>
      <c r="Z52" s="1">
        <f t="shared" si="25"/>
        <v>32619.419999999987</v>
      </c>
      <c r="AC52" s="40">
        <v>74</v>
      </c>
      <c r="AD52" s="40">
        <f>IF('Imperial ME - Current'!$F$15&lt;3.1622,840.33-168.66*(3.1622-'Imperial ME - Current'!$F$15),840.33)</f>
        <v>840.33</v>
      </c>
      <c r="AE52" s="1">
        <f t="shared" si="12"/>
        <v>35604.900000000031</v>
      </c>
      <c r="AF52" s="40">
        <f>IF('Imperial ME - Current'!$F$15&lt;4.0581,604.98+0.000000659*(4.0581-'Imperial ME - Current'!$F$15)-32.9253*(4.0581-'Imperial ME - Current'!$F$15)^2,604.98)</f>
        <v>604.98</v>
      </c>
      <c r="AG52" s="1">
        <f t="shared" si="26"/>
        <v>32619.419999999987</v>
      </c>
      <c r="AJ52" s="40">
        <v>74</v>
      </c>
      <c r="AK52" s="40">
        <f>IF('Imperial ME - Current'!$G$15&lt;3.1622,840.33-168.66*(3.1622-'Imperial ME - Current'!$G$15),840.33)</f>
        <v>840.33</v>
      </c>
      <c r="AL52" s="1">
        <f t="shared" si="13"/>
        <v>35604.900000000031</v>
      </c>
      <c r="AM52" s="40">
        <f>IF('Imperial ME - Current'!$G$15&lt;4.0581,604.98+0.000000659*(4.0581-'Imperial ME - Current'!$G$15)-32.9253*(4.0581-'Imperial ME - Current'!$G$15)^2,604.98)</f>
        <v>604.98</v>
      </c>
      <c r="AN52" s="1">
        <f t="shared" si="27"/>
        <v>32619.419999999987</v>
      </c>
      <c r="AQ52" s="40">
        <v>74</v>
      </c>
      <c r="AR52" s="40">
        <f>IF('Imperial ME - Current'!$H$15&lt;3.1622,840.33-168.66*(3.1622-'Imperial ME - Current'!$H$15),840.33)</f>
        <v>840.33</v>
      </c>
      <c r="AS52" s="1">
        <f t="shared" si="14"/>
        <v>35604.900000000031</v>
      </c>
      <c r="AT52" s="40">
        <f>IF('Imperial ME - Current'!$H$15&lt;4.0581,604.98+0.000000659*(4.0581-'Imperial ME - Current'!$H$15)-32.9253*(4.0581-'Imperial ME - Current'!$H$15)^2,604.98)</f>
        <v>604.98</v>
      </c>
      <c r="AU52" s="1">
        <f t="shared" si="28"/>
        <v>32619.419999999987</v>
      </c>
      <c r="AX52" s="40">
        <v>74</v>
      </c>
      <c r="AY52" s="40">
        <f>IF('Imperial ME - Current'!$I$15&lt;3.1622,840.33-168.66*(3.1622-'Imperial ME - Current'!$I$15),840.33)</f>
        <v>840.33</v>
      </c>
      <c r="AZ52" s="1">
        <f t="shared" si="15"/>
        <v>35604.900000000031</v>
      </c>
      <c r="BA52" s="40">
        <f>IF('Imperial ME - Current'!$I$15&lt;4.0581,604.98+0.000000659*(4.0581-'Imperial ME - Current'!$I$15)-32.9253*(4.0581-'Imperial ME - Current'!$I$15)^2,604.98)</f>
        <v>604.98</v>
      </c>
      <c r="BB52" s="1">
        <f t="shared" si="29"/>
        <v>32619.419999999987</v>
      </c>
    </row>
    <row r="53" spans="1:54" x14ac:dyDescent="0.25">
      <c r="A53" s="40">
        <v>75</v>
      </c>
      <c r="B53" s="40">
        <f>IF('Imperial ME - Current'!$B$15&lt;3.1622,840.33-168.66*(3.1622-'Imperial ME - Current'!$B$15),840.33)</f>
        <v>840.33</v>
      </c>
      <c r="C53" s="1">
        <f t="shared" si="8"/>
        <v>36445.230000000032</v>
      </c>
      <c r="D53" s="40">
        <f>IF('Imperial ME - Current'!$B$15&lt;4.0581,604.98+0.000000659*(4.0581-'Imperial ME - Current'!$B$15)-32.9253*(4.0581-'Imperial ME - Current'!$B$15)^2,604.98)</f>
        <v>604.98</v>
      </c>
      <c r="E53" s="1">
        <f t="shared" si="0"/>
        <v>33224.399999999987</v>
      </c>
      <c r="H53" s="40">
        <v>75</v>
      </c>
      <c r="I53" s="40">
        <f>IF('Imperial ME - Current'!$C$15&lt;3.1622,840.33-168.66*(3.1622-'Imperial ME - Current'!$C$15),840.33)</f>
        <v>840.33</v>
      </c>
      <c r="J53" s="1">
        <f t="shared" si="9"/>
        <v>36445.230000000032</v>
      </c>
      <c r="K53" s="40">
        <f>IF('Imperial ME - Current'!$C$15&lt;4.0581,604.98+0.000000659*(4.0581-'Imperial ME - Current'!$C$15)-32.9253*(4.0581-'Imperial ME - Current'!$C$15)^2,604.98)</f>
        <v>604.98</v>
      </c>
      <c r="L53" s="1">
        <f t="shared" si="23"/>
        <v>33224.399999999987</v>
      </c>
      <c r="O53" s="40">
        <v>75</v>
      </c>
      <c r="P53" s="40">
        <f>IF('Imperial ME - Current'!$D$15&lt;3.1622,840.33-168.66*(3.1622-'Imperial ME - Current'!$D$15),840.33)</f>
        <v>840.33</v>
      </c>
      <c r="Q53" s="1">
        <f t="shared" si="10"/>
        <v>36445.230000000032</v>
      </c>
      <c r="R53" s="40">
        <f>IF('Imperial ME - Current'!$D$15&lt;4.0581,604.98+0.000000659*(4.0581-'Imperial ME - Current'!$D$15)-32.9253*(4.0581-'Imperial ME - Current'!$B$15)^2,604.98)</f>
        <v>604.98</v>
      </c>
      <c r="S53" s="1">
        <f t="shared" si="24"/>
        <v>33224.399999999987</v>
      </c>
      <c r="V53" s="40">
        <v>75</v>
      </c>
      <c r="W53" s="40">
        <f>IF('Imperial ME - Current'!$E$15&lt;3.1622,840.33-168.66*(3.1622-'Imperial ME - Current'!$B$15),840.33)</f>
        <v>840.33</v>
      </c>
      <c r="X53" s="1">
        <f t="shared" si="11"/>
        <v>36445.230000000032</v>
      </c>
      <c r="Y53" s="40">
        <f>IF('Imperial ME - Current'!$E$15&lt;4.0581,604.98+0.000000659*(4.0581-'Imperial ME - Current'!$E$15)-32.9253*(4.0581-'Imperial ME - Current'!$E$15)^2,604.98)</f>
        <v>604.98</v>
      </c>
      <c r="Z53" s="1">
        <f t="shared" si="25"/>
        <v>33224.399999999987</v>
      </c>
      <c r="AC53" s="40">
        <v>75</v>
      </c>
      <c r="AD53" s="40">
        <f>IF('Imperial ME - Current'!$F$15&lt;3.1622,840.33-168.66*(3.1622-'Imperial ME - Current'!$F$15),840.33)</f>
        <v>840.33</v>
      </c>
      <c r="AE53" s="1">
        <f t="shared" si="12"/>
        <v>36445.230000000032</v>
      </c>
      <c r="AF53" s="40">
        <f>IF('Imperial ME - Current'!$F$15&lt;4.0581,604.98+0.000000659*(4.0581-'Imperial ME - Current'!$F$15)-32.9253*(4.0581-'Imperial ME - Current'!$F$15)^2,604.98)</f>
        <v>604.98</v>
      </c>
      <c r="AG53" s="1">
        <f t="shared" si="26"/>
        <v>33224.399999999987</v>
      </c>
      <c r="AJ53" s="40">
        <v>75</v>
      </c>
      <c r="AK53" s="40">
        <f>IF('Imperial ME - Current'!$G$15&lt;3.1622,840.33-168.66*(3.1622-'Imperial ME - Current'!$G$15),840.33)</f>
        <v>840.33</v>
      </c>
      <c r="AL53" s="1">
        <f t="shared" si="13"/>
        <v>36445.230000000032</v>
      </c>
      <c r="AM53" s="40">
        <f>IF('Imperial ME - Current'!$G$15&lt;4.0581,604.98+0.000000659*(4.0581-'Imperial ME - Current'!$G$15)-32.9253*(4.0581-'Imperial ME - Current'!$G$15)^2,604.98)</f>
        <v>604.98</v>
      </c>
      <c r="AN53" s="1">
        <f t="shared" si="27"/>
        <v>33224.399999999987</v>
      </c>
      <c r="AQ53" s="40">
        <v>75</v>
      </c>
      <c r="AR53" s="40">
        <f>IF('Imperial ME - Current'!$H$15&lt;3.1622,840.33-168.66*(3.1622-'Imperial ME - Current'!$H$15),840.33)</f>
        <v>840.33</v>
      </c>
      <c r="AS53" s="1">
        <f t="shared" si="14"/>
        <v>36445.230000000032</v>
      </c>
      <c r="AT53" s="40">
        <f>IF('Imperial ME - Current'!$H$15&lt;4.0581,604.98+0.000000659*(4.0581-'Imperial ME - Current'!$H$15)-32.9253*(4.0581-'Imperial ME - Current'!$H$15)^2,604.98)</f>
        <v>604.98</v>
      </c>
      <c r="AU53" s="1">
        <f t="shared" si="28"/>
        <v>33224.399999999987</v>
      </c>
      <c r="AX53" s="40">
        <v>75</v>
      </c>
      <c r="AY53" s="40">
        <f>IF('Imperial ME - Current'!$I$15&lt;3.1622,840.33-168.66*(3.1622-'Imperial ME - Current'!$I$15),840.33)</f>
        <v>840.33</v>
      </c>
      <c r="AZ53" s="1">
        <f t="shared" si="15"/>
        <v>36445.230000000032</v>
      </c>
      <c r="BA53" s="40">
        <f>IF('Imperial ME - Current'!$I$15&lt;4.0581,604.98+0.000000659*(4.0581-'Imperial ME - Current'!$I$15)-32.9253*(4.0581-'Imperial ME - Current'!$I$15)^2,604.98)</f>
        <v>604.98</v>
      </c>
      <c r="BB53" s="1">
        <f t="shared" si="29"/>
        <v>33224.399999999987</v>
      </c>
    </row>
    <row r="54" spans="1:54" x14ac:dyDescent="0.25">
      <c r="A54" s="40">
        <v>76</v>
      </c>
      <c r="B54" s="40">
        <f>IF('Imperial ME - Current'!$B$15&lt;3.1622,840.33-168.66*(3.1622-'Imperial ME - Current'!$B$15),840.33)</f>
        <v>840.33</v>
      </c>
      <c r="C54" s="1">
        <f t="shared" si="8"/>
        <v>37285.560000000034</v>
      </c>
      <c r="D54" s="40">
        <f>IF('Imperial ME - Current'!$B$15&lt;4.0581,604.98+0.000000659*(4.0581-'Imperial ME - Current'!$B$15)-32.9253*(4.0581-'Imperial ME - Current'!$B$15)^2,604.98)</f>
        <v>604.98</v>
      </c>
      <c r="E54" s="1">
        <f t="shared" si="0"/>
        <v>33829.37999999999</v>
      </c>
      <c r="H54" s="40">
        <v>76</v>
      </c>
      <c r="I54" s="40">
        <f>IF('Imperial ME - Current'!$C$15&lt;3.1622,840.33-168.66*(3.1622-'Imperial ME - Current'!$C$15),840.33)</f>
        <v>840.33</v>
      </c>
      <c r="J54" s="1">
        <f t="shared" si="9"/>
        <v>37285.560000000034</v>
      </c>
      <c r="K54" s="40">
        <f>IF('Imperial ME - Current'!$C$15&lt;4.0581,604.98+0.000000659*(4.0581-'Imperial ME - Current'!$C$15)-32.9253*(4.0581-'Imperial ME - Current'!$C$15)^2,604.98)</f>
        <v>604.98</v>
      </c>
      <c r="L54" s="1">
        <f t="shared" si="23"/>
        <v>33829.37999999999</v>
      </c>
      <c r="O54" s="40">
        <v>76</v>
      </c>
      <c r="P54" s="40">
        <f>IF('Imperial ME - Current'!$D$15&lt;3.1622,840.33-168.66*(3.1622-'Imperial ME - Current'!$D$15),840.33)</f>
        <v>840.33</v>
      </c>
      <c r="Q54" s="1">
        <f t="shared" si="10"/>
        <v>37285.560000000034</v>
      </c>
      <c r="R54" s="40">
        <f>IF('Imperial ME - Current'!$D$15&lt;4.0581,604.98+0.000000659*(4.0581-'Imperial ME - Current'!$D$15)-32.9253*(4.0581-'Imperial ME - Current'!$B$15)^2,604.98)</f>
        <v>604.98</v>
      </c>
      <c r="S54" s="1">
        <f t="shared" si="24"/>
        <v>33829.37999999999</v>
      </c>
      <c r="V54" s="40">
        <v>76</v>
      </c>
      <c r="W54" s="40">
        <f>IF('Imperial ME - Current'!$E$15&lt;3.1622,840.33-168.66*(3.1622-'Imperial ME - Current'!$B$15),840.33)</f>
        <v>840.33</v>
      </c>
      <c r="X54" s="1">
        <f t="shared" si="11"/>
        <v>37285.560000000034</v>
      </c>
      <c r="Y54" s="40">
        <f>IF('Imperial ME - Current'!$E$15&lt;4.0581,604.98+0.000000659*(4.0581-'Imperial ME - Current'!$E$15)-32.9253*(4.0581-'Imperial ME - Current'!$E$15)^2,604.98)</f>
        <v>604.98</v>
      </c>
      <c r="Z54" s="1">
        <f t="shared" si="25"/>
        <v>33829.37999999999</v>
      </c>
      <c r="AC54" s="40">
        <v>76</v>
      </c>
      <c r="AD54" s="40">
        <f>IF('Imperial ME - Current'!$F$15&lt;3.1622,840.33-168.66*(3.1622-'Imperial ME - Current'!$F$15),840.33)</f>
        <v>840.33</v>
      </c>
      <c r="AE54" s="1">
        <f t="shared" si="12"/>
        <v>37285.560000000034</v>
      </c>
      <c r="AF54" s="40">
        <f>IF('Imperial ME - Current'!$F$15&lt;4.0581,604.98+0.000000659*(4.0581-'Imperial ME - Current'!$F$15)-32.9253*(4.0581-'Imperial ME - Current'!$F$15)^2,604.98)</f>
        <v>604.98</v>
      </c>
      <c r="AG54" s="1">
        <f t="shared" si="26"/>
        <v>33829.37999999999</v>
      </c>
      <c r="AJ54" s="40">
        <v>76</v>
      </c>
      <c r="AK54" s="40">
        <f>IF('Imperial ME - Current'!$G$15&lt;3.1622,840.33-168.66*(3.1622-'Imperial ME - Current'!$G$15),840.33)</f>
        <v>840.33</v>
      </c>
      <c r="AL54" s="1">
        <f t="shared" si="13"/>
        <v>37285.560000000034</v>
      </c>
      <c r="AM54" s="40">
        <f>IF('Imperial ME - Current'!$G$15&lt;4.0581,604.98+0.000000659*(4.0581-'Imperial ME - Current'!$G$15)-32.9253*(4.0581-'Imperial ME - Current'!$G$15)^2,604.98)</f>
        <v>604.98</v>
      </c>
      <c r="AN54" s="1">
        <f t="shared" si="27"/>
        <v>33829.37999999999</v>
      </c>
      <c r="AQ54" s="40">
        <v>76</v>
      </c>
      <c r="AR54" s="40">
        <f>IF('Imperial ME - Current'!$H$15&lt;3.1622,840.33-168.66*(3.1622-'Imperial ME - Current'!$H$15),840.33)</f>
        <v>840.33</v>
      </c>
      <c r="AS54" s="1">
        <f t="shared" si="14"/>
        <v>37285.560000000034</v>
      </c>
      <c r="AT54" s="40">
        <f>IF('Imperial ME - Current'!$H$15&lt;4.0581,604.98+0.000000659*(4.0581-'Imperial ME - Current'!$H$15)-32.9253*(4.0581-'Imperial ME - Current'!$H$15)^2,604.98)</f>
        <v>604.98</v>
      </c>
      <c r="AU54" s="1">
        <f t="shared" si="28"/>
        <v>33829.37999999999</v>
      </c>
      <c r="AX54" s="40">
        <v>76</v>
      </c>
      <c r="AY54" s="40">
        <f>IF('Imperial ME - Current'!$I$15&lt;3.1622,840.33-168.66*(3.1622-'Imperial ME - Current'!$I$15),840.33)</f>
        <v>840.33</v>
      </c>
      <c r="AZ54" s="1">
        <f t="shared" si="15"/>
        <v>37285.560000000034</v>
      </c>
      <c r="BA54" s="40">
        <f>IF('Imperial ME - Current'!$I$15&lt;4.0581,604.98+0.000000659*(4.0581-'Imperial ME - Current'!$I$15)-32.9253*(4.0581-'Imperial ME - Current'!$I$15)^2,604.98)</f>
        <v>604.98</v>
      </c>
      <c r="BB54" s="1">
        <f t="shared" si="29"/>
        <v>33829.37999999999</v>
      </c>
    </row>
    <row r="55" spans="1:54" x14ac:dyDescent="0.25">
      <c r="A55" s="40">
        <v>77</v>
      </c>
      <c r="B55" s="40">
        <f>IF('Imperial ME - Current'!$B$15&lt;3.1622,840.33-168.66*(3.1622-'Imperial ME - Current'!$B$15),840.33)</f>
        <v>840.33</v>
      </c>
      <c r="C55" s="1">
        <f t="shared" si="8"/>
        <v>38125.890000000036</v>
      </c>
      <c r="D55" s="40">
        <f>IF('Imperial ME - Current'!$B$15&lt;4.0581,604.98+0.000000659*(4.0581-'Imperial ME - Current'!$B$15)-32.9253*(4.0581-'Imperial ME - Current'!$B$15)^2,604.98)</f>
        <v>604.98</v>
      </c>
      <c r="E55" s="1">
        <f t="shared" si="0"/>
        <v>34434.359999999993</v>
      </c>
      <c r="H55" s="40">
        <v>77</v>
      </c>
      <c r="I55" s="40">
        <f>IF('Imperial ME - Current'!$C$15&lt;3.1622,840.33-168.66*(3.1622-'Imperial ME - Current'!$C$15),840.33)</f>
        <v>840.33</v>
      </c>
      <c r="J55" s="1">
        <f t="shared" si="9"/>
        <v>38125.890000000036</v>
      </c>
      <c r="K55" s="40">
        <f>IF('Imperial ME - Current'!$C$15&lt;4.0581,604.98+0.000000659*(4.0581-'Imperial ME - Current'!$C$15)-32.9253*(4.0581-'Imperial ME - Current'!$C$15)^2,604.98)</f>
        <v>604.98</v>
      </c>
      <c r="L55" s="1">
        <f t="shared" si="23"/>
        <v>34434.359999999993</v>
      </c>
      <c r="O55" s="40">
        <v>77</v>
      </c>
      <c r="P55" s="40">
        <f>IF('Imperial ME - Current'!$D$15&lt;3.1622,840.33-168.66*(3.1622-'Imperial ME - Current'!$D$15),840.33)</f>
        <v>840.33</v>
      </c>
      <c r="Q55" s="1">
        <f t="shared" si="10"/>
        <v>38125.890000000036</v>
      </c>
      <c r="R55" s="40">
        <f>IF('Imperial ME - Current'!$D$15&lt;4.0581,604.98+0.000000659*(4.0581-'Imperial ME - Current'!$D$15)-32.9253*(4.0581-'Imperial ME - Current'!$B$15)^2,604.98)</f>
        <v>604.98</v>
      </c>
      <c r="S55" s="1">
        <f t="shared" si="24"/>
        <v>34434.359999999993</v>
      </c>
      <c r="V55" s="40">
        <v>77</v>
      </c>
      <c r="W55" s="40">
        <f>IF('Imperial ME - Current'!$E$15&lt;3.1622,840.33-168.66*(3.1622-'Imperial ME - Current'!$B$15),840.33)</f>
        <v>840.33</v>
      </c>
      <c r="X55" s="1">
        <f t="shared" si="11"/>
        <v>38125.890000000036</v>
      </c>
      <c r="Y55" s="40">
        <f>IF('Imperial ME - Current'!$E$15&lt;4.0581,604.98+0.000000659*(4.0581-'Imperial ME - Current'!$E$15)-32.9253*(4.0581-'Imperial ME - Current'!$E$15)^2,604.98)</f>
        <v>604.98</v>
      </c>
      <c r="Z55" s="1">
        <f t="shared" si="25"/>
        <v>34434.359999999993</v>
      </c>
      <c r="AC55" s="40">
        <v>77</v>
      </c>
      <c r="AD55" s="40">
        <f>IF('Imperial ME - Current'!$F$15&lt;3.1622,840.33-168.66*(3.1622-'Imperial ME - Current'!$F$15),840.33)</f>
        <v>840.33</v>
      </c>
      <c r="AE55" s="1">
        <f t="shared" si="12"/>
        <v>38125.890000000036</v>
      </c>
      <c r="AF55" s="40">
        <f>IF('Imperial ME - Current'!$F$15&lt;4.0581,604.98+0.000000659*(4.0581-'Imperial ME - Current'!$F$15)-32.9253*(4.0581-'Imperial ME - Current'!$F$15)^2,604.98)</f>
        <v>604.98</v>
      </c>
      <c r="AG55" s="1">
        <f t="shared" si="26"/>
        <v>34434.359999999993</v>
      </c>
      <c r="AJ55" s="40">
        <v>77</v>
      </c>
      <c r="AK55" s="40">
        <f>IF('Imperial ME - Current'!$G$15&lt;3.1622,840.33-168.66*(3.1622-'Imperial ME - Current'!$G$15),840.33)</f>
        <v>840.33</v>
      </c>
      <c r="AL55" s="1">
        <f t="shared" si="13"/>
        <v>38125.890000000036</v>
      </c>
      <c r="AM55" s="40">
        <f>IF('Imperial ME - Current'!$G$15&lt;4.0581,604.98+0.000000659*(4.0581-'Imperial ME - Current'!$G$15)-32.9253*(4.0581-'Imperial ME - Current'!$G$15)^2,604.98)</f>
        <v>604.98</v>
      </c>
      <c r="AN55" s="1">
        <f t="shared" si="27"/>
        <v>34434.359999999993</v>
      </c>
      <c r="AQ55" s="40">
        <v>77</v>
      </c>
      <c r="AR55" s="40">
        <f>IF('Imperial ME - Current'!$H$15&lt;3.1622,840.33-168.66*(3.1622-'Imperial ME - Current'!$H$15),840.33)</f>
        <v>840.33</v>
      </c>
      <c r="AS55" s="1">
        <f t="shared" si="14"/>
        <v>38125.890000000036</v>
      </c>
      <c r="AT55" s="40">
        <f>IF('Imperial ME - Current'!$H$15&lt;4.0581,604.98+0.000000659*(4.0581-'Imperial ME - Current'!$H$15)-32.9253*(4.0581-'Imperial ME - Current'!$H$15)^2,604.98)</f>
        <v>604.98</v>
      </c>
      <c r="AU55" s="1">
        <f t="shared" si="28"/>
        <v>34434.359999999993</v>
      </c>
      <c r="AX55" s="40">
        <v>77</v>
      </c>
      <c r="AY55" s="40">
        <f>IF('Imperial ME - Current'!$I$15&lt;3.1622,840.33-168.66*(3.1622-'Imperial ME - Current'!$I$15),840.33)</f>
        <v>840.33</v>
      </c>
      <c r="AZ55" s="1">
        <f t="shared" si="15"/>
        <v>38125.890000000036</v>
      </c>
      <c r="BA55" s="40">
        <f>IF('Imperial ME - Current'!$I$15&lt;4.0581,604.98+0.000000659*(4.0581-'Imperial ME - Current'!$I$15)-32.9253*(4.0581-'Imperial ME - Current'!$I$15)^2,604.98)</f>
        <v>604.98</v>
      </c>
      <c r="BB55" s="1">
        <f t="shared" si="29"/>
        <v>34434.359999999993</v>
      </c>
    </row>
    <row r="56" spans="1:54" x14ac:dyDescent="0.25">
      <c r="A56" s="40">
        <v>78</v>
      </c>
      <c r="B56" s="40">
        <f>IF('Imperial ME - Current'!$B$15&lt;3.1622,840.33-168.66*(3.1622-'Imperial ME - Current'!$B$15),840.33)</f>
        <v>840.33</v>
      </c>
      <c r="C56" s="1">
        <f t="shared" si="8"/>
        <v>38966.220000000038</v>
      </c>
      <c r="D56" s="40">
        <f>IF('Imperial ME - Current'!$B$15&lt;4.0581,604.98+0.000000659*(4.0581-'Imperial ME - Current'!$B$15)-32.9253*(4.0581-'Imperial ME - Current'!$B$15)^2,604.98)</f>
        <v>604.98</v>
      </c>
      <c r="E56" s="1">
        <f t="shared" si="0"/>
        <v>35039.339999999997</v>
      </c>
      <c r="H56" s="40">
        <v>78</v>
      </c>
      <c r="I56" s="40">
        <f>IF('Imperial ME - Current'!$C$15&lt;3.1622,840.33-168.66*(3.1622-'Imperial ME - Current'!$C$15),840.33)</f>
        <v>840.33</v>
      </c>
      <c r="J56" s="1">
        <f t="shared" si="9"/>
        <v>38966.220000000038</v>
      </c>
      <c r="K56" s="40">
        <f>IF('Imperial ME - Current'!$C$15&lt;4.0581,604.98+0.000000659*(4.0581-'Imperial ME - Current'!$C$15)-32.9253*(4.0581-'Imperial ME - Current'!$C$15)^2,604.98)</f>
        <v>604.98</v>
      </c>
      <c r="L56" s="1">
        <f t="shared" si="23"/>
        <v>35039.339999999997</v>
      </c>
      <c r="O56" s="40">
        <v>78</v>
      </c>
      <c r="P56" s="40">
        <f>IF('Imperial ME - Current'!$D$15&lt;3.1622,840.33-168.66*(3.1622-'Imperial ME - Current'!$D$15),840.33)</f>
        <v>840.33</v>
      </c>
      <c r="Q56" s="1">
        <f t="shared" si="10"/>
        <v>38966.220000000038</v>
      </c>
      <c r="R56" s="40">
        <f>IF('Imperial ME - Current'!$D$15&lt;4.0581,604.98+0.000000659*(4.0581-'Imperial ME - Current'!$D$15)-32.9253*(4.0581-'Imperial ME - Current'!$B$15)^2,604.98)</f>
        <v>604.98</v>
      </c>
      <c r="S56" s="1">
        <f t="shared" si="24"/>
        <v>35039.339999999997</v>
      </c>
      <c r="V56" s="40">
        <v>78</v>
      </c>
      <c r="W56" s="40">
        <f>IF('Imperial ME - Current'!$E$15&lt;3.1622,840.33-168.66*(3.1622-'Imperial ME - Current'!$B$15),840.33)</f>
        <v>840.33</v>
      </c>
      <c r="X56" s="1">
        <f t="shared" si="11"/>
        <v>38966.220000000038</v>
      </c>
      <c r="Y56" s="40">
        <f>IF('Imperial ME - Current'!$E$15&lt;4.0581,604.98+0.000000659*(4.0581-'Imperial ME - Current'!$E$15)-32.9253*(4.0581-'Imperial ME - Current'!$E$15)^2,604.98)</f>
        <v>604.98</v>
      </c>
      <c r="Z56" s="1">
        <f t="shared" si="25"/>
        <v>35039.339999999997</v>
      </c>
      <c r="AC56" s="40">
        <v>78</v>
      </c>
      <c r="AD56" s="40">
        <f>IF('Imperial ME - Current'!$F$15&lt;3.1622,840.33-168.66*(3.1622-'Imperial ME - Current'!$F$15),840.33)</f>
        <v>840.33</v>
      </c>
      <c r="AE56" s="1">
        <f t="shared" si="12"/>
        <v>38966.220000000038</v>
      </c>
      <c r="AF56" s="40">
        <f>IF('Imperial ME - Current'!$F$15&lt;4.0581,604.98+0.000000659*(4.0581-'Imperial ME - Current'!$F$15)-32.9253*(4.0581-'Imperial ME - Current'!$F$15)^2,604.98)</f>
        <v>604.98</v>
      </c>
      <c r="AG56" s="1">
        <f t="shared" si="26"/>
        <v>35039.339999999997</v>
      </c>
      <c r="AJ56" s="40">
        <v>78</v>
      </c>
      <c r="AK56" s="40">
        <f>IF('Imperial ME - Current'!$G$15&lt;3.1622,840.33-168.66*(3.1622-'Imperial ME - Current'!$G$15),840.33)</f>
        <v>840.33</v>
      </c>
      <c r="AL56" s="1">
        <f t="shared" si="13"/>
        <v>38966.220000000038</v>
      </c>
      <c r="AM56" s="40">
        <f>IF('Imperial ME - Current'!$G$15&lt;4.0581,604.98+0.000000659*(4.0581-'Imperial ME - Current'!$G$15)-32.9253*(4.0581-'Imperial ME - Current'!$G$15)^2,604.98)</f>
        <v>604.98</v>
      </c>
      <c r="AN56" s="1">
        <f t="shared" si="27"/>
        <v>35039.339999999997</v>
      </c>
      <c r="AQ56" s="40">
        <v>78</v>
      </c>
      <c r="AR56" s="40">
        <f>IF('Imperial ME - Current'!$H$15&lt;3.1622,840.33-168.66*(3.1622-'Imperial ME - Current'!$H$15),840.33)</f>
        <v>840.33</v>
      </c>
      <c r="AS56" s="1">
        <f t="shared" si="14"/>
        <v>38966.220000000038</v>
      </c>
      <c r="AT56" s="40">
        <f>IF('Imperial ME - Current'!$H$15&lt;4.0581,604.98+0.000000659*(4.0581-'Imperial ME - Current'!$H$15)-32.9253*(4.0581-'Imperial ME - Current'!$H$15)^2,604.98)</f>
        <v>604.98</v>
      </c>
      <c r="AU56" s="1">
        <f t="shared" si="28"/>
        <v>35039.339999999997</v>
      </c>
      <c r="AX56" s="40">
        <v>78</v>
      </c>
      <c r="AY56" s="40">
        <f>IF('Imperial ME - Current'!$I$15&lt;3.1622,840.33-168.66*(3.1622-'Imperial ME - Current'!$I$15),840.33)</f>
        <v>840.33</v>
      </c>
      <c r="AZ56" s="1">
        <f t="shared" si="15"/>
        <v>38966.220000000038</v>
      </c>
      <c r="BA56" s="40">
        <f>IF('Imperial ME - Current'!$I$15&lt;4.0581,604.98+0.000000659*(4.0581-'Imperial ME - Current'!$I$15)-32.9253*(4.0581-'Imperial ME - Current'!$I$15)^2,604.98)</f>
        <v>604.98</v>
      </c>
      <c r="BB56" s="1">
        <f t="shared" si="29"/>
        <v>35039.339999999997</v>
      </c>
    </row>
    <row r="57" spans="1:54" x14ac:dyDescent="0.25">
      <c r="A57" s="40">
        <v>79</v>
      </c>
      <c r="B57" s="40">
        <f>IF('Imperial ME - Current'!$B$15&lt;3.1622,840.33-168.66*(3.1622-'Imperial ME - Current'!$B$15),840.33)</f>
        <v>840.33</v>
      </c>
      <c r="C57" s="1">
        <f t="shared" si="8"/>
        <v>39806.550000000039</v>
      </c>
      <c r="D57" s="40">
        <f>IF('Imperial ME - Current'!$B$15&lt;4.0581,604.98+0.000000659*(4.0581-'Imperial ME - Current'!$B$15)-32.9253*(4.0581-'Imperial ME - Current'!$B$15)^2,604.98)</f>
        <v>604.98</v>
      </c>
      <c r="E57" s="1">
        <f t="shared" si="0"/>
        <v>35644.32</v>
      </c>
      <c r="H57" s="40">
        <v>79</v>
      </c>
      <c r="I57" s="40">
        <f>IF('Imperial ME - Current'!$C$15&lt;3.1622,840.33-168.66*(3.1622-'Imperial ME - Current'!$C$15),840.33)</f>
        <v>840.33</v>
      </c>
      <c r="J57" s="1">
        <f t="shared" si="9"/>
        <v>39806.550000000039</v>
      </c>
      <c r="K57" s="40">
        <f>IF('Imperial ME - Current'!$C$15&lt;4.0581,604.98+0.000000659*(4.0581-'Imperial ME - Current'!$C$15)-32.9253*(4.0581-'Imperial ME - Current'!$C$15)^2,604.98)</f>
        <v>604.98</v>
      </c>
      <c r="L57" s="1">
        <f t="shared" si="23"/>
        <v>35644.32</v>
      </c>
      <c r="O57" s="40">
        <v>79</v>
      </c>
      <c r="P57" s="40">
        <f>IF('Imperial ME - Current'!$D$15&lt;3.1622,840.33-168.66*(3.1622-'Imperial ME - Current'!$D$15),840.33)</f>
        <v>840.33</v>
      </c>
      <c r="Q57" s="1">
        <f t="shared" si="10"/>
        <v>39806.550000000039</v>
      </c>
      <c r="R57" s="40">
        <f>IF('Imperial ME - Current'!$D$15&lt;4.0581,604.98+0.000000659*(4.0581-'Imperial ME - Current'!$D$15)-32.9253*(4.0581-'Imperial ME - Current'!$B$15)^2,604.98)</f>
        <v>604.98</v>
      </c>
      <c r="S57" s="1">
        <f t="shared" si="24"/>
        <v>35644.32</v>
      </c>
      <c r="V57" s="40">
        <v>79</v>
      </c>
      <c r="W57" s="40">
        <f>IF('Imperial ME - Current'!$E$15&lt;3.1622,840.33-168.66*(3.1622-'Imperial ME - Current'!$B$15),840.33)</f>
        <v>840.33</v>
      </c>
      <c r="X57" s="1">
        <f t="shared" si="11"/>
        <v>39806.550000000039</v>
      </c>
      <c r="Y57" s="40">
        <f>IF('Imperial ME - Current'!$E$15&lt;4.0581,604.98+0.000000659*(4.0581-'Imperial ME - Current'!$E$15)-32.9253*(4.0581-'Imperial ME - Current'!$E$15)^2,604.98)</f>
        <v>604.98</v>
      </c>
      <c r="Z57" s="1">
        <f t="shared" si="25"/>
        <v>35644.32</v>
      </c>
      <c r="AC57" s="40">
        <v>79</v>
      </c>
      <c r="AD57" s="40">
        <f>IF('Imperial ME - Current'!$F$15&lt;3.1622,840.33-168.66*(3.1622-'Imperial ME - Current'!$F$15),840.33)</f>
        <v>840.33</v>
      </c>
      <c r="AE57" s="1">
        <f t="shared" si="12"/>
        <v>39806.550000000039</v>
      </c>
      <c r="AF57" s="40">
        <f>IF('Imperial ME - Current'!$F$15&lt;4.0581,604.98+0.000000659*(4.0581-'Imperial ME - Current'!$F$15)-32.9253*(4.0581-'Imperial ME - Current'!$F$15)^2,604.98)</f>
        <v>604.98</v>
      </c>
      <c r="AG57" s="1">
        <f t="shared" si="26"/>
        <v>35644.32</v>
      </c>
      <c r="AJ57" s="40">
        <v>79</v>
      </c>
      <c r="AK57" s="40">
        <f>IF('Imperial ME - Current'!$G$15&lt;3.1622,840.33-168.66*(3.1622-'Imperial ME - Current'!$G$15),840.33)</f>
        <v>840.33</v>
      </c>
      <c r="AL57" s="1">
        <f t="shared" si="13"/>
        <v>39806.550000000039</v>
      </c>
      <c r="AM57" s="40">
        <f>IF('Imperial ME - Current'!$G$15&lt;4.0581,604.98+0.000000659*(4.0581-'Imperial ME - Current'!$G$15)-32.9253*(4.0581-'Imperial ME - Current'!$G$15)^2,604.98)</f>
        <v>604.98</v>
      </c>
      <c r="AN57" s="1">
        <f t="shared" si="27"/>
        <v>35644.32</v>
      </c>
      <c r="AQ57" s="40">
        <v>79</v>
      </c>
      <c r="AR57" s="40">
        <f>IF('Imperial ME - Current'!$H$15&lt;3.1622,840.33-168.66*(3.1622-'Imperial ME - Current'!$H$15),840.33)</f>
        <v>840.33</v>
      </c>
      <c r="AS57" s="1">
        <f t="shared" si="14"/>
        <v>39806.550000000039</v>
      </c>
      <c r="AT57" s="40">
        <f>IF('Imperial ME - Current'!$H$15&lt;4.0581,604.98+0.000000659*(4.0581-'Imperial ME - Current'!$H$15)-32.9253*(4.0581-'Imperial ME - Current'!$H$15)^2,604.98)</f>
        <v>604.98</v>
      </c>
      <c r="AU57" s="1">
        <f t="shared" si="28"/>
        <v>35644.32</v>
      </c>
      <c r="AX57" s="40">
        <v>79</v>
      </c>
      <c r="AY57" s="40">
        <f>IF('Imperial ME - Current'!$I$15&lt;3.1622,840.33-168.66*(3.1622-'Imperial ME - Current'!$I$15),840.33)</f>
        <v>840.33</v>
      </c>
      <c r="AZ57" s="1">
        <f t="shared" si="15"/>
        <v>39806.550000000039</v>
      </c>
      <c r="BA57" s="40">
        <f>IF('Imperial ME - Current'!$I$15&lt;4.0581,604.98+0.000000659*(4.0581-'Imperial ME - Current'!$I$15)-32.9253*(4.0581-'Imperial ME - Current'!$I$15)^2,604.98)</f>
        <v>604.98</v>
      </c>
      <c r="BB57" s="1">
        <f t="shared" si="29"/>
        <v>35644.32</v>
      </c>
    </row>
    <row r="58" spans="1:54" x14ac:dyDescent="0.25">
      <c r="A58" s="40">
        <v>80</v>
      </c>
      <c r="B58" s="40">
        <f>IF('Imperial ME - Current'!$B$15&lt;3.1622,840.33-168.66*(3.1622-'Imperial ME - Current'!$B$15),840.33)</f>
        <v>840.33</v>
      </c>
      <c r="C58" s="1">
        <f t="shared" si="8"/>
        <v>40646.880000000041</v>
      </c>
      <c r="D58" s="40">
        <f>IF('Imperial ME - Current'!$B$15&lt;4.0581,604.98+0.000000659*(4.0581-'Imperial ME - Current'!$B$15)-32.9253*(4.0581-'Imperial ME - Current'!$B$15)^2,604.98)</f>
        <v>604.98</v>
      </c>
      <c r="E58" s="1">
        <f t="shared" si="0"/>
        <v>36249.300000000003</v>
      </c>
      <c r="H58" s="40">
        <v>80</v>
      </c>
      <c r="I58" s="40">
        <f>IF('Imperial ME - Current'!$C$15&lt;3.1622,840.33-168.66*(3.1622-'Imperial ME - Current'!$C$15),840.33)</f>
        <v>840.33</v>
      </c>
      <c r="J58" s="1">
        <f t="shared" si="9"/>
        <v>40646.880000000041</v>
      </c>
      <c r="K58" s="40">
        <f>IF('Imperial ME - Current'!$C$15&lt;4.0581,604.98+0.000000659*(4.0581-'Imperial ME - Current'!$C$15)-32.9253*(4.0581-'Imperial ME - Current'!$C$15)^2,604.98)</f>
        <v>604.98</v>
      </c>
      <c r="L58" s="1">
        <f t="shared" si="23"/>
        <v>36249.300000000003</v>
      </c>
      <c r="O58" s="40">
        <v>80</v>
      </c>
      <c r="P58" s="40">
        <f>IF('Imperial ME - Current'!$D$15&lt;3.1622,840.33-168.66*(3.1622-'Imperial ME - Current'!$D$15),840.33)</f>
        <v>840.33</v>
      </c>
      <c r="Q58" s="1">
        <f t="shared" si="10"/>
        <v>40646.880000000041</v>
      </c>
      <c r="R58" s="40">
        <f>IF('Imperial ME - Current'!$D$15&lt;4.0581,604.98+0.000000659*(4.0581-'Imperial ME - Current'!$D$15)-32.9253*(4.0581-'Imperial ME - Current'!$B$15)^2,604.98)</f>
        <v>604.98</v>
      </c>
      <c r="S58" s="1">
        <f t="shared" si="24"/>
        <v>36249.300000000003</v>
      </c>
      <c r="V58" s="40">
        <v>80</v>
      </c>
      <c r="W58" s="40">
        <f>IF('Imperial ME - Current'!$E$15&lt;3.1622,840.33-168.66*(3.1622-'Imperial ME - Current'!$B$15),840.33)</f>
        <v>840.33</v>
      </c>
      <c r="X58" s="1">
        <f t="shared" si="11"/>
        <v>40646.880000000041</v>
      </c>
      <c r="Y58" s="40">
        <f>IF('Imperial ME - Current'!$E$15&lt;4.0581,604.98+0.000000659*(4.0581-'Imperial ME - Current'!$E$15)-32.9253*(4.0581-'Imperial ME - Current'!$E$15)^2,604.98)</f>
        <v>604.98</v>
      </c>
      <c r="Z58" s="1">
        <f t="shared" si="25"/>
        <v>36249.300000000003</v>
      </c>
      <c r="AC58" s="40">
        <v>80</v>
      </c>
      <c r="AD58" s="40">
        <f>IF('Imperial ME - Current'!$F$15&lt;3.1622,840.33-168.66*(3.1622-'Imperial ME - Current'!$F$15),840.33)</f>
        <v>840.33</v>
      </c>
      <c r="AE58" s="1">
        <f t="shared" si="12"/>
        <v>40646.880000000041</v>
      </c>
      <c r="AF58" s="40">
        <f>IF('Imperial ME - Current'!$F$15&lt;4.0581,604.98+0.000000659*(4.0581-'Imperial ME - Current'!$F$15)-32.9253*(4.0581-'Imperial ME - Current'!$F$15)^2,604.98)</f>
        <v>604.98</v>
      </c>
      <c r="AG58" s="1">
        <f t="shared" si="26"/>
        <v>36249.300000000003</v>
      </c>
      <c r="AJ58" s="40">
        <v>80</v>
      </c>
      <c r="AK58" s="40">
        <f>IF('Imperial ME - Current'!$G$15&lt;3.1622,840.33-168.66*(3.1622-'Imperial ME - Current'!$G$15),840.33)</f>
        <v>840.33</v>
      </c>
      <c r="AL58" s="1">
        <f t="shared" si="13"/>
        <v>40646.880000000041</v>
      </c>
      <c r="AM58" s="40">
        <f>IF('Imperial ME - Current'!$G$15&lt;4.0581,604.98+0.000000659*(4.0581-'Imperial ME - Current'!$G$15)-32.9253*(4.0581-'Imperial ME - Current'!$G$15)^2,604.98)</f>
        <v>604.98</v>
      </c>
      <c r="AN58" s="1">
        <f t="shared" si="27"/>
        <v>36249.300000000003</v>
      </c>
      <c r="AQ58" s="40">
        <v>80</v>
      </c>
      <c r="AR58" s="40">
        <f>IF('Imperial ME - Current'!$H$15&lt;3.1622,840.33-168.66*(3.1622-'Imperial ME - Current'!$H$15),840.33)</f>
        <v>840.33</v>
      </c>
      <c r="AS58" s="1">
        <f t="shared" si="14"/>
        <v>40646.880000000041</v>
      </c>
      <c r="AT58" s="40">
        <f>IF('Imperial ME - Current'!$H$15&lt;4.0581,604.98+0.000000659*(4.0581-'Imperial ME - Current'!$H$15)-32.9253*(4.0581-'Imperial ME - Current'!$H$15)^2,604.98)</f>
        <v>604.98</v>
      </c>
      <c r="AU58" s="1">
        <f t="shared" si="28"/>
        <v>36249.300000000003</v>
      </c>
      <c r="AX58" s="40">
        <v>80</v>
      </c>
      <c r="AY58" s="40">
        <f>IF('Imperial ME - Current'!$I$15&lt;3.1622,840.33-168.66*(3.1622-'Imperial ME - Current'!$I$15),840.33)</f>
        <v>840.33</v>
      </c>
      <c r="AZ58" s="1">
        <f t="shared" si="15"/>
        <v>40646.880000000041</v>
      </c>
      <c r="BA58" s="40">
        <f>IF('Imperial ME - Current'!$I$15&lt;4.0581,604.98+0.000000659*(4.0581-'Imperial ME - Current'!$I$15)-32.9253*(4.0581-'Imperial ME - Current'!$I$15)^2,604.98)</f>
        <v>604.98</v>
      </c>
      <c r="BB58" s="1">
        <f t="shared" si="29"/>
        <v>36249.300000000003</v>
      </c>
    </row>
    <row r="59" spans="1:54" x14ac:dyDescent="0.25">
      <c r="A59" s="40">
        <v>81</v>
      </c>
      <c r="B59" s="40">
        <f>IF('Imperial ME - Current'!$B$15&lt;3.1622,840.33-168.66*(3.1622-'Imperial ME - Current'!$B$15),840.33)</f>
        <v>840.33</v>
      </c>
      <c r="C59" s="1">
        <f t="shared" si="8"/>
        <v>41487.210000000043</v>
      </c>
      <c r="D59" s="40">
        <f>IF('Imperial ME - Current'!$B$15&lt;4.0581,604.98+0.000000659*(4.0581-'Imperial ME - Current'!$B$15)-32.9253*(4.0581-'Imperial ME - Current'!$B$15)^2,604.98)</f>
        <v>604.98</v>
      </c>
      <c r="E59" s="1">
        <f t="shared" si="0"/>
        <v>36854.280000000006</v>
      </c>
      <c r="H59" s="40">
        <v>81</v>
      </c>
      <c r="I59" s="40">
        <f>IF('Imperial ME - Current'!$C$15&lt;3.1622,840.33-168.66*(3.1622-'Imperial ME - Current'!$C$15),840.33)</f>
        <v>840.33</v>
      </c>
      <c r="J59" s="1">
        <f t="shared" si="9"/>
        <v>41487.210000000043</v>
      </c>
      <c r="K59" s="40">
        <f>IF('Imperial ME - Current'!$C$15&lt;4.0581,604.98+0.000000659*(4.0581-'Imperial ME - Current'!$C$15)-32.9253*(4.0581-'Imperial ME - Current'!$C$15)^2,604.98)</f>
        <v>604.98</v>
      </c>
      <c r="L59" s="1">
        <f t="shared" si="23"/>
        <v>36854.280000000006</v>
      </c>
      <c r="O59" s="40">
        <v>81</v>
      </c>
      <c r="P59" s="40">
        <f>IF('Imperial ME - Current'!$D$15&lt;3.1622,840.33-168.66*(3.1622-'Imperial ME - Current'!$D$15),840.33)</f>
        <v>840.33</v>
      </c>
      <c r="Q59" s="1">
        <f t="shared" si="10"/>
        <v>41487.210000000043</v>
      </c>
      <c r="R59" s="40">
        <f>IF('Imperial ME - Current'!$D$15&lt;4.0581,604.98+0.000000659*(4.0581-'Imperial ME - Current'!$D$15)-32.9253*(4.0581-'Imperial ME - Current'!$B$15)^2,604.98)</f>
        <v>604.98</v>
      </c>
      <c r="S59" s="1">
        <f t="shared" si="24"/>
        <v>36854.280000000006</v>
      </c>
      <c r="V59" s="40">
        <v>81</v>
      </c>
      <c r="W59" s="40">
        <f>IF('Imperial ME - Current'!$E$15&lt;3.1622,840.33-168.66*(3.1622-'Imperial ME - Current'!$B$15),840.33)</f>
        <v>840.33</v>
      </c>
      <c r="X59" s="1">
        <f t="shared" si="11"/>
        <v>41487.210000000043</v>
      </c>
      <c r="Y59" s="40">
        <f>IF('Imperial ME - Current'!$E$15&lt;4.0581,604.98+0.000000659*(4.0581-'Imperial ME - Current'!$E$15)-32.9253*(4.0581-'Imperial ME - Current'!$E$15)^2,604.98)</f>
        <v>604.98</v>
      </c>
      <c r="Z59" s="1">
        <f t="shared" si="25"/>
        <v>36854.280000000006</v>
      </c>
      <c r="AC59" s="40">
        <v>81</v>
      </c>
      <c r="AD59" s="40">
        <f>IF('Imperial ME - Current'!$F$15&lt;3.1622,840.33-168.66*(3.1622-'Imperial ME - Current'!$F$15),840.33)</f>
        <v>840.33</v>
      </c>
      <c r="AE59" s="1">
        <f t="shared" si="12"/>
        <v>41487.210000000043</v>
      </c>
      <c r="AF59" s="40">
        <f>IF('Imperial ME - Current'!$F$15&lt;4.0581,604.98+0.000000659*(4.0581-'Imperial ME - Current'!$F$15)-32.9253*(4.0581-'Imperial ME - Current'!$F$15)^2,604.98)</f>
        <v>604.98</v>
      </c>
      <c r="AG59" s="1">
        <f t="shared" si="26"/>
        <v>36854.280000000006</v>
      </c>
      <c r="AJ59" s="40">
        <v>81</v>
      </c>
      <c r="AK59" s="40">
        <f>IF('Imperial ME - Current'!$G$15&lt;3.1622,840.33-168.66*(3.1622-'Imperial ME - Current'!$G$15),840.33)</f>
        <v>840.33</v>
      </c>
      <c r="AL59" s="1">
        <f t="shared" si="13"/>
        <v>41487.210000000043</v>
      </c>
      <c r="AM59" s="40">
        <f>IF('Imperial ME - Current'!$G$15&lt;4.0581,604.98+0.000000659*(4.0581-'Imperial ME - Current'!$G$15)-32.9253*(4.0581-'Imperial ME - Current'!$G$15)^2,604.98)</f>
        <v>604.98</v>
      </c>
      <c r="AN59" s="1">
        <f t="shared" si="27"/>
        <v>36854.280000000006</v>
      </c>
      <c r="AQ59" s="40">
        <v>81</v>
      </c>
      <c r="AR59" s="40">
        <f>IF('Imperial ME - Current'!$H$15&lt;3.1622,840.33-168.66*(3.1622-'Imperial ME - Current'!$H$15),840.33)</f>
        <v>840.33</v>
      </c>
      <c r="AS59" s="1">
        <f t="shared" si="14"/>
        <v>41487.210000000043</v>
      </c>
      <c r="AT59" s="40">
        <f>IF('Imperial ME - Current'!$H$15&lt;4.0581,604.98+0.000000659*(4.0581-'Imperial ME - Current'!$H$15)-32.9253*(4.0581-'Imperial ME - Current'!$H$15)^2,604.98)</f>
        <v>604.98</v>
      </c>
      <c r="AU59" s="1">
        <f t="shared" si="28"/>
        <v>36854.280000000006</v>
      </c>
      <c r="AX59" s="40">
        <v>81</v>
      </c>
      <c r="AY59" s="40">
        <f>IF('Imperial ME - Current'!$I$15&lt;3.1622,840.33-168.66*(3.1622-'Imperial ME - Current'!$I$15),840.33)</f>
        <v>840.33</v>
      </c>
      <c r="AZ59" s="1">
        <f t="shared" si="15"/>
        <v>41487.210000000043</v>
      </c>
      <c r="BA59" s="40">
        <f>IF('Imperial ME - Current'!$I$15&lt;4.0581,604.98+0.000000659*(4.0581-'Imperial ME - Current'!$I$15)-32.9253*(4.0581-'Imperial ME - Current'!$I$15)^2,604.98)</f>
        <v>604.98</v>
      </c>
      <c r="BB59" s="1">
        <f t="shared" si="29"/>
        <v>36854.280000000006</v>
      </c>
    </row>
    <row r="60" spans="1:54" x14ac:dyDescent="0.25">
      <c r="A60" s="40">
        <v>82</v>
      </c>
      <c r="B60" s="40">
        <f>IF('Imperial ME - Current'!$B$15&lt;3.1622,840.33-168.66*(3.1622-'Imperial ME - Current'!$B$15),840.33)</f>
        <v>840.33</v>
      </c>
      <c r="C60" s="1">
        <f t="shared" si="8"/>
        <v>42327.540000000045</v>
      </c>
      <c r="D60" s="40">
        <f>IF('Imperial ME - Current'!$B$15&lt;4.0581,604.98+0.000000659*(4.0581-'Imperial ME - Current'!$B$15)-32.9253*(4.0581-'Imperial ME - Current'!$B$15)^2,604.98)</f>
        <v>604.98</v>
      </c>
      <c r="E60" s="1">
        <f t="shared" si="0"/>
        <v>37459.260000000009</v>
      </c>
      <c r="H60" s="40">
        <v>82</v>
      </c>
      <c r="I60" s="40">
        <f>IF('Imperial ME - Current'!$C$15&lt;3.1622,840.33-168.66*(3.1622-'Imperial ME - Current'!$C$15),840.33)</f>
        <v>840.33</v>
      </c>
      <c r="J60" s="1">
        <f t="shared" si="9"/>
        <v>42327.540000000045</v>
      </c>
      <c r="K60" s="40">
        <f>IF('Imperial ME - Current'!$C$15&lt;4.0581,604.98+0.000000659*(4.0581-'Imperial ME - Current'!$C$15)-32.9253*(4.0581-'Imperial ME - Current'!$C$15)^2,604.98)</f>
        <v>604.98</v>
      </c>
      <c r="L60" s="1">
        <f t="shared" si="23"/>
        <v>37459.260000000009</v>
      </c>
      <c r="O60" s="40">
        <v>82</v>
      </c>
      <c r="P60" s="40">
        <f>IF('Imperial ME - Current'!$D$15&lt;3.1622,840.33-168.66*(3.1622-'Imperial ME - Current'!$D$15),840.33)</f>
        <v>840.33</v>
      </c>
      <c r="Q60" s="1">
        <f t="shared" si="10"/>
        <v>42327.540000000045</v>
      </c>
      <c r="R60" s="40">
        <f>IF('Imperial ME - Current'!$D$15&lt;4.0581,604.98+0.000000659*(4.0581-'Imperial ME - Current'!$D$15)-32.9253*(4.0581-'Imperial ME - Current'!$B$15)^2,604.98)</f>
        <v>604.98</v>
      </c>
      <c r="S60" s="1">
        <f t="shared" si="24"/>
        <v>37459.260000000009</v>
      </c>
      <c r="V60" s="40">
        <v>82</v>
      </c>
      <c r="W60" s="40">
        <f>IF('Imperial ME - Current'!$E$15&lt;3.1622,840.33-168.66*(3.1622-'Imperial ME - Current'!$B$15),840.33)</f>
        <v>840.33</v>
      </c>
      <c r="X60" s="1">
        <f t="shared" si="11"/>
        <v>42327.540000000045</v>
      </c>
      <c r="Y60" s="40">
        <f>IF('Imperial ME - Current'!$E$15&lt;4.0581,604.98+0.000000659*(4.0581-'Imperial ME - Current'!$E$15)-32.9253*(4.0581-'Imperial ME - Current'!$E$15)^2,604.98)</f>
        <v>604.98</v>
      </c>
      <c r="Z60" s="1">
        <f t="shared" si="25"/>
        <v>37459.260000000009</v>
      </c>
      <c r="AC60" s="40">
        <v>82</v>
      </c>
      <c r="AD60" s="40">
        <f>IF('Imperial ME - Current'!$F$15&lt;3.1622,840.33-168.66*(3.1622-'Imperial ME - Current'!$F$15),840.33)</f>
        <v>840.33</v>
      </c>
      <c r="AE60" s="1">
        <f t="shared" si="12"/>
        <v>42327.540000000045</v>
      </c>
      <c r="AF60" s="40">
        <f>IF('Imperial ME - Current'!$F$15&lt;4.0581,604.98+0.000000659*(4.0581-'Imperial ME - Current'!$F$15)-32.9253*(4.0581-'Imperial ME - Current'!$F$15)^2,604.98)</f>
        <v>604.98</v>
      </c>
      <c r="AG60" s="1">
        <f t="shared" si="26"/>
        <v>37459.260000000009</v>
      </c>
      <c r="AJ60" s="40">
        <v>82</v>
      </c>
      <c r="AK60" s="40">
        <f>IF('Imperial ME - Current'!$G$15&lt;3.1622,840.33-168.66*(3.1622-'Imperial ME - Current'!$G$15),840.33)</f>
        <v>840.33</v>
      </c>
      <c r="AL60" s="1">
        <f t="shared" si="13"/>
        <v>42327.540000000045</v>
      </c>
      <c r="AM60" s="40">
        <f>IF('Imperial ME - Current'!$G$15&lt;4.0581,604.98+0.000000659*(4.0581-'Imperial ME - Current'!$G$15)-32.9253*(4.0581-'Imperial ME - Current'!$G$15)^2,604.98)</f>
        <v>604.98</v>
      </c>
      <c r="AN60" s="1">
        <f t="shared" si="27"/>
        <v>37459.260000000009</v>
      </c>
      <c r="AQ60" s="40">
        <v>82</v>
      </c>
      <c r="AR60" s="40">
        <f>IF('Imperial ME - Current'!$H$15&lt;3.1622,840.33-168.66*(3.1622-'Imperial ME - Current'!$H$15),840.33)</f>
        <v>840.33</v>
      </c>
      <c r="AS60" s="1">
        <f t="shared" si="14"/>
        <v>42327.540000000045</v>
      </c>
      <c r="AT60" s="40">
        <f>IF('Imperial ME - Current'!$H$15&lt;4.0581,604.98+0.000000659*(4.0581-'Imperial ME - Current'!$H$15)-32.9253*(4.0581-'Imperial ME - Current'!$H$15)^2,604.98)</f>
        <v>604.98</v>
      </c>
      <c r="AU60" s="1">
        <f t="shared" si="28"/>
        <v>37459.260000000009</v>
      </c>
      <c r="AX60" s="40">
        <v>82</v>
      </c>
      <c r="AY60" s="40">
        <f>IF('Imperial ME - Current'!$I$15&lt;3.1622,840.33-168.66*(3.1622-'Imperial ME - Current'!$I$15),840.33)</f>
        <v>840.33</v>
      </c>
      <c r="AZ60" s="1">
        <f t="shared" si="15"/>
        <v>42327.540000000045</v>
      </c>
      <c r="BA60" s="40">
        <f>IF('Imperial ME - Current'!$I$15&lt;4.0581,604.98+0.000000659*(4.0581-'Imperial ME - Current'!$I$15)-32.9253*(4.0581-'Imperial ME - Current'!$I$15)^2,604.98)</f>
        <v>604.98</v>
      </c>
      <c r="BB60" s="1">
        <f t="shared" si="29"/>
        <v>37459.260000000009</v>
      </c>
    </row>
    <row r="61" spans="1:54" x14ac:dyDescent="0.25">
      <c r="A61" s="40">
        <v>83</v>
      </c>
      <c r="B61" s="40">
        <f>IF('Imperial ME - Current'!$B$15&lt;3.1622,840.33-168.66*(3.1622-'Imperial ME - Current'!$B$15),840.33)</f>
        <v>840.33</v>
      </c>
      <c r="C61" s="1">
        <f t="shared" si="8"/>
        <v>43167.870000000046</v>
      </c>
      <c r="D61" s="40">
        <f>IF('Imperial ME - Current'!$B$15&lt;4.0581,604.98+0.000000659*(4.0581-'Imperial ME - Current'!$B$15)-32.9253*(4.0581-'Imperial ME - Current'!$B$15)^2,604.98)</f>
        <v>604.98</v>
      </c>
      <c r="E61" s="1">
        <f t="shared" si="0"/>
        <v>38064.240000000013</v>
      </c>
      <c r="H61" s="40">
        <v>83</v>
      </c>
      <c r="I61" s="40">
        <f>IF('Imperial ME - Current'!$C$15&lt;3.1622,840.33-168.66*(3.1622-'Imperial ME - Current'!$C$15),840.33)</f>
        <v>840.33</v>
      </c>
      <c r="J61" s="1">
        <f t="shared" si="9"/>
        <v>43167.870000000046</v>
      </c>
      <c r="K61" s="40">
        <f>IF('Imperial ME - Current'!$C$15&lt;4.0581,604.98+0.000000659*(4.0581-'Imperial ME - Current'!$C$15)-32.9253*(4.0581-'Imperial ME - Current'!$C$15)^2,604.98)</f>
        <v>604.98</v>
      </c>
      <c r="L61" s="1">
        <f t="shared" si="23"/>
        <v>38064.240000000013</v>
      </c>
      <c r="O61" s="40">
        <v>83</v>
      </c>
      <c r="P61" s="40">
        <f>IF('Imperial ME - Current'!$D$15&lt;3.1622,840.33-168.66*(3.1622-'Imperial ME - Current'!$D$15),840.33)</f>
        <v>840.33</v>
      </c>
      <c r="Q61" s="1">
        <f t="shared" si="10"/>
        <v>43167.870000000046</v>
      </c>
      <c r="R61" s="40">
        <f>IF('Imperial ME - Current'!$D$15&lt;4.0581,604.98+0.000000659*(4.0581-'Imperial ME - Current'!$D$15)-32.9253*(4.0581-'Imperial ME - Current'!$B$15)^2,604.98)</f>
        <v>604.98</v>
      </c>
      <c r="S61" s="1">
        <f t="shared" si="24"/>
        <v>38064.240000000013</v>
      </c>
      <c r="V61" s="40">
        <v>83</v>
      </c>
      <c r="W61" s="40">
        <f>IF('Imperial ME - Current'!$E$15&lt;3.1622,840.33-168.66*(3.1622-'Imperial ME - Current'!$B$15),840.33)</f>
        <v>840.33</v>
      </c>
      <c r="X61" s="1">
        <f t="shared" si="11"/>
        <v>43167.870000000046</v>
      </c>
      <c r="Y61" s="40">
        <f>IF('Imperial ME - Current'!$E$15&lt;4.0581,604.98+0.000000659*(4.0581-'Imperial ME - Current'!$E$15)-32.9253*(4.0581-'Imperial ME - Current'!$E$15)^2,604.98)</f>
        <v>604.98</v>
      </c>
      <c r="Z61" s="1">
        <f t="shared" si="25"/>
        <v>38064.240000000013</v>
      </c>
      <c r="AC61" s="40">
        <v>83</v>
      </c>
      <c r="AD61" s="40">
        <f>IF('Imperial ME - Current'!$F$15&lt;3.1622,840.33-168.66*(3.1622-'Imperial ME - Current'!$F$15),840.33)</f>
        <v>840.33</v>
      </c>
      <c r="AE61" s="1">
        <f t="shared" si="12"/>
        <v>43167.870000000046</v>
      </c>
      <c r="AF61" s="40">
        <f>IF('Imperial ME - Current'!$F$15&lt;4.0581,604.98+0.000000659*(4.0581-'Imperial ME - Current'!$F$15)-32.9253*(4.0581-'Imperial ME - Current'!$F$15)^2,604.98)</f>
        <v>604.98</v>
      </c>
      <c r="AG61" s="1">
        <f t="shared" si="26"/>
        <v>38064.240000000013</v>
      </c>
      <c r="AJ61" s="40">
        <v>83</v>
      </c>
      <c r="AK61" s="40">
        <f>IF('Imperial ME - Current'!$G$15&lt;3.1622,840.33-168.66*(3.1622-'Imperial ME - Current'!$G$15),840.33)</f>
        <v>840.33</v>
      </c>
      <c r="AL61" s="1">
        <f t="shared" si="13"/>
        <v>43167.870000000046</v>
      </c>
      <c r="AM61" s="40">
        <f>IF('Imperial ME - Current'!$G$15&lt;4.0581,604.98+0.000000659*(4.0581-'Imperial ME - Current'!$G$15)-32.9253*(4.0581-'Imperial ME - Current'!$G$15)^2,604.98)</f>
        <v>604.98</v>
      </c>
      <c r="AN61" s="1">
        <f t="shared" si="27"/>
        <v>38064.240000000013</v>
      </c>
      <c r="AQ61" s="40">
        <v>83</v>
      </c>
      <c r="AR61" s="40">
        <f>IF('Imperial ME - Current'!$H$15&lt;3.1622,840.33-168.66*(3.1622-'Imperial ME - Current'!$H$15),840.33)</f>
        <v>840.33</v>
      </c>
      <c r="AS61" s="1">
        <f t="shared" si="14"/>
        <v>43167.870000000046</v>
      </c>
      <c r="AT61" s="40">
        <f>IF('Imperial ME - Current'!$H$15&lt;4.0581,604.98+0.000000659*(4.0581-'Imperial ME - Current'!$H$15)-32.9253*(4.0581-'Imperial ME - Current'!$H$15)^2,604.98)</f>
        <v>604.98</v>
      </c>
      <c r="AU61" s="1">
        <f t="shared" si="28"/>
        <v>38064.240000000013</v>
      </c>
      <c r="AX61" s="40">
        <v>83</v>
      </c>
      <c r="AY61" s="40">
        <f>IF('Imperial ME - Current'!$I$15&lt;3.1622,840.33-168.66*(3.1622-'Imperial ME - Current'!$I$15),840.33)</f>
        <v>840.33</v>
      </c>
      <c r="AZ61" s="1">
        <f t="shared" si="15"/>
        <v>43167.870000000046</v>
      </c>
      <c r="BA61" s="40">
        <f>IF('Imperial ME - Current'!$I$15&lt;4.0581,604.98+0.000000659*(4.0581-'Imperial ME - Current'!$I$15)-32.9253*(4.0581-'Imperial ME - Current'!$I$15)^2,604.98)</f>
        <v>604.98</v>
      </c>
      <c r="BB61" s="1">
        <f t="shared" si="29"/>
        <v>38064.240000000013</v>
      </c>
    </row>
    <row r="62" spans="1:54" x14ac:dyDescent="0.25">
      <c r="A62" s="40">
        <v>84</v>
      </c>
      <c r="B62" s="40">
        <f>IF('Imperial ME - Current'!$B$15&lt;3.1622,840.33-168.66*(3.1622-'Imperial ME - Current'!$B$15),840.33)</f>
        <v>840.33</v>
      </c>
      <c r="C62" s="1">
        <f t="shared" si="8"/>
        <v>44008.200000000048</v>
      </c>
      <c r="D62" s="40">
        <f>IF('Imperial ME - Current'!$B$15&lt;4.0581,604.98+0.000000659*(4.0581-'Imperial ME - Current'!$B$15)-32.9253*(4.0581-'Imperial ME - Current'!$B$15)^2,604.98)</f>
        <v>604.98</v>
      </c>
      <c r="E62" s="1">
        <f t="shared" si="0"/>
        <v>38669.220000000016</v>
      </c>
      <c r="H62" s="40">
        <v>84</v>
      </c>
      <c r="I62" s="40">
        <f>IF('Imperial ME - Current'!$C$15&lt;3.1622,840.33-168.66*(3.1622-'Imperial ME - Current'!$C$15),840.33)</f>
        <v>840.33</v>
      </c>
      <c r="J62" s="1">
        <f t="shared" si="9"/>
        <v>44008.200000000048</v>
      </c>
      <c r="K62" s="40">
        <f>IF('Imperial ME - Current'!$C$15&lt;4.0581,604.98+0.000000659*(4.0581-'Imperial ME - Current'!$C$15)-32.9253*(4.0581-'Imperial ME - Current'!$C$15)^2,604.98)</f>
        <v>604.98</v>
      </c>
      <c r="L62" s="1">
        <f t="shared" si="23"/>
        <v>38669.220000000016</v>
      </c>
      <c r="O62" s="40">
        <v>84</v>
      </c>
      <c r="P62" s="40">
        <f>IF('Imperial ME - Current'!$D$15&lt;3.1622,840.33-168.66*(3.1622-'Imperial ME - Current'!$D$15),840.33)</f>
        <v>840.33</v>
      </c>
      <c r="Q62" s="1">
        <f t="shared" si="10"/>
        <v>44008.200000000048</v>
      </c>
      <c r="R62" s="40">
        <f>IF('Imperial ME - Current'!$D$15&lt;4.0581,604.98+0.000000659*(4.0581-'Imperial ME - Current'!$D$15)-32.9253*(4.0581-'Imperial ME - Current'!$B$15)^2,604.98)</f>
        <v>604.98</v>
      </c>
      <c r="S62" s="1">
        <f t="shared" si="24"/>
        <v>38669.220000000016</v>
      </c>
      <c r="V62" s="40">
        <v>84</v>
      </c>
      <c r="W62" s="40">
        <f>IF('Imperial ME - Current'!$E$15&lt;3.1622,840.33-168.66*(3.1622-'Imperial ME - Current'!$B$15),840.33)</f>
        <v>840.33</v>
      </c>
      <c r="X62" s="1">
        <f t="shared" si="11"/>
        <v>44008.200000000048</v>
      </c>
      <c r="Y62" s="40">
        <f>IF('Imperial ME - Current'!$E$15&lt;4.0581,604.98+0.000000659*(4.0581-'Imperial ME - Current'!$E$15)-32.9253*(4.0581-'Imperial ME - Current'!$E$15)^2,604.98)</f>
        <v>604.98</v>
      </c>
      <c r="Z62" s="1">
        <f t="shared" si="25"/>
        <v>38669.220000000016</v>
      </c>
      <c r="AC62" s="40">
        <v>84</v>
      </c>
      <c r="AD62" s="40">
        <f>IF('Imperial ME - Current'!$F$15&lt;3.1622,840.33-168.66*(3.1622-'Imperial ME - Current'!$F$15),840.33)</f>
        <v>840.33</v>
      </c>
      <c r="AE62" s="1">
        <f t="shared" si="12"/>
        <v>44008.200000000048</v>
      </c>
      <c r="AF62" s="40">
        <f>IF('Imperial ME - Current'!$F$15&lt;4.0581,604.98+0.000000659*(4.0581-'Imperial ME - Current'!$F$15)-32.9253*(4.0581-'Imperial ME - Current'!$F$15)^2,604.98)</f>
        <v>604.98</v>
      </c>
      <c r="AG62" s="1">
        <f t="shared" si="26"/>
        <v>38669.220000000016</v>
      </c>
      <c r="AJ62" s="40">
        <v>84</v>
      </c>
      <c r="AK62" s="40">
        <f>IF('Imperial ME - Current'!$G$15&lt;3.1622,840.33-168.66*(3.1622-'Imperial ME - Current'!$G$15),840.33)</f>
        <v>840.33</v>
      </c>
      <c r="AL62" s="1">
        <f t="shared" si="13"/>
        <v>44008.200000000048</v>
      </c>
      <c r="AM62" s="40">
        <f>IF('Imperial ME - Current'!$G$15&lt;4.0581,604.98+0.000000659*(4.0581-'Imperial ME - Current'!$G$15)-32.9253*(4.0581-'Imperial ME - Current'!$G$15)^2,604.98)</f>
        <v>604.98</v>
      </c>
      <c r="AN62" s="1">
        <f t="shared" si="27"/>
        <v>38669.220000000016</v>
      </c>
      <c r="AQ62" s="40">
        <v>84</v>
      </c>
      <c r="AR62" s="40">
        <f>IF('Imperial ME - Current'!$H$15&lt;3.1622,840.33-168.66*(3.1622-'Imperial ME - Current'!$H$15),840.33)</f>
        <v>840.33</v>
      </c>
      <c r="AS62" s="1">
        <f t="shared" si="14"/>
        <v>44008.200000000048</v>
      </c>
      <c r="AT62" s="40">
        <f>IF('Imperial ME - Current'!$H$15&lt;4.0581,604.98+0.000000659*(4.0581-'Imperial ME - Current'!$H$15)-32.9253*(4.0581-'Imperial ME - Current'!$H$15)^2,604.98)</f>
        <v>604.98</v>
      </c>
      <c r="AU62" s="1">
        <f t="shared" si="28"/>
        <v>38669.220000000016</v>
      </c>
      <c r="AX62" s="40">
        <v>84</v>
      </c>
      <c r="AY62" s="40">
        <f>IF('Imperial ME - Current'!$I$15&lt;3.1622,840.33-168.66*(3.1622-'Imperial ME - Current'!$I$15),840.33)</f>
        <v>840.33</v>
      </c>
      <c r="AZ62" s="1">
        <f t="shared" si="15"/>
        <v>44008.200000000048</v>
      </c>
      <c r="BA62" s="40">
        <f>IF('Imperial ME - Current'!$I$15&lt;4.0581,604.98+0.000000659*(4.0581-'Imperial ME - Current'!$I$15)-32.9253*(4.0581-'Imperial ME - Current'!$I$15)^2,604.98)</f>
        <v>604.98</v>
      </c>
      <c r="BB62" s="1">
        <f t="shared" si="29"/>
        <v>38669.220000000016</v>
      </c>
    </row>
    <row r="63" spans="1:54" x14ac:dyDescent="0.25">
      <c r="A63" s="40">
        <v>85</v>
      </c>
      <c r="B63" s="40">
        <f>IF('Imperial ME - Current'!$B$15&lt;3.1622,840.33-168.66*(3.1622-'Imperial ME - Current'!$B$15),840.33)</f>
        <v>840.33</v>
      </c>
      <c r="C63" s="1">
        <f t="shared" si="8"/>
        <v>44848.53000000005</v>
      </c>
      <c r="D63" s="40">
        <f>IF('Imperial ME - Current'!$B$15&lt;4.0581,604.98+0.000000659*(4.0581-'Imperial ME - Current'!$B$15)-32.9253*(4.0581-'Imperial ME - Current'!$B$15)^2,604.98)</f>
        <v>604.98</v>
      </c>
      <c r="E63" s="1">
        <f t="shared" si="0"/>
        <v>39274.200000000019</v>
      </c>
      <c r="H63" s="40">
        <v>85</v>
      </c>
      <c r="I63" s="40">
        <f>IF('Imperial ME - Current'!$C$15&lt;3.1622,840.33-168.66*(3.1622-'Imperial ME - Current'!$C$15),840.33)</f>
        <v>840.33</v>
      </c>
      <c r="J63" s="1">
        <f t="shared" si="9"/>
        <v>44848.53000000005</v>
      </c>
      <c r="K63" s="40">
        <f>IF('Imperial ME - Current'!$C$15&lt;4.0581,604.98+0.000000659*(4.0581-'Imperial ME - Current'!$C$15)-32.9253*(4.0581-'Imperial ME - Current'!$C$15)^2,604.98)</f>
        <v>604.98</v>
      </c>
      <c r="L63" s="1">
        <f t="shared" si="23"/>
        <v>39274.200000000019</v>
      </c>
      <c r="O63" s="40">
        <v>85</v>
      </c>
      <c r="P63" s="40">
        <f>IF('Imperial ME - Current'!$D$15&lt;3.1622,840.33-168.66*(3.1622-'Imperial ME - Current'!$D$15),840.33)</f>
        <v>840.33</v>
      </c>
      <c r="Q63" s="1">
        <f t="shared" si="10"/>
        <v>44848.53000000005</v>
      </c>
      <c r="R63" s="40">
        <f>IF('Imperial ME - Current'!$D$15&lt;4.0581,604.98+0.000000659*(4.0581-'Imperial ME - Current'!$D$15)-32.9253*(4.0581-'Imperial ME - Current'!$B$15)^2,604.98)</f>
        <v>604.98</v>
      </c>
      <c r="S63" s="1">
        <f t="shared" si="24"/>
        <v>39274.200000000019</v>
      </c>
      <c r="V63" s="40">
        <v>85</v>
      </c>
      <c r="W63" s="40">
        <f>IF('Imperial ME - Current'!$E$15&lt;3.1622,840.33-168.66*(3.1622-'Imperial ME - Current'!$B$15),840.33)</f>
        <v>840.33</v>
      </c>
      <c r="X63" s="1">
        <f t="shared" si="11"/>
        <v>44848.53000000005</v>
      </c>
      <c r="Y63" s="40">
        <f>IF('Imperial ME - Current'!$E$15&lt;4.0581,604.98+0.000000659*(4.0581-'Imperial ME - Current'!$E$15)-32.9253*(4.0581-'Imperial ME - Current'!$E$15)^2,604.98)</f>
        <v>604.98</v>
      </c>
      <c r="Z63" s="1">
        <f t="shared" si="25"/>
        <v>39274.200000000019</v>
      </c>
      <c r="AC63" s="40">
        <v>85</v>
      </c>
      <c r="AD63" s="40">
        <f>IF('Imperial ME - Current'!$F$15&lt;3.1622,840.33-168.66*(3.1622-'Imperial ME - Current'!$F$15),840.33)</f>
        <v>840.33</v>
      </c>
      <c r="AE63" s="1">
        <f t="shared" si="12"/>
        <v>44848.53000000005</v>
      </c>
      <c r="AF63" s="40">
        <f>IF('Imperial ME - Current'!$F$15&lt;4.0581,604.98+0.000000659*(4.0581-'Imperial ME - Current'!$F$15)-32.9253*(4.0581-'Imperial ME - Current'!$F$15)^2,604.98)</f>
        <v>604.98</v>
      </c>
      <c r="AG63" s="1">
        <f t="shared" si="26"/>
        <v>39274.200000000019</v>
      </c>
      <c r="AJ63" s="40">
        <v>85</v>
      </c>
      <c r="AK63" s="40">
        <f>IF('Imperial ME - Current'!$G$15&lt;3.1622,840.33-168.66*(3.1622-'Imperial ME - Current'!$G$15),840.33)</f>
        <v>840.33</v>
      </c>
      <c r="AL63" s="1">
        <f t="shared" si="13"/>
        <v>44848.53000000005</v>
      </c>
      <c r="AM63" s="40">
        <f>IF('Imperial ME - Current'!$G$15&lt;4.0581,604.98+0.000000659*(4.0581-'Imperial ME - Current'!$G$15)-32.9253*(4.0581-'Imperial ME - Current'!$G$15)^2,604.98)</f>
        <v>604.98</v>
      </c>
      <c r="AN63" s="1">
        <f t="shared" si="27"/>
        <v>39274.200000000019</v>
      </c>
      <c r="AQ63" s="40">
        <v>85</v>
      </c>
      <c r="AR63" s="40">
        <f>IF('Imperial ME - Current'!$H$15&lt;3.1622,840.33-168.66*(3.1622-'Imperial ME - Current'!$H$15),840.33)</f>
        <v>840.33</v>
      </c>
      <c r="AS63" s="1">
        <f t="shared" si="14"/>
        <v>44848.53000000005</v>
      </c>
      <c r="AT63" s="40">
        <f>IF('Imperial ME - Current'!$H$15&lt;4.0581,604.98+0.000000659*(4.0581-'Imperial ME - Current'!$H$15)-32.9253*(4.0581-'Imperial ME - Current'!$H$15)^2,604.98)</f>
        <v>604.98</v>
      </c>
      <c r="AU63" s="1">
        <f t="shared" si="28"/>
        <v>39274.200000000019</v>
      </c>
      <c r="AX63" s="40">
        <v>85</v>
      </c>
      <c r="AY63" s="40">
        <f>IF('Imperial ME - Current'!$I$15&lt;3.1622,840.33-168.66*(3.1622-'Imperial ME - Current'!$I$15),840.33)</f>
        <v>840.33</v>
      </c>
      <c r="AZ63" s="1">
        <f t="shared" si="15"/>
        <v>44848.53000000005</v>
      </c>
      <c r="BA63" s="40">
        <f>IF('Imperial ME - Current'!$I$15&lt;4.0581,604.98+0.000000659*(4.0581-'Imperial ME - Current'!$I$15)-32.9253*(4.0581-'Imperial ME - Current'!$I$15)^2,604.98)</f>
        <v>604.98</v>
      </c>
      <c r="BB63" s="1">
        <f t="shared" si="29"/>
        <v>39274.200000000019</v>
      </c>
    </row>
    <row r="64" spans="1:54" x14ac:dyDescent="0.25">
      <c r="A64" s="40">
        <v>86</v>
      </c>
      <c r="B64" s="40">
        <f>IF('Imperial ME - Current'!$B$15&lt;3.1622,840.33-168.66*(3.1622-'Imperial ME - Current'!$B$15),840.33)</f>
        <v>840.33</v>
      </c>
      <c r="C64" s="1">
        <f t="shared" si="8"/>
        <v>45688.860000000052</v>
      </c>
      <c r="D64" s="40">
        <f>IF('Imperial ME - Current'!$B$15&lt;4.0581,604.98+0.000000659*(4.0581-'Imperial ME - Current'!$B$15)-32.9253*(4.0581-'Imperial ME - Current'!$B$15)^2,604.98)</f>
        <v>604.98</v>
      </c>
      <c r="E64" s="1">
        <f t="shared" si="0"/>
        <v>39879.180000000022</v>
      </c>
      <c r="H64" s="40">
        <v>86</v>
      </c>
      <c r="I64" s="40">
        <f>IF('Imperial ME - Current'!$C$15&lt;3.1622,840.33-168.66*(3.1622-'Imperial ME - Current'!$C$15),840.33)</f>
        <v>840.33</v>
      </c>
      <c r="J64" s="1">
        <f t="shared" si="9"/>
        <v>45688.860000000052</v>
      </c>
      <c r="K64" s="40">
        <f>IF('Imperial ME - Current'!$C$15&lt;4.0581,604.98+0.000000659*(4.0581-'Imperial ME - Current'!$C$15)-32.9253*(4.0581-'Imperial ME - Current'!$C$15)^2,604.98)</f>
        <v>604.98</v>
      </c>
      <c r="L64" s="1">
        <f t="shared" si="23"/>
        <v>39879.180000000022</v>
      </c>
      <c r="O64" s="40">
        <v>86</v>
      </c>
      <c r="P64" s="40">
        <f>IF('Imperial ME - Current'!$D$15&lt;3.1622,840.33-168.66*(3.1622-'Imperial ME - Current'!$D$15),840.33)</f>
        <v>840.33</v>
      </c>
      <c r="Q64" s="1">
        <f t="shared" si="10"/>
        <v>45688.860000000052</v>
      </c>
      <c r="R64" s="40">
        <f>IF('Imperial ME - Current'!$D$15&lt;4.0581,604.98+0.000000659*(4.0581-'Imperial ME - Current'!$D$15)-32.9253*(4.0581-'Imperial ME - Current'!$B$15)^2,604.98)</f>
        <v>604.98</v>
      </c>
      <c r="S64" s="1">
        <f t="shared" si="24"/>
        <v>39879.180000000022</v>
      </c>
      <c r="V64" s="40">
        <v>86</v>
      </c>
      <c r="W64" s="40">
        <f>IF('Imperial ME - Current'!$E$15&lt;3.1622,840.33-168.66*(3.1622-'Imperial ME - Current'!$B$15),840.33)</f>
        <v>840.33</v>
      </c>
      <c r="X64" s="1">
        <f t="shared" si="11"/>
        <v>45688.860000000052</v>
      </c>
      <c r="Y64" s="40">
        <f>IF('Imperial ME - Current'!$E$15&lt;4.0581,604.98+0.000000659*(4.0581-'Imperial ME - Current'!$E$15)-32.9253*(4.0581-'Imperial ME - Current'!$E$15)^2,604.98)</f>
        <v>604.98</v>
      </c>
      <c r="Z64" s="1">
        <f t="shared" si="25"/>
        <v>39879.180000000022</v>
      </c>
      <c r="AC64" s="40">
        <v>86</v>
      </c>
      <c r="AD64" s="40">
        <f>IF('Imperial ME - Current'!$F$15&lt;3.1622,840.33-168.66*(3.1622-'Imperial ME - Current'!$F$15),840.33)</f>
        <v>840.33</v>
      </c>
      <c r="AE64" s="1">
        <f t="shared" si="12"/>
        <v>45688.860000000052</v>
      </c>
      <c r="AF64" s="40">
        <f>IF('Imperial ME - Current'!$F$15&lt;4.0581,604.98+0.000000659*(4.0581-'Imperial ME - Current'!$F$15)-32.9253*(4.0581-'Imperial ME - Current'!$F$15)^2,604.98)</f>
        <v>604.98</v>
      </c>
      <c r="AG64" s="1">
        <f t="shared" si="26"/>
        <v>39879.180000000022</v>
      </c>
      <c r="AJ64" s="40">
        <v>86</v>
      </c>
      <c r="AK64" s="40">
        <f>IF('Imperial ME - Current'!$G$15&lt;3.1622,840.33-168.66*(3.1622-'Imperial ME - Current'!$G$15),840.33)</f>
        <v>840.33</v>
      </c>
      <c r="AL64" s="1">
        <f t="shared" si="13"/>
        <v>45688.860000000052</v>
      </c>
      <c r="AM64" s="40">
        <f>IF('Imperial ME - Current'!$G$15&lt;4.0581,604.98+0.000000659*(4.0581-'Imperial ME - Current'!$G$15)-32.9253*(4.0581-'Imperial ME - Current'!$G$15)^2,604.98)</f>
        <v>604.98</v>
      </c>
      <c r="AN64" s="1">
        <f t="shared" si="27"/>
        <v>39879.180000000022</v>
      </c>
      <c r="AQ64" s="40">
        <v>86</v>
      </c>
      <c r="AR64" s="40">
        <f>IF('Imperial ME - Current'!$H$15&lt;3.1622,840.33-168.66*(3.1622-'Imperial ME - Current'!$H$15),840.33)</f>
        <v>840.33</v>
      </c>
      <c r="AS64" s="1">
        <f t="shared" si="14"/>
        <v>45688.860000000052</v>
      </c>
      <c r="AT64" s="40">
        <f>IF('Imperial ME - Current'!$H$15&lt;4.0581,604.98+0.000000659*(4.0581-'Imperial ME - Current'!$H$15)-32.9253*(4.0581-'Imperial ME - Current'!$H$15)^2,604.98)</f>
        <v>604.98</v>
      </c>
      <c r="AU64" s="1">
        <f t="shared" si="28"/>
        <v>39879.180000000022</v>
      </c>
      <c r="AX64" s="40">
        <v>86</v>
      </c>
      <c r="AY64" s="40">
        <f>IF('Imperial ME - Current'!$I$15&lt;3.1622,840.33-168.66*(3.1622-'Imperial ME - Current'!$I$15),840.33)</f>
        <v>840.33</v>
      </c>
      <c r="AZ64" s="1">
        <f t="shared" si="15"/>
        <v>45688.860000000052</v>
      </c>
      <c r="BA64" s="40">
        <f>IF('Imperial ME - Current'!$I$15&lt;4.0581,604.98+0.000000659*(4.0581-'Imperial ME - Current'!$I$15)-32.9253*(4.0581-'Imperial ME - Current'!$I$15)^2,604.98)</f>
        <v>604.98</v>
      </c>
      <c r="BB64" s="1">
        <f t="shared" si="29"/>
        <v>39879.180000000022</v>
      </c>
    </row>
    <row r="65" spans="1:54" x14ac:dyDescent="0.25">
      <c r="A65" s="40">
        <v>87</v>
      </c>
      <c r="B65" s="40">
        <f>IF('Imperial ME - Current'!$B$15&lt;3.1622,840.33-168.66*(3.1622-'Imperial ME - Current'!$B$15),840.33)</f>
        <v>840.33</v>
      </c>
      <c r="C65" s="1">
        <f t="shared" si="8"/>
        <v>46529.190000000053</v>
      </c>
      <c r="D65" s="40">
        <f>IF('Imperial ME - Current'!$B$15&lt;4.0581,604.98+0.000000659*(4.0581-'Imperial ME - Current'!$B$15)-32.9253*(4.0581-'Imperial ME - Current'!$B$15)^2,604.98)</f>
        <v>604.98</v>
      </c>
      <c r="E65" s="1">
        <f t="shared" si="0"/>
        <v>40484.160000000025</v>
      </c>
      <c r="H65" s="40">
        <v>87</v>
      </c>
      <c r="I65" s="40">
        <f>IF('Imperial ME - Current'!$C$15&lt;3.1622,840.33-168.66*(3.1622-'Imperial ME - Current'!$C$15),840.33)</f>
        <v>840.33</v>
      </c>
      <c r="J65" s="1">
        <f t="shared" si="9"/>
        <v>46529.190000000053</v>
      </c>
      <c r="K65" s="40">
        <f>IF('Imperial ME - Current'!$C$15&lt;4.0581,604.98+0.000000659*(4.0581-'Imperial ME - Current'!$C$15)-32.9253*(4.0581-'Imperial ME - Current'!$C$15)^2,604.98)</f>
        <v>604.98</v>
      </c>
      <c r="L65" s="1">
        <f t="shared" si="23"/>
        <v>40484.160000000025</v>
      </c>
      <c r="O65" s="40">
        <v>87</v>
      </c>
      <c r="P65" s="40">
        <f>IF('Imperial ME - Current'!$D$15&lt;3.1622,840.33-168.66*(3.1622-'Imperial ME - Current'!$D$15),840.33)</f>
        <v>840.33</v>
      </c>
      <c r="Q65" s="1">
        <f t="shared" si="10"/>
        <v>46529.190000000053</v>
      </c>
      <c r="R65" s="40">
        <f>IF('Imperial ME - Current'!$D$15&lt;4.0581,604.98+0.000000659*(4.0581-'Imperial ME - Current'!$D$15)-32.9253*(4.0581-'Imperial ME - Current'!$B$15)^2,604.98)</f>
        <v>604.98</v>
      </c>
      <c r="S65" s="1">
        <f t="shared" si="24"/>
        <v>40484.160000000025</v>
      </c>
      <c r="V65" s="40">
        <v>87</v>
      </c>
      <c r="W65" s="40">
        <f>IF('Imperial ME - Current'!$E$15&lt;3.1622,840.33-168.66*(3.1622-'Imperial ME - Current'!$B$15),840.33)</f>
        <v>840.33</v>
      </c>
      <c r="X65" s="1">
        <f t="shared" si="11"/>
        <v>46529.190000000053</v>
      </c>
      <c r="Y65" s="40">
        <f>IF('Imperial ME - Current'!$E$15&lt;4.0581,604.98+0.000000659*(4.0581-'Imperial ME - Current'!$E$15)-32.9253*(4.0581-'Imperial ME - Current'!$E$15)^2,604.98)</f>
        <v>604.98</v>
      </c>
      <c r="Z65" s="1">
        <f t="shared" si="25"/>
        <v>40484.160000000025</v>
      </c>
      <c r="AC65" s="40">
        <v>87</v>
      </c>
      <c r="AD65" s="40">
        <f>IF('Imperial ME - Current'!$F$15&lt;3.1622,840.33-168.66*(3.1622-'Imperial ME - Current'!$F$15),840.33)</f>
        <v>840.33</v>
      </c>
      <c r="AE65" s="1">
        <f t="shared" si="12"/>
        <v>46529.190000000053</v>
      </c>
      <c r="AF65" s="40">
        <f>IF('Imperial ME - Current'!$F$15&lt;4.0581,604.98+0.000000659*(4.0581-'Imperial ME - Current'!$F$15)-32.9253*(4.0581-'Imperial ME - Current'!$F$15)^2,604.98)</f>
        <v>604.98</v>
      </c>
      <c r="AG65" s="1">
        <f t="shared" si="26"/>
        <v>40484.160000000025</v>
      </c>
      <c r="AJ65" s="40">
        <v>87</v>
      </c>
      <c r="AK65" s="40">
        <f>IF('Imperial ME - Current'!$G$15&lt;3.1622,840.33-168.66*(3.1622-'Imperial ME - Current'!$G$15),840.33)</f>
        <v>840.33</v>
      </c>
      <c r="AL65" s="1">
        <f t="shared" si="13"/>
        <v>46529.190000000053</v>
      </c>
      <c r="AM65" s="40">
        <f>IF('Imperial ME - Current'!$G$15&lt;4.0581,604.98+0.000000659*(4.0581-'Imperial ME - Current'!$G$15)-32.9253*(4.0581-'Imperial ME - Current'!$G$15)^2,604.98)</f>
        <v>604.98</v>
      </c>
      <c r="AN65" s="1">
        <f t="shared" si="27"/>
        <v>40484.160000000025</v>
      </c>
      <c r="AQ65" s="40">
        <v>87</v>
      </c>
      <c r="AR65" s="40">
        <f>IF('Imperial ME - Current'!$H$15&lt;3.1622,840.33-168.66*(3.1622-'Imperial ME - Current'!$H$15),840.33)</f>
        <v>840.33</v>
      </c>
      <c r="AS65" s="1">
        <f t="shared" si="14"/>
        <v>46529.190000000053</v>
      </c>
      <c r="AT65" s="40">
        <f>IF('Imperial ME - Current'!$H$15&lt;4.0581,604.98+0.000000659*(4.0581-'Imperial ME - Current'!$H$15)-32.9253*(4.0581-'Imperial ME - Current'!$H$15)^2,604.98)</f>
        <v>604.98</v>
      </c>
      <c r="AU65" s="1">
        <f t="shared" si="28"/>
        <v>40484.160000000025</v>
      </c>
      <c r="AX65" s="40">
        <v>87</v>
      </c>
      <c r="AY65" s="40">
        <f>IF('Imperial ME - Current'!$I$15&lt;3.1622,840.33-168.66*(3.1622-'Imperial ME - Current'!$I$15),840.33)</f>
        <v>840.33</v>
      </c>
      <c r="AZ65" s="1">
        <f t="shared" si="15"/>
        <v>46529.190000000053</v>
      </c>
      <c r="BA65" s="40">
        <f>IF('Imperial ME - Current'!$I$15&lt;4.0581,604.98+0.000000659*(4.0581-'Imperial ME - Current'!$I$15)-32.9253*(4.0581-'Imperial ME - Current'!$I$15)^2,604.98)</f>
        <v>604.98</v>
      </c>
      <c r="BB65" s="1">
        <f t="shared" si="29"/>
        <v>40484.160000000025</v>
      </c>
    </row>
    <row r="66" spans="1:54" x14ac:dyDescent="0.25">
      <c r="A66" s="40">
        <v>88</v>
      </c>
      <c r="B66" s="40">
        <f>IF('Imperial ME - Current'!$B$15&lt;3.1622,840.33-168.66*(3.1622-'Imperial ME - Current'!$B$15),840.33)</f>
        <v>840.33</v>
      </c>
      <c r="C66" s="1">
        <f t="shared" si="8"/>
        <v>47369.520000000055</v>
      </c>
      <c r="D66" s="40">
        <f>IF('Imperial ME - Current'!$B$15&lt;4.0581,604.98+0.000000659*(4.0581-'Imperial ME - Current'!$B$15)-32.9253*(4.0581-'Imperial ME - Current'!$B$15)^2,604.98)</f>
        <v>604.98</v>
      </c>
      <c r="E66" s="1">
        <f t="shared" si="0"/>
        <v>41089.140000000029</v>
      </c>
      <c r="H66" s="40">
        <v>88</v>
      </c>
      <c r="I66" s="40">
        <f>IF('Imperial ME - Current'!$C$15&lt;3.1622,840.33-168.66*(3.1622-'Imperial ME - Current'!$C$15),840.33)</f>
        <v>840.33</v>
      </c>
      <c r="J66" s="1">
        <f t="shared" si="9"/>
        <v>47369.520000000055</v>
      </c>
      <c r="K66" s="40">
        <f>IF('Imperial ME - Current'!$C$15&lt;4.0581,604.98+0.000000659*(4.0581-'Imperial ME - Current'!$C$15)-32.9253*(4.0581-'Imperial ME - Current'!$C$15)^2,604.98)</f>
        <v>604.98</v>
      </c>
      <c r="L66" s="1">
        <f t="shared" si="23"/>
        <v>41089.140000000029</v>
      </c>
      <c r="O66" s="40">
        <v>88</v>
      </c>
      <c r="P66" s="40">
        <f>IF('Imperial ME - Current'!$D$15&lt;3.1622,840.33-168.66*(3.1622-'Imperial ME - Current'!$D$15),840.33)</f>
        <v>840.33</v>
      </c>
      <c r="Q66" s="1">
        <f t="shared" si="10"/>
        <v>47369.520000000055</v>
      </c>
      <c r="R66" s="40">
        <f>IF('Imperial ME - Current'!$D$15&lt;4.0581,604.98+0.000000659*(4.0581-'Imperial ME - Current'!$D$15)-32.9253*(4.0581-'Imperial ME - Current'!$B$15)^2,604.98)</f>
        <v>604.98</v>
      </c>
      <c r="S66" s="1">
        <f t="shared" si="24"/>
        <v>41089.140000000029</v>
      </c>
      <c r="V66" s="40">
        <v>88</v>
      </c>
      <c r="W66" s="40">
        <f>IF('Imperial ME - Current'!$E$15&lt;3.1622,840.33-168.66*(3.1622-'Imperial ME - Current'!$B$15),840.33)</f>
        <v>840.33</v>
      </c>
      <c r="X66" s="1">
        <f t="shared" si="11"/>
        <v>47369.520000000055</v>
      </c>
      <c r="Y66" s="40">
        <f>IF('Imperial ME - Current'!$E$15&lt;4.0581,604.98+0.000000659*(4.0581-'Imperial ME - Current'!$E$15)-32.9253*(4.0581-'Imperial ME - Current'!$E$15)^2,604.98)</f>
        <v>604.98</v>
      </c>
      <c r="Z66" s="1">
        <f t="shared" si="25"/>
        <v>41089.140000000029</v>
      </c>
      <c r="AC66" s="40">
        <v>88</v>
      </c>
      <c r="AD66" s="40">
        <f>IF('Imperial ME - Current'!$F$15&lt;3.1622,840.33-168.66*(3.1622-'Imperial ME - Current'!$F$15),840.33)</f>
        <v>840.33</v>
      </c>
      <c r="AE66" s="1">
        <f t="shared" si="12"/>
        <v>47369.520000000055</v>
      </c>
      <c r="AF66" s="40">
        <f>IF('Imperial ME - Current'!$F$15&lt;4.0581,604.98+0.000000659*(4.0581-'Imperial ME - Current'!$F$15)-32.9253*(4.0581-'Imperial ME - Current'!$F$15)^2,604.98)</f>
        <v>604.98</v>
      </c>
      <c r="AG66" s="1">
        <f t="shared" si="26"/>
        <v>41089.140000000029</v>
      </c>
      <c r="AJ66" s="40">
        <v>88</v>
      </c>
      <c r="AK66" s="40">
        <f>IF('Imperial ME - Current'!$G$15&lt;3.1622,840.33-168.66*(3.1622-'Imperial ME - Current'!$G$15),840.33)</f>
        <v>840.33</v>
      </c>
      <c r="AL66" s="1">
        <f t="shared" si="13"/>
        <v>47369.520000000055</v>
      </c>
      <c r="AM66" s="40">
        <f>IF('Imperial ME - Current'!$G$15&lt;4.0581,604.98+0.000000659*(4.0581-'Imperial ME - Current'!$G$15)-32.9253*(4.0581-'Imperial ME - Current'!$G$15)^2,604.98)</f>
        <v>604.98</v>
      </c>
      <c r="AN66" s="1">
        <f t="shared" si="27"/>
        <v>41089.140000000029</v>
      </c>
      <c r="AQ66" s="40">
        <v>88</v>
      </c>
      <c r="AR66" s="40">
        <f>IF('Imperial ME - Current'!$H$15&lt;3.1622,840.33-168.66*(3.1622-'Imperial ME - Current'!$H$15),840.33)</f>
        <v>840.33</v>
      </c>
      <c r="AS66" s="1">
        <f t="shared" si="14"/>
        <v>47369.520000000055</v>
      </c>
      <c r="AT66" s="40">
        <f>IF('Imperial ME - Current'!$H$15&lt;4.0581,604.98+0.000000659*(4.0581-'Imperial ME - Current'!$H$15)-32.9253*(4.0581-'Imperial ME - Current'!$H$15)^2,604.98)</f>
        <v>604.98</v>
      </c>
      <c r="AU66" s="1">
        <f t="shared" si="28"/>
        <v>41089.140000000029</v>
      </c>
      <c r="AX66" s="40">
        <v>88</v>
      </c>
      <c r="AY66" s="40">
        <f>IF('Imperial ME - Current'!$I$15&lt;3.1622,840.33-168.66*(3.1622-'Imperial ME - Current'!$I$15),840.33)</f>
        <v>840.33</v>
      </c>
      <c r="AZ66" s="1">
        <f t="shared" si="15"/>
        <v>47369.520000000055</v>
      </c>
      <c r="BA66" s="40">
        <f>IF('Imperial ME - Current'!$I$15&lt;4.0581,604.98+0.000000659*(4.0581-'Imperial ME - Current'!$I$15)-32.9253*(4.0581-'Imperial ME - Current'!$I$15)^2,604.98)</f>
        <v>604.98</v>
      </c>
      <c r="BB66" s="1">
        <f t="shared" si="29"/>
        <v>41089.140000000029</v>
      </c>
    </row>
    <row r="67" spans="1:54" x14ac:dyDescent="0.25">
      <c r="A67" s="40">
        <v>89</v>
      </c>
      <c r="B67" s="40">
        <f>IF('Imperial ME - Current'!$B$15&lt;3.1622,840.33-168.66*(3.1622-'Imperial ME - Current'!$B$15),840.33)</f>
        <v>840.33</v>
      </c>
      <c r="C67" s="1">
        <f t="shared" si="8"/>
        <v>48209.850000000057</v>
      </c>
      <c r="D67" s="40">
        <f>IF('Imperial ME - Current'!$B$15&lt;4.0581,604.98+0.000000659*(4.0581-'Imperial ME - Current'!$B$15)-32.9253*(4.0581-'Imperial ME - Current'!$B$15)^2,604.98)</f>
        <v>604.98</v>
      </c>
      <c r="E67" s="1">
        <f t="shared" si="0"/>
        <v>41694.120000000032</v>
      </c>
      <c r="H67" s="40">
        <v>89</v>
      </c>
      <c r="I67" s="40">
        <f>IF('Imperial ME - Current'!$C$15&lt;3.1622,840.33-168.66*(3.1622-'Imperial ME - Current'!$C$15),840.33)</f>
        <v>840.33</v>
      </c>
      <c r="J67" s="1">
        <f t="shared" si="9"/>
        <v>48209.850000000057</v>
      </c>
      <c r="K67" s="40">
        <f>IF('Imperial ME - Current'!$C$15&lt;4.0581,604.98+0.000000659*(4.0581-'Imperial ME - Current'!$C$15)-32.9253*(4.0581-'Imperial ME - Current'!$C$15)^2,604.98)</f>
        <v>604.98</v>
      </c>
      <c r="L67" s="1">
        <f t="shared" si="23"/>
        <v>41694.120000000032</v>
      </c>
      <c r="O67" s="40">
        <v>89</v>
      </c>
      <c r="P67" s="40">
        <f>IF('Imperial ME - Current'!$D$15&lt;3.1622,840.33-168.66*(3.1622-'Imperial ME - Current'!$D$15),840.33)</f>
        <v>840.33</v>
      </c>
      <c r="Q67" s="1">
        <f t="shared" si="10"/>
        <v>48209.850000000057</v>
      </c>
      <c r="R67" s="40">
        <f>IF('Imperial ME - Current'!$D$15&lt;4.0581,604.98+0.000000659*(4.0581-'Imperial ME - Current'!$D$15)-32.9253*(4.0581-'Imperial ME - Current'!$B$15)^2,604.98)</f>
        <v>604.98</v>
      </c>
      <c r="S67" s="1">
        <f t="shared" si="24"/>
        <v>41694.120000000032</v>
      </c>
      <c r="V67" s="40">
        <v>89</v>
      </c>
      <c r="W67" s="40">
        <f>IF('Imperial ME - Current'!$E$15&lt;3.1622,840.33-168.66*(3.1622-'Imperial ME - Current'!$B$15),840.33)</f>
        <v>840.33</v>
      </c>
      <c r="X67" s="1">
        <f t="shared" si="11"/>
        <v>48209.850000000057</v>
      </c>
      <c r="Y67" s="40">
        <f>IF('Imperial ME - Current'!$E$15&lt;4.0581,604.98+0.000000659*(4.0581-'Imperial ME - Current'!$E$15)-32.9253*(4.0581-'Imperial ME - Current'!$E$15)^2,604.98)</f>
        <v>604.98</v>
      </c>
      <c r="Z67" s="1">
        <f t="shared" si="25"/>
        <v>41694.120000000032</v>
      </c>
      <c r="AC67" s="40">
        <v>89</v>
      </c>
      <c r="AD67" s="40">
        <f>IF('Imperial ME - Current'!$F$15&lt;3.1622,840.33-168.66*(3.1622-'Imperial ME - Current'!$F$15),840.33)</f>
        <v>840.33</v>
      </c>
      <c r="AE67" s="1">
        <f t="shared" si="12"/>
        <v>48209.850000000057</v>
      </c>
      <c r="AF67" s="40">
        <f>IF('Imperial ME - Current'!$F$15&lt;4.0581,604.98+0.000000659*(4.0581-'Imperial ME - Current'!$F$15)-32.9253*(4.0581-'Imperial ME - Current'!$F$15)^2,604.98)</f>
        <v>604.98</v>
      </c>
      <c r="AG67" s="1">
        <f t="shared" si="26"/>
        <v>41694.120000000032</v>
      </c>
      <c r="AJ67" s="40">
        <v>89</v>
      </c>
      <c r="AK67" s="40">
        <f>IF('Imperial ME - Current'!$G$15&lt;3.1622,840.33-168.66*(3.1622-'Imperial ME - Current'!$G$15),840.33)</f>
        <v>840.33</v>
      </c>
      <c r="AL67" s="1">
        <f t="shared" si="13"/>
        <v>48209.850000000057</v>
      </c>
      <c r="AM67" s="40">
        <f>IF('Imperial ME - Current'!$G$15&lt;4.0581,604.98+0.000000659*(4.0581-'Imperial ME - Current'!$G$15)-32.9253*(4.0581-'Imperial ME - Current'!$G$15)^2,604.98)</f>
        <v>604.98</v>
      </c>
      <c r="AN67" s="1">
        <f t="shared" si="27"/>
        <v>41694.120000000032</v>
      </c>
      <c r="AQ67" s="40">
        <v>89</v>
      </c>
      <c r="AR67" s="40">
        <f>IF('Imperial ME - Current'!$H$15&lt;3.1622,840.33-168.66*(3.1622-'Imperial ME - Current'!$H$15),840.33)</f>
        <v>840.33</v>
      </c>
      <c r="AS67" s="1">
        <f t="shared" si="14"/>
        <v>48209.850000000057</v>
      </c>
      <c r="AT67" s="40">
        <f>IF('Imperial ME - Current'!$H$15&lt;4.0581,604.98+0.000000659*(4.0581-'Imperial ME - Current'!$H$15)-32.9253*(4.0581-'Imperial ME - Current'!$H$15)^2,604.98)</f>
        <v>604.98</v>
      </c>
      <c r="AU67" s="1">
        <f t="shared" si="28"/>
        <v>41694.120000000032</v>
      </c>
      <c r="AX67" s="40">
        <v>89</v>
      </c>
      <c r="AY67" s="40">
        <f>IF('Imperial ME - Current'!$I$15&lt;3.1622,840.33-168.66*(3.1622-'Imperial ME - Current'!$I$15),840.33)</f>
        <v>840.33</v>
      </c>
      <c r="AZ67" s="1">
        <f t="shared" si="15"/>
        <v>48209.850000000057</v>
      </c>
      <c r="BA67" s="40">
        <f>IF('Imperial ME - Current'!$I$15&lt;4.0581,604.98+0.000000659*(4.0581-'Imperial ME - Current'!$I$15)-32.9253*(4.0581-'Imperial ME - Current'!$I$15)^2,604.98)</f>
        <v>604.98</v>
      </c>
      <c r="BB67" s="1">
        <f t="shared" si="29"/>
        <v>41694.120000000032</v>
      </c>
    </row>
    <row r="68" spans="1:54" x14ac:dyDescent="0.25">
      <c r="A68" s="40">
        <v>90</v>
      </c>
      <c r="B68" s="40">
        <f>IF('Imperial ME - Current'!$B$15&lt;3.1622,840.33-168.66*(3.1622-'Imperial ME - Current'!$B$15),840.33)</f>
        <v>840.33</v>
      </c>
      <c r="C68" s="1">
        <f t="shared" si="8"/>
        <v>49050.180000000058</v>
      </c>
      <c r="D68" s="40">
        <f>IF('Imperial ME - Current'!$B$15&lt;4.0581,604.98+0.000000659*(4.0581-'Imperial ME - Current'!$B$15)-32.9253*(4.0581-'Imperial ME - Current'!$B$15)^2,604.98)</f>
        <v>604.98</v>
      </c>
      <c r="E68" s="1">
        <f t="shared" si="0"/>
        <v>42299.100000000035</v>
      </c>
      <c r="F68" s="1">
        <v>90</v>
      </c>
      <c r="H68" s="40">
        <v>90</v>
      </c>
      <c r="I68" s="40">
        <f>IF('Imperial ME - Current'!$C$15&lt;3.1622,840.33-168.66*(3.1622-'Imperial ME - Current'!$C$15),840.33)</f>
        <v>840.33</v>
      </c>
      <c r="J68" s="1">
        <f t="shared" si="9"/>
        <v>49050.180000000058</v>
      </c>
      <c r="K68" s="40">
        <f>IF('Imperial ME - Current'!$C$15&lt;4.0581,604.98+0.000000659*(4.0581-'Imperial ME - Current'!$C$15)-32.9253*(4.0581-'Imperial ME - Current'!$C$15)^2,604.98)</f>
        <v>604.98</v>
      </c>
      <c r="L68" s="1">
        <f t="shared" si="23"/>
        <v>42299.100000000035</v>
      </c>
      <c r="O68" s="40">
        <v>90</v>
      </c>
      <c r="P68" s="40">
        <f>IF('Imperial ME - Current'!$D$15&lt;3.1622,840.33-168.66*(3.1622-'Imperial ME - Current'!$D$15),840.33)</f>
        <v>840.33</v>
      </c>
      <c r="Q68" s="1">
        <f t="shared" si="10"/>
        <v>49050.180000000058</v>
      </c>
      <c r="R68" s="40">
        <f>IF('Imperial ME - Current'!$D$15&lt;4.0581,604.98+0.000000659*(4.0581-'Imperial ME - Current'!$D$15)-32.9253*(4.0581-'Imperial ME - Current'!$B$15)^2,604.98)</f>
        <v>604.98</v>
      </c>
      <c r="S68" s="1">
        <f t="shared" si="24"/>
        <v>42299.100000000035</v>
      </c>
      <c r="V68" s="40">
        <v>90</v>
      </c>
      <c r="W68" s="40">
        <f>IF('Imperial ME - Current'!$E$15&lt;3.1622,840.33-168.66*(3.1622-'Imperial ME - Current'!$B$15),840.33)</f>
        <v>840.33</v>
      </c>
      <c r="X68" s="1">
        <f t="shared" si="11"/>
        <v>49050.180000000058</v>
      </c>
      <c r="Y68" s="40">
        <f>IF('Imperial ME - Current'!$E$15&lt;4.0581,604.98+0.000000659*(4.0581-'Imperial ME - Current'!$E$15)-32.9253*(4.0581-'Imperial ME - Current'!$E$15)^2,604.98)</f>
        <v>604.98</v>
      </c>
      <c r="Z68" s="1">
        <f t="shared" si="25"/>
        <v>42299.100000000035</v>
      </c>
      <c r="AC68" s="40">
        <v>90</v>
      </c>
      <c r="AD68" s="40">
        <f>IF('Imperial ME - Current'!$F$15&lt;3.1622,840.33-168.66*(3.1622-'Imperial ME - Current'!$F$15),840.33)</f>
        <v>840.33</v>
      </c>
      <c r="AE68" s="1">
        <f t="shared" si="12"/>
        <v>49050.180000000058</v>
      </c>
      <c r="AF68" s="40">
        <f>IF('Imperial ME - Current'!$F$15&lt;4.0581,604.98+0.000000659*(4.0581-'Imperial ME - Current'!$F$15)-32.9253*(4.0581-'Imperial ME - Current'!$F$15)^2,604.98)</f>
        <v>604.98</v>
      </c>
      <c r="AG68" s="1">
        <f t="shared" si="26"/>
        <v>42299.100000000035</v>
      </c>
      <c r="AJ68" s="40">
        <v>90</v>
      </c>
      <c r="AK68" s="40">
        <f>IF('Imperial ME - Current'!$G$15&lt;3.1622,840.33-168.66*(3.1622-'Imperial ME - Current'!$G$15),840.33)</f>
        <v>840.33</v>
      </c>
      <c r="AL68" s="1">
        <f t="shared" si="13"/>
        <v>49050.180000000058</v>
      </c>
      <c r="AM68" s="40">
        <f>IF('Imperial ME - Current'!$G$15&lt;4.0581,604.98+0.000000659*(4.0581-'Imperial ME - Current'!$G$15)-32.9253*(4.0581-'Imperial ME - Current'!$G$15)^2,604.98)</f>
        <v>604.98</v>
      </c>
      <c r="AN68" s="1">
        <f t="shared" si="27"/>
        <v>42299.100000000035</v>
      </c>
      <c r="AQ68" s="40">
        <v>90</v>
      </c>
      <c r="AR68" s="40">
        <f>IF('Imperial ME - Current'!$H$15&lt;3.1622,840.33-168.66*(3.1622-'Imperial ME - Current'!$H$15),840.33)</f>
        <v>840.33</v>
      </c>
      <c r="AS68" s="1">
        <f t="shared" si="14"/>
        <v>49050.180000000058</v>
      </c>
      <c r="AT68" s="40">
        <f>IF('Imperial ME - Current'!$H$15&lt;4.0581,604.98+0.000000659*(4.0581-'Imperial ME - Current'!$H$15)-32.9253*(4.0581-'Imperial ME - Current'!$H$15)^2,604.98)</f>
        <v>604.98</v>
      </c>
      <c r="AU68" s="1">
        <f t="shared" si="28"/>
        <v>42299.100000000035</v>
      </c>
      <c r="AX68" s="40">
        <v>90</v>
      </c>
      <c r="AY68" s="40">
        <f>IF('Imperial ME - Current'!$I$15&lt;3.1622,840.33-168.66*(3.1622-'Imperial ME - Current'!$I$15),840.33)</f>
        <v>840.33</v>
      </c>
      <c r="AZ68" s="1">
        <f t="shared" si="15"/>
        <v>49050.180000000058</v>
      </c>
      <c r="BA68" s="40">
        <f>IF('Imperial ME - Current'!$I$15&lt;4.0581,604.98+0.000000659*(4.0581-'Imperial ME - Current'!$I$15)-32.9253*(4.0581-'Imperial ME - Current'!$I$15)^2,604.98)</f>
        <v>604.98</v>
      </c>
      <c r="BB68" s="1">
        <f t="shared" si="29"/>
        <v>42299.100000000035</v>
      </c>
    </row>
    <row r="69" spans="1:54" x14ac:dyDescent="0.25">
      <c r="A69" s="40">
        <v>91</v>
      </c>
      <c r="B69" s="40">
        <f>IF('Imperial ME - Current'!$B$15&lt;2.8907,1007.26-132.54*(2.8907-'Imperial ME - Current'!$B$15),1007.26)</f>
        <v>1007.26</v>
      </c>
      <c r="C69" s="1">
        <f t="shared" si="8"/>
        <v>50057.440000000061</v>
      </c>
      <c r="D69" s="40">
        <f>IF('Imperial ME - Current'!$B$15&lt;3.0807,491.38-48.3005*(3.0807-'Imperial ME - Current'!$B$15),491.38)</f>
        <v>491.38</v>
      </c>
      <c r="E69" s="1">
        <f t="shared" si="0"/>
        <v>42790.480000000032</v>
      </c>
      <c r="F69" s="1">
        <v>130</v>
      </c>
      <c r="H69" s="40">
        <v>91</v>
      </c>
      <c r="I69" s="40">
        <f>IF('Imperial ME - Current'!$C$15&lt;2.8907,1007.26-132.54*(2.8907-'Imperial ME - Current'!$C$15),1007.26)</f>
        <v>1007.26</v>
      </c>
      <c r="J69" s="1">
        <f t="shared" si="9"/>
        <v>50057.440000000061</v>
      </c>
      <c r="K69" s="40">
        <f>IF('Imperial ME - Current'!$C$15&lt;3.0807,491.38-48.3005*(3.0807-'Imperial ME - Current'!$C$15),491.38)</f>
        <v>491.38</v>
      </c>
      <c r="L69" s="1">
        <f t="shared" si="23"/>
        <v>42790.480000000032</v>
      </c>
      <c r="O69" s="40">
        <v>91</v>
      </c>
      <c r="P69" s="40">
        <f>IF('Imperial ME - Current'!$D$15&lt;2.8907,1007.26-132.54*(2.8907-'Imperial ME - Current'!$D$15),1007.26)</f>
        <v>1007.26</v>
      </c>
      <c r="Q69" s="1">
        <f t="shared" si="10"/>
        <v>50057.440000000061</v>
      </c>
      <c r="R69" s="40">
        <f>IF('Imperial ME - Current'!$D$15&lt;3.0807,491.38-48.3005*(3.0807-'Imperial ME - Current'!$D$15),491.38)</f>
        <v>491.38</v>
      </c>
      <c r="S69" s="1">
        <f t="shared" si="24"/>
        <v>42790.480000000032</v>
      </c>
      <c r="V69" s="40">
        <v>91</v>
      </c>
      <c r="W69" s="40">
        <f>IF('Imperial ME - Current'!$E$15&lt;2.8907,1007.26-132.54*(2.8907-'Imperial ME - Current'!$E$15),1007.26)</f>
        <v>1007.26</v>
      </c>
      <c r="X69" s="1">
        <f t="shared" si="11"/>
        <v>50057.440000000061</v>
      </c>
      <c r="Y69" s="40">
        <f>IF('Imperial ME - Current'!$E$15&lt;3.0807,491.38-48.3005*(3.0807-'Imperial ME - Current'!$E$15),491.38)</f>
        <v>491.38</v>
      </c>
      <c r="Z69" s="1">
        <f t="shared" si="25"/>
        <v>42790.480000000032</v>
      </c>
      <c r="AC69" s="40">
        <v>91</v>
      </c>
      <c r="AD69" s="40">
        <f>IF('Imperial ME - Current'!$F$15&lt;2.8907,1007.26-132.54*(2.8907-'Imperial ME - Current'!$F$15),1007.26)</f>
        <v>1007.26</v>
      </c>
      <c r="AE69" s="1">
        <f t="shared" si="12"/>
        <v>50057.440000000061</v>
      </c>
      <c r="AF69" s="40">
        <f>IF('Imperial ME - Current'!$F$15&lt;3.0807,491.38-48.3005*(3.0807-'Imperial ME - Current'!$F$15),491.38)</f>
        <v>491.38</v>
      </c>
      <c r="AG69" s="1">
        <f t="shared" si="26"/>
        <v>42790.480000000032</v>
      </c>
      <c r="AJ69" s="40">
        <v>91</v>
      </c>
      <c r="AK69" s="40">
        <f>IF('Imperial ME - Current'!$G$15&lt;2.8907,1007.26-132.54*(2.8907-'Imperial ME - Current'!$G$15),1007.26)</f>
        <v>1007.26</v>
      </c>
      <c r="AL69" s="1">
        <f t="shared" si="13"/>
        <v>50057.440000000061</v>
      </c>
      <c r="AM69" s="40">
        <f>IF('Imperial ME - Current'!$G$15&lt;3.0807,491.38-48.3005*(3.0807-'Imperial ME - Current'!$G$15),491.38)</f>
        <v>491.38</v>
      </c>
      <c r="AN69" s="1">
        <f t="shared" si="27"/>
        <v>42790.480000000032</v>
      </c>
      <c r="AQ69" s="40">
        <v>91</v>
      </c>
      <c r="AR69" s="40">
        <f>IF('Imperial ME - Current'!$H$15&lt;2.8907,1007.26-132.54*(2.8907-'Imperial ME - Current'!$H$15),1007.26)</f>
        <v>1007.26</v>
      </c>
      <c r="AS69" s="1">
        <f t="shared" si="14"/>
        <v>50057.440000000061</v>
      </c>
      <c r="AT69" s="40">
        <f>IF('Imperial ME - Current'!$H$15&lt;3.0807,491.38-48.3005*(3.0807-'Imperial ME - Current'!$H$15),491.38)</f>
        <v>491.38</v>
      </c>
      <c r="AU69" s="1">
        <f t="shared" si="28"/>
        <v>42790.480000000032</v>
      </c>
      <c r="AX69" s="40">
        <v>91</v>
      </c>
      <c r="AY69" s="40">
        <f>IF('Imperial ME - Current'!$I$15&lt;2.8907,1007.26-132.54*(2.8907-'Imperial ME - Current'!$I$15),1007.26)</f>
        <v>1007.26</v>
      </c>
      <c r="AZ69" s="1">
        <f t="shared" si="15"/>
        <v>50057.440000000061</v>
      </c>
      <c r="BA69" s="40">
        <f>IF('Imperial ME - Current'!$I$15&lt;3.0807,491.38-48.3005*(3.0807-'Imperial ME - Current'!$I$15),491.38)</f>
        <v>491.38</v>
      </c>
      <c r="BB69" s="1">
        <f t="shared" si="29"/>
        <v>42790.480000000032</v>
      </c>
    </row>
    <row r="70" spans="1:54" x14ac:dyDescent="0.25">
      <c r="A70" s="40">
        <v>92</v>
      </c>
      <c r="B70" s="40">
        <f>IF('Imperial ME - Current'!$B$15&lt;2.8907,1007.26-132.54*(2.8907-'Imperial ME - Current'!$B$15),1007.26)</f>
        <v>1007.26</v>
      </c>
      <c r="C70" s="1">
        <f t="shared" si="8"/>
        <v>51064.700000000063</v>
      </c>
      <c r="D70" s="40">
        <f>IF('Imperial ME - Current'!$B$15&lt;3.0807,491.38-48.3005*(3.0807-'Imperial ME - Current'!$B$15),491.38)</f>
        <v>491.38</v>
      </c>
      <c r="E70" s="1">
        <f t="shared" si="0"/>
        <v>43281.86000000003</v>
      </c>
      <c r="F70" s="1"/>
      <c r="H70" s="40">
        <v>92</v>
      </c>
      <c r="I70" s="40">
        <f>IF('Imperial ME - Current'!$C$15&lt;2.8907,1007.26-132.54*(2.8907-'Imperial ME - Current'!$C$15),1007.26)</f>
        <v>1007.26</v>
      </c>
      <c r="J70" s="1">
        <f t="shared" si="9"/>
        <v>51064.700000000063</v>
      </c>
      <c r="K70" s="40">
        <f>IF('Imperial ME - Current'!$C$15&lt;3.0807,491.38-48.3005*(3.0807-'Imperial ME - Current'!$C$15),491.38)</f>
        <v>491.38</v>
      </c>
      <c r="L70" s="1">
        <f t="shared" si="23"/>
        <v>43281.86000000003</v>
      </c>
      <c r="O70" s="40">
        <v>92</v>
      </c>
      <c r="P70" s="40">
        <f>IF('Imperial ME - Current'!$D$15&lt;2.8907,1007.26-132.54*(2.8907-'Imperial ME - Current'!$D$15),1007.26)</f>
        <v>1007.26</v>
      </c>
      <c r="Q70" s="1">
        <f t="shared" si="10"/>
        <v>51064.700000000063</v>
      </c>
      <c r="R70" s="40">
        <f>IF('Imperial ME - Current'!$D$15&lt;3.0807,491.38-48.3005*(3.0807-'Imperial ME - Current'!$D$15),491.38)</f>
        <v>491.38</v>
      </c>
      <c r="S70" s="1">
        <f t="shared" si="24"/>
        <v>43281.86000000003</v>
      </c>
      <c r="V70" s="40">
        <v>92</v>
      </c>
      <c r="W70" s="40">
        <f>IF('Imperial ME - Current'!$E$15&lt;2.8907,1007.26-132.54*(2.8907-'Imperial ME - Current'!$E$15),1007.26)</f>
        <v>1007.26</v>
      </c>
      <c r="X70" s="1">
        <f t="shared" si="11"/>
        <v>51064.700000000063</v>
      </c>
      <c r="Y70" s="40">
        <f>IF('Imperial ME - Current'!$E$15&lt;3.0807,491.38-48.3005*(3.0807-'Imperial ME - Current'!$E$15),491.38)</f>
        <v>491.38</v>
      </c>
      <c r="Z70" s="1">
        <f t="shared" si="25"/>
        <v>43281.86000000003</v>
      </c>
      <c r="AC70" s="40">
        <v>92</v>
      </c>
      <c r="AD70" s="40">
        <f>IF('Imperial ME - Current'!$F$15&lt;2.8907,1007.26-132.54*(2.8907-'Imperial ME - Current'!$F$15),1007.26)</f>
        <v>1007.26</v>
      </c>
      <c r="AE70" s="1">
        <f t="shared" si="12"/>
        <v>51064.700000000063</v>
      </c>
      <c r="AF70" s="40">
        <f>IF('Imperial ME - Current'!$F$15&lt;3.0807,491.38-48.3005*(3.0807-'Imperial ME - Current'!$F$15),491.38)</f>
        <v>491.38</v>
      </c>
      <c r="AG70" s="1">
        <f t="shared" si="26"/>
        <v>43281.86000000003</v>
      </c>
      <c r="AJ70" s="40">
        <v>92</v>
      </c>
      <c r="AK70" s="40">
        <f>IF('Imperial ME - Current'!$G$15&lt;2.8907,1007.26-132.54*(2.8907-'Imperial ME - Current'!$G$15),1007.26)</f>
        <v>1007.26</v>
      </c>
      <c r="AL70" s="1">
        <f t="shared" si="13"/>
        <v>51064.700000000063</v>
      </c>
      <c r="AM70" s="40">
        <f>IF('Imperial ME - Current'!$G$15&lt;3.0807,491.38-48.3005*(3.0807-'Imperial ME - Current'!$G$15),491.38)</f>
        <v>491.38</v>
      </c>
      <c r="AN70" s="1">
        <f t="shared" si="27"/>
        <v>43281.86000000003</v>
      </c>
      <c r="AQ70" s="40">
        <v>92</v>
      </c>
      <c r="AR70" s="40">
        <f>IF('Imperial ME - Current'!$H$15&lt;2.8907,1007.26-132.54*(2.8907-'Imperial ME - Current'!$H$15),1007.26)</f>
        <v>1007.26</v>
      </c>
      <c r="AS70" s="1">
        <f t="shared" si="14"/>
        <v>51064.700000000063</v>
      </c>
      <c r="AT70" s="40">
        <f>IF('Imperial ME - Current'!$H$15&lt;3.0807,491.38-48.3005*(3.0807-'Imperial ME - Current'!$H$15),491.38)</f>
        <v>491.38</v>
      </c>
      <c r="AU70" s="1">
        <f t="shared" si="28"/>
        <v>43281.86000000003</v>
      </c>
      <c r="AX70" s="40">
        <v>92</v>
      </c>
      <c r="AY70" s="40">
        <f>IF('Imperial ME - Current'!$I$15&lt;2.8907,1007.26-132.54*(2.8907-'Imperial ME - Current'!$I$15),1007.26)</f>
        <v>1007.26</v>
      </c>
      <c r="AZ70" s="1">
        <f t="shared" si="15"/>
        <v>51064.700000000063</v>
      </c>
      <c r="BA70" s="40">
        <f>IF('Imperial ME - Current'!$I$15&lt;3.0807,491.38-48.3005*(3.0807-'Imperial ME - Current'!$I$15),491.38)</f>
        <v>491.38</v>
      </c>
      <c r="BB70" s="1">
        <f t="shared" si="29"/>
        <v>43281.86000000003</v>
      </c>
    </row>
    <row r="71" spans="1:54" x14ac:dyDescent="0.25">
      <c r="A71" s="40">
        <v>93</v>
      </c>
      <c r="B71" s="40">
        <f>IF('Imperial ME - Current'!$B$15&lt;2.8907,1007.26-132.54*(2.8907-'Imperial ME - Current'!$B$15),1007.26)</f>
        <v>1007.26</v>
      </c>
      <c r="C71" s="1">
        <f t="shared" si="8"/>
        <v>52071.960000000065</v>
      </c>
      <c r="D71" s="40">
        <f>IF('Imperial ME - Current'!$B$15&lt;3.0807,491.38-48.3005*(3.0807-'Imperial ME - Current'!$B$15),491.38)</f>
        <v>491.38</v>
      </c>
      <c r="E71" s="1">
        <f t="shared" ref="E71:E134" si="30">D71+E70</f>
        <v>43773.240000000027</v>
      </c>
      <c r="F71" s="1"/>
      <c r="H71" s="40">
        <v>93</v>
      </c>
      <c r="I71" s="40">
        <f>IF('Imperial ME - Current'!$C$15&lt;2.8907,1007.26-132.54*(2.8907-'Imperial ME - Current'!$C$15),1007.26)</f>
        <v>1007.26</v>
      </c>
      <c r="J71" s="1">
        <f t="shared" si="9"/>
        <v>52071.960000000065</v>
      </c>
      <c r="K71" s="40">
        <f>IF('Imperial ME - Current'!$C$15&lt;3.0807,491.38-48.3005*(3.0807-'Imperial ME - Current'!$C$15),491.38)</f>
        <v>491.38</v>
      </c>
      <c r="L71" s="1">
        <f t="shared" si="23"/>
        <v>43773.240000000027</v>
      </c>
      <c r="O71" s="40">
        <v>93</v>
      </c>
      <c r="P71" s="40">
        <f>IF('Imperial ME - Current'!$D$15&lt;2.8907,1007.26-132.54*(2.8907-'Imperial ME - Current'!$D$15),1007.26)</f>
        <v>1007.26</v>
      </c>
      <c r="Q71" s="1">
        <f t="shared" si="10"/>
        <v>52071.960000000065</v>
      </c>
      <c r="R71" s="40">
        <f>IF('Imperial ME - Current'!$D$15&lt;3.0807,491.38-48.3005*(3.0807-'Imperial ME - Current'!$D$15),491.38)</f>
        <v>491.38</v>
      </c>
      <c r="S71" s="1">
        <f t="shared" si="24"/>
        <v>43773.240000000027</v>
      </c>
      <c r="V71" s="40">
        <v>93</v>
      </c>
      <c r="W71" s="40">
        <f>IF('Imperial ME - Current'!$E$15&lt;2.8907,1007.26-132.54*(2.8907-'Imperial ME - Current'!$E$15),1007.26)</f>
        <v>1007.26</v>
      </c>
      <c r="X71" s="1">
        <f t="shared" si="11"/>
        <v>52071.960000000065</v>
      </c>
      <c r="Y71" s="40">
        <f>IF('Imperial ME - Current'!$E$15&lt;3.0807,491.38-48.3005*(3.0807-'Imperial ME - Current'!$E$15),491.38)</f>
        <v>491.38</v>
      </c>
      <c r="Z71" s="1">
        <f t="shared" si="25"/>
        <v>43773.240000000027</v>
      </c>
      <c r="AC71" s="40">
        <v>93</v>
      </c>
      <c r="AD71" s="40">
        <f>IF('Imperial ME - Current'!$F$15&lt;2.8907,1007.26-132.54*(2.8907-'Imperial ME - Current'!$F$15),1007.26)</f>
        <v>1007.26</v>
      </c>
      <c r="AE71" s="1">
        <f t="shared" si="12"/>
        <v>52071.960000000065</v>
      </c>
      <c r="AF71" s="40">
        <f>IF('Imperial ME - Current'!$F$15&lt;3.0807,491.38-48.3005*(3.0807-'Imperial ME - Current'!$F$15),491.38)</f>
        <v>491.38</v>
      </c>
      <c r="AG71" s="1">
        <f t="shared" si="26"/>
        <v>43773.240000000027</v>
      </c>
      <c r="AJ71" s="40">
        <v>93</v>
      </c>
      <c r="AK71" s="40">
        <f>IF('Imperial ME - Current'!$G$15&lt;2.8907,1007.26-132.54*(2.8907-'Imperial ME - Current'!$G$15),1007.26)</f>
        <v>1007.26</v>
      </c>
      <c r="AL71" s="1">
        <f t="shared" si="13"/>
        <v>52071.960000000065</v>
      </c>
      <c r="AM71" s="40">
        <f>IF('Imperial ME - Current'!$G$15&lt;3.0807,491.38-48.3005*(3.0807-'Imperial ME - Current'!$G$15),491.38)</f>
        <v>491.38</v>
      </c>
      <c r="AN71" s="1">
        <f t="shared" si="27"/>
        <v>43773.240000000027</v>
      </c>
      <c r="AQ71" s="40">
        <v>93</v>
      </c>
      <c r="AR71" s="40">
        <f>IF('Imperial ME - Current'!$H$15&lt;2.8907,1007.26-132.54*(2.8907-'Imperial ME - Current'!$H$15),1007.26)</f>
        <v>1007.26</v>
      </c>
      <c r="AS71" s="1">
        <f t="shared" si="14"/>
        <v>52071.960000000065</v>
      </c>
      <c r="AT71" s="40">
        <f>IF('Imperial ME - Current'!$H$15&lt;3.0807,491.38-48.3005*(3.0807-'Imperial ME - Current'!$H$15),491.38)</f>
        <v>491.38</v>
      </c>
      <c r="AU71" s="1">
        <f t="shared" si="28"/>
        <v>43773.240000000027</v>
      </c>
      <c r="AX71" s="40">
        <v>93</v>
      </c>
      <c r="AY71" s="40">
        <f>IF('Imperial ME - Current'!$I$15&lt;2.8907,1007.26-132.54*(2.8907-'Imperial ME - Current'!$I$15),1007.26)</f>
        <v>1007.26</v>
      </c>
      <c r="AZ71" s="1">
        <f t="shared" si="15"/>
        <v>52071.960000000065</v>
      </c>
      <c r="BA71" s="40">
        <f>IF('Imperial ME - Current'!$I$15&lt;3.0807,491.38-48.3005*(3.0807-'Imperial ME - Current'!$I$15),491.38)</f>
        <v>491.38</v>
      </c>
      <c r="BB71" s="1">
        <f t="shared" si="29"/>
        <v>43773.240000000027</v>
      </c>
    </row>
    <row r="72" spans="1:54" x14ac:dyDescent="0.25">
      <c r="A72" s="40">
        <v>94</v>
      </c>
      <c r="B72" s="40">
        <f>IF('Imperial ME - Current'!$B$15&lt;2.8907,1007.26-132.54*(2.8907-'Imperial ME - Current'!$B$15),1007.26)</f>
        <v>1007.26</v>
      </c>
      <c r="C72" s="1">
        <f t="shared" ref="C72:C135" si="31">B72+C71</f>
        <v>53079.220000000067</v>
      </c>
      <c r="D72" s="40">
        <f>IF('Imperial ME - Current'!$B$15&lt;3.0807,491.38-48.3005*(3.0807-'Imperial ME - Current'!$B$15),491.38)</f>
        <v>491.38</v>
      </c>
      <c r="E72" s="1">
        <f t="shared" si="30"/>
        <v>44264.620000000024</v>
      </c>
      <c r="H72" s="40">
        <v>94</v>
      </c>
      <c r="I72" s="40">
        <f>IF('Imperial ME - Current'!$C$15&lt;2.8907,1007.26-132.54*(2.8907-'Imperial ME - Current'!$C$15),1007.26)</f>
        <v>1007.26</v>
      </c>
      <c r="J72" s="1">
        <f t="shared" ref="J72:J135" si="32">I72+J71</f>
        <v>53079.220000000067</v>
      </c>
      <c r="K72" s="40">
        <f>IF('Imperial ME - Current'!$C$15&lt;3.0807,491.38-48.3005*(3.0807-'Imperial ME - Current'!$C$15),491.38)</f>
        <v>491.38</v>
      </c>
      <c r="L72" s="1">
        <f t="shared" si="23"/>
        <v>44264.620000000024</v>
      </c>
      <c r="O72" s="40">
        <v>94</v>
      </c>
      <c r="P72" s="40">
        <f>IF('Imperial ME - Current'!$D$15&lt;2.8907,1007.26-132.54*(2.8907-'Imperial ME - Current'!$D$15),1007.26)</f>
        <v>1007.26</v>
      </c>
      <c r="Q72" s="1">
        <f t="shared" ref="Q72:Q135" si="33">P72+Q71</f>
        <v>53079.220000000067</v>
      </c>
      <c r="R72" s="40">
        <f>IF('Imperial ME - Current'!$D$15&lt;3.0807,491.38-48.3005*(3.0807-'Imperial ME - Current'!$D$15),491.38)</f>
        <v>491.38</v>
      </c>
      <c r="S72" s="1">
        <f t="shared" si="24"/>
        <v>44264.620000000024</v>
      </c>
      <c r="V72" s="40">
        <v>94</v>
      </c>
      <c r="W72" s="40">
        <f>IF('Imperial ME - Current'!$E$15&lt;2.8907,1007.26-132.54*(2.8907-'Imperial ME - Current'!$E$15),1007.26)</f>
        <v>1007.26</v>
      </c>
      <c r="X72" s="1">
        <f t="shared" ref="X72:X135" si="34">W72+X71</f>
        <v>53079.220000000067</v>
      </c>
      <c r="Y72" s="40">
        <f>IF('Imperial ME - Current'!$E$15&lt;3.0807,491.38-48.3005*(3.0807-'Imperial ME - Current'!$E$15),491.38)</f>
        <v>491.38</v>
      </c>
      <c r="Z72" s="1">
        <f t="shared" si="25"/>
        <v>44264.620000000024</v>
      </c>
      <c r="AC72" s="40">
        <v>94</v>
      </c>
      <c r="AD72" s="40">
        <f>IF('Imperial ME - Current'!$F$15&lt;2.8907,1007.26-132.54*(2.8907-'Imperial ME - Current'!$F$15),1007.26)</f>
        <v>1007.26</v>
      </c>
      <c r="AE72" s="1">
        <f t="shared" ref="AE72:AE135" si="35">AD72+AE71</f>
        <v>53079.220000000067</v>
      </c>
      <c r="AF72" s="40">
        <f>IF('Imperial ME - Current'!$F$15&lt;3.0807,491.38-48.3005*(3.0807-'Imperial ME - Current'!$F$15),491.38)</f>
        <v>491.38</v>
      </c>
      <c r="AG72" s="1">
        <f t="shared" si="26"/>
        <v>44264.620000000024</v>
      </c>
      <c r="AJ72" s="40">
        <v>94</v>
      </c>
      <c r="AK72" s="40">
        <f>IF('Imperial ME - Current'!$G$15&lt;2.8907,1007.26-132.54*(2.8907-'Imperial ME - Current'!$G$15),1007.26)</f>
        <v>1007.26</v>
      </c>
      <c r="AL72" s="1">
        <f t="shared" ref="AL72:AL135" si="36">AK72+AL71</f>
        <v>53079.220000000067</v>
      </c>
      <c r="AM72" s="40">
        <f>IF('Imperial ME - Current'!$G$15&lt;3.0807,491.38-48.3005*(3.0807-'Imperial ME - Current'!$G$15),491.38)</f>
        <v>491.38</v>
      </c>
      <c r="AN72" s="1">
        <f t="shared" si="27"/>
        <v>44264.620000000024</v>
      </c>
      <c r="AQ72" s="40">
        <v>94</v>
      </c>
      <c r="AR72" s="40">
        <f>IF('Imperial ME - Current'!$H$15&lt;2.8907,1007.26-132.54*(2.8907-'Imperial ME - Current'!$H$15),1007.26)</f>
        <v>1007.26</v>
      </c>
      <c r="AS72" s="1">
        <f t="shared" ref="AS72:AS135" si="37">AR72+AS71</f>
        <v>53079.220000000067</v>
      </c>
      <c r="AT72" s="40">
        <f>IF('Imperial ME - Current'!$H$15&lt;3.0807,491.38-48.3005*(3.0807-'Imperial ME - Current'!$H$15),491.38)</f>
        <v>491.38</v>
      </c>
      <c r="AU72" s="1">
        <f t="shared" si="28"/>
        <v>44264.620000000024</v>
      </c>
      <c r="AX72" s="40">
        <v>94</v>
      </c>
      <c r="AY72" s="40">
        <f>IF('Imperial ME - Current'!$I$15&lt;2.8907,1007.26-132.54*(2.8907-'Imperial ME - Current'!$I$15),1007.26)</f>
        <v>1007.26</v>
      </c>
      <c r="AZ72" s="1">
        <f t="shared" ref="AZ72:AZ135" si="38">AY72+AZ71</f>
        <v>53079.220000000067</v>
      </c>
      <c r="BA72" s="40">
        <f>IF('Imperial ME - Current'!$I$15&lt;3.0807,491.38-48.3005*(3.0807-'Imperial ME - Current'!$I$15),491.38)</f>
        <v>491.38</v>
      </c>
      <c r="BB72" s="1">
        <f t="shared" si="29"/>
        <v>44264.620000000024</v>
      </c>
    </row>
    <row r="73" spans="1:54" x14ac:dyDescent="0.25">
      <c r="A73" s="40">
        <v>95</v>
      </c>
      <c r="B73" s="40">
        <f>IF('Imperial ME - Current'!$B$15&lt;2.8907,1007.26-132.54*(2.8907-'Imperial ME - Current'!$B$15),1007.26)</f>
        <v>1007.26</v>
      </c>
      <c r="C73" s="1">
        <f t="shared" si="31"/>
        <v>54086.480000000069</v>
      </c>
      <c r="D73" s="40">
        <f>IF('Imperial ME - Current'!$B$15&lt;3.0807,491.38-48.3005*(3.0807-'Imperial ME - Current'!$B$15),491.38)</f>
        <v>491.38</v>
      </c>
      <c r="E73" s="1">
        <f t="shared" si="30"/>
        <v>44756.000000000022</v>
      </c>
      <c r="H73" s="40">
        <v>95</v>
      </c>
      <c r="I73" s="40">
        <f>IF('Imperial ME - Current'!$C$15&lt;2.8907,1007.26-132.54*(2.8907-'Imperial ME - Current'!$C$15),1007.26)</f>
        <v>1007.26</v>
      </c>
      <c r="J73" s="1">
        <f t="shared" si="32"/>
        <v>54086.480000000069</v>
      </c>
      <c r="K73" s="40">
        <f>IF('Imperial ME - Current'!$C$15&lt;3.0807,491.38-48.3005*(3.0807-'Imperial ME - Current'!$C$15),491.38)</f>
        <v>491.38</v>
      </c>
      <c r="L73" s="1">
        <f t="shared" si="23"/>
        <v>44756.000000000022</v>
      </c>
      <c r="O73" s="40">
        <v>95</v>
      </c>
      <c r="P73" s="40">
        <f>IF('Imperial ME - Current'!$D$15&lt;2.8907,1007.26-132.54*(2.8907-'Imperial ME - Current'!$D$15),1007.26)</f>
        <v>1007.26</v>
      </c>
      <c r="Q73" s="1">
        <f t="shared" si="33"/>
        <v>54086.480000000069</v>
      </c>
      <c r="R73" s="40">
        <f>IF('Imperial ME - Current'!$D$15&lt;3.0807,491.38-48.3005*(3.0807-'Imperial ME - Current'!$D$15),491.38)</f>
        <v>491.38</v>
      </c>
      <c r="S73" s="1">
        <f t="shared" si="24"/>
        <v>44756.000000000022</v>
      </c>
      <c r="V73" s="40">
        <v>95</v>
      </c>
      <c r="W73" s="40">
        <f>IF('Imperial ME - Current'!$E$15&lt;2.8907,1007.26-132.54*(2.8907-'Imperial ME - Current'!$E$15),1007.26)</f>
        <v>1007.26</v>
      </c>
      <c r="X73" s="1">
        <f t="shared" si="34"/>
        <v>54086.480000000069</v>
      </c>
      <c r="Y73" s="40">
        <f>IF('Imperial ME - Current'!$E$15&lt;3.0807,491.38-48.3005*(3.0807-'Imperial ME - Current'!$E$15),491.38)</f>
        <v>491.38</v>
      </c>
      <c r="Z73" s="1">
        <f t="shared" si="25"/>
        <v>44756.000000000022</v>
      </c>
      <c r="AC73" s="40">
        <v>95</v>
      </c>
      <c r="AD73" s="40">
        <f>IF('Imperial ME - Current'!$F$15&lt;2.8907,1007.26-132.54*(2.8907-'Imperial ME - Current'!$F$15),1007.26)</f>
        <v>1007.26</v>
      </c>
      <c r="AE73" s="1">
        <f t="shared" si="35"/>
        <v>54086.480000000069</v>
      </c>
      <c r="AF73" s="40">
        <f>IF('Imperial ME - Current'!$F$15&lt;3.0807,491.38-48.3005*(3.0807-'Imperial ME - Current'!$F$15),491.38)</f>
        <v>491.38</v>
      </c>
      <c r="AG73" s="1">
        <f t="shared" si="26"/>
        <v>44756.000000000022</v>
      </c>
      <c r="AJ73" s="40">
        <v>95</v>
      </c>
      <c r="AK73" s="40">
        <f>IF('Imperial ME - Current'!$G$15&lt;2.8907,1007.26-132.54*(2.8907-'Imperial ME - Current'!$G$15),1007.26)</f>
        <v>1007.26</v>
      </c>
      <c r="AL73" s="1">
        <f t="shared" si="36"/>
        <v>54086.480000000069</v>
      </c>
      <c r="AM73" s="40">
        <f>IF('Imperial ME - Current'!$G$15&lt;3.0807,491.38-48.3005*(3.0807-'Imperial ME - Current'!$G$15),491.38)</f>
        <v>491.38</v>
      </c>
      <c r="AN73" s="1">
        <f t="shared" si="27"/>
        <v>44756.000000000022</v>
      </c>
      <c r="AQ73" s="40">
        <v>95</v>
      </c>
      <c r="AR73" s="40">
        <f>IF('Imperial ME - Current'!$H$15&lt;2.8907,1007.26-132.54*(2.8907-'Imperial ME - Current'!$H$15),1007.26)</f>
        <v>1007.26</v>
      </c>
      <c r="AS73" s="1">
        <f t="shared" si="37"/>
        <v>54086.480000000069</v>
      </c>
      <c r="AT73" s="40">
        <f>IF('Imperial ME - Current'!$H$15&lt;3.0807,491.38-48.3005*(3.0807-'Imperial ME - Current'!$H$15),491.38)</f>
        <v>491.38</v>
      </c>
      <c r="AU73" s="1">
        <f t="shared" si="28"/>
        <v>44756.000000000022</v>
      </c>
      <c r="AX73" s="40">
        <v>95</v>
      </c>
      <c r="AY73" s="40">
        <f>IF('Imperial ME - Current'!$I$15&lt;2.8907,1007.26-132.54*(2.8907-'Imperial ME - Current'!$I$15),1007.26)</f>
        <v>1007.26</v>
      </c>
      <c r="AZ73" s="1">
        <f t="shared" si="38"/>
        <v>54086.480000000069</v>
      </c>
      <c r="BA73" s="40">
        <f>IF('Imperial ME - Current'!$I$15&lt;3.0807,491.38-48.3005*(3.0807-'Imperial ME - Current'!$I$15),491.38)</f>
        <v>491.38</v>
      </c>
      <c r="BB73" s="1">
        <f t="shared" si="29"/>
        <v>44756.000000000022</v>
      </c>
    </row>
    <row r="74" spans="1:54" x14ac:dyDescent="0.25">
      <c r="A74" s="40">
        <v>96</v>
      </c>
      <c r="B74" s="40">
        <f>IF('Imperial ME - Current'!$B$15&lt;2.8907,1007.26-132.54*(2.8907-'Imperial ME - Current'!$B$15),1007.26)</f>
        <v>1007.26</v>
      </c>
      <c r="C74" s="1">
        <f t="shared" si="31"/>
        <v>55093.740000000071</v>
      </c>
      <c r="D74" s="40">
        <f>IF('Imperial ME - Current'!$B$15&lt;3.0807,491.38-48.3005*(3.0807-'Imperial ME - Current'!$B$15),491.38)</f>
        <v>491.38</v>
      </c>
      <c r="E74" s="1">
        <f t="shared" si="30"/>
        <v>45247.380000000019</v>
      </c>
      <c r="H74" s="40">
        <v>96</v>
      </c>
      <c r="I74" s="40">
        <f>IF('Imperial ME - Current'!$C$15&lt;2.8907,1007.26-132.54*(2.8907-'Imperial ME - Current'!$C$15),1007.26)</f>
        <v>1007.26</v>
      </c>
      <c r="J74" s="1">
        <f t="shared" si="32"/>
        <v>55093.740000000071</v>
      </c>
      <c r="K74" s="40">
        <f>IF('Imperial ME - Current'!$C$15&lt;3.0807,491.38-48.3005*(3.0807-'Imperial ME - Current'!$C$15),491.38)</f>
        <v>491.38</v>
      </c>
      <c r="L74" s="1">
        <f t="shared" si="23"/>
        <v>45247.380000000019</v>
      </c>
      <c r="O74" s="40">
        <v>96</v>
      </c>
      <c r="P74" s="40">
        <f>IF('Imperial ME - Current'!$D$15&lt;2.8907,1007.26-132.54*(2.8907-'Imperial ME - Current'!$D$15),1007.26)</f>
        <v>1007.26</v>
      </c>
      <c r="Q74" s="1">
        <f t="shared" si="33"/>
        <v>55093.740000000071</v>
      </c>
      <c r="R74" s="40">
        <f>IF('Imperial ME - Current'!$D$15&lt;3.0807,491.38-48.3005*(3.0807-'Imperial ME - Current'!$D$15),491.38)</f>
        <v>491.38</v>
      </c>
      <c r="S74" s="1">
        <f t="shared" si="24"/>
        <v>45247.380000000019</v>
      </c>
      <c r="V74" s="40">
        <v>96</v>
      </c>
      <c r="W74" s="40">
        <f>IF('Imperial ME - Current'!$E$15&lt;2.8907,1007.26-132.54*(2.8907-'Imperial ME - Current'!$E$15),1007.26)</f>
        <v>1007.26</v>
      </c>
      <c r="X74" s="1">
        <f t="shared" si="34"/>
        <v>55093.740000000071</v>
      </c>
      <c r="Y74" s="40">
        <f>IF('Imperial ME - Current'!$E$15&lt;3.0807,491.38-48.3005*(3.0807-'Imperial ME - Current'!$E$15),491.38)</f>
        <v>491.38</v>
      </c>
      <c r="Z74" s="1">
        <f t="shared" si="25"/>
        <v>45247.380000000019</v>
      </c>
      <c r="AC74" s="40">
        <v>96</v>
      </c>
      <c r="AD74" s="40">
        <f>IF('Imperial ME - Current'!$F$15&lt;2.8907,1007.26-132.54*(2.8907-'Imperial ME - Current'!$F$15),1007.26)</f>
        <v>1007.26</v>
      </c>
      <c r="AE74" s="1">
        <f t="shared" si="35"/>
        <v>55093.740000000071</v>
      </c>
      <c r="AF74" s="40">
        <f>IF('Imperial ME - Current'!$F$15&lt;3.0807,491.38-48.3005*(3.0807-'Imperial ME - Current'!$F$15),491.38)</f>
        <v>491.38</v>
      </c>
      <c r="AG74" s="1">
        <f t="shared" si="26"/>
        <v>45247.380000000019</v>
      </c>
      <c r="AJ74" s="40">
        <v>96</v>
      </c>
      <c r="AK74" s="40">
        <f>IF('Imperial ME - Current'!$G$15&lt;2.8907,1007.26-132.54*(2.8907-'Imperial ME - Current'!$G$15),1007.26)</f>
        <v>1007.26</v>
      </c>
      <c r="AL74" s="1">
        <f t="shared" si="36"/>
        <v>55093.740000000071</v>
      </c>
      <c r="AM74" s="40">
        <f>IF('Imperial ME - Current'!$G$15&lt;3.0807,491.38-48.3005*(3.0807-'Imperial ME - Current'!$G$15),491.38)</f>
        <v>491.38</v>
      </c>
      <c r="AN74" s="1">
        <f t="shared" si="27"/>
        <v>45247.380000000019</v>
      </c>
      <c r="AQ74" s="40">
        <v>96</v>
      </c>
      <c r="AR74" s="40">
        <f>IF('Imperial ME - Current'!$H$15&lt;2.8907,1007.26-132.54*(2.8907-'Imperial ME - Current'!$H$15),1007.26)</f>
        <v>1007.26</v>
      </c>
      <c r="AS74" s="1">
        <f t="shared" si="37"/>
        <v>55093.740000000071</v>
      </c>
      <c r="AT74" s="40">
        <f>IF('Imperial ME - Current'!$H$15&lt;3.0807,491.38-48.3005*(3.0807-'Imperial ME - Current'!$H$15),491.38)</f>
        <v>491.38</v>
      </c>
      <c r="AU74" s="1">
        <f t="shared" si="28"/>
        <v>45247.380000000019</v>
      </c>
      <c r="AX74" s="40">
        <v>96</v>
      </c>
      <c r="AY74" s="40">
        <f>IF('Imperial ME - Current'!$I$15&lt;2.8907,1007.26-132.54*(2.8907-'Imperial ME - Current'!$I$15),1007.26)</f>
        <v>1007.26</v>
      </c>
      <c r="AZ74" s="1">
        <f t="shared" si="38"/>
        <v>55093.740000000071</v>
      </c>
      <c r="BA74" s="40">
        <f>IF('Imperial ME - Current'!$I$15&lt;3.0807,491.38-48.3005*(3.0807-'Imperial ME - Current'!$I$15),491.38)</f>
        <v>491.38</v>
      </c>
      <c r="BB74" s="1">
        <f t="shared" si="29"/>
        <v>45247.380000000019</v>
      </c>
    </row>
    <row r="75" spans="1:54" x14ac:dyDescent="0.25">
      <c r="A75" s="40">
        <v>97</v>
      </c>
      <c r="B75" s="40">
        <f>IF('Imperial ME - Current'!$B$15&lt;2.8907,1007.26-132.54*(2.8907-'Imperial ME - Current'!$B$15),1007.26)</f>
        <v>1007.26</v>
      </c>
      <c r="C75" s="1">
        <f t="shared" si="31"/>
        <v>56101.000000000073</v>
      </c>
      <c r="D75" s="40">
        <f>IF('Imperial ME - Current'!$B$15&lt;3.0807,491.38-48.3005*(3.0807-'Imperial ME - Current'!$B$15),491.38)</f>
        <v>491.38</v>
      </c>
      <c r="E75" s="1">
        <f t="shared" si="30"/>
        <v>45738.760000000017</v>
      </c>
      <c r="H75" s="40">
        <v>97</v>
      </c>
      <c r="I75" s="40">
        <f>IF('Imperial ME - Current'!$C$15&lt;2.8907,1007.26-132.54*(2.8907-'Imperial ME - Current'!$C$15),1007.26)</f>
        <v>1007.26</v>
      </c>
      <c r="J75" s="1">
        <f t="shared" si="32"/>
        <v>56101.000000000073</v>
      </c>
      <c r="K75" s="40">
        <f>IF('Imperial ME - Current'!$C$15&lt;3.0807,491.38-48.3005*(3.0807-'Imperial ME - Current'!$C$15),491.38)</f>
        <v>491.38</v>
      </c>
      <c r="L75" s="1">
        <f t="shared" si="23"/>
        <v>45738.760000000017</v>
      </c>
      <c r="O75" s="40">
        <v>97</v>
      </c>
      <c r="P75" s="40">
        <f>IF('Imperial ME - Current'!$D$15&lt;2.8907,1007.26-132.54*(2.8907-'Imperial ME - Current'!$D$15),1007.26)</f>
        <v>1007.26</v>
      </c>
      <c r="Q75" s="1">
        <f t="shared" si="33"/>
        <v>56101.000000000073</v>
      </c>
      <c r="R75" s="40">
        <f>IF('Imperial ME - Current'!$D$15&lt;3.0807,491.38-48.3005*(3.0807-'Imperial ME - Current'!$D$15),491.38)</f>
        <v>491.38</v>
      </c>
      <c r="S75" s="1">
        <f t="shared" si="24"/>
        <v>45738.760000000017</v>
      </c>
      <c r="V75" s="40">
        <v>97</v>
      </c>
      <c r="W75" s="40">
        <f>IF('Imperial ME - Current'!$E$15&lt;2.8907,1007.26-132.54*(2.8907-'Imperial ME - Current'!$E$15),1007.26)</f>
        <v>1007.26</v>
      </c>
      <c r="X75" s="1">
        <f t="shared" si="34"/>
        <v>56101.000000000073</v>
      </c>
      <c r="Y75" s="40">
        <f>IF('Imperial ME - Current'!$E$15&lt;3.0807,491.38-48.3005*(3.0807-'Imperial ME - Current'!$E$15),491.38)</f>
        <v>491.38</v>
      </c>
      <c r="Z75" s="1">
        <f t="shared" si="25"/>
        <v>45738.760000000017</v>
      </c>
      <c r="AC75" s="40">
        <v>97</v>
      </c>
      <c r="AD75" s="40">
        <f>IF('Imperial ME - Current'!$F$15&lt;2.8907,1007.26-132.54*(2.8907-'Imperial ME - Current'!$F$15),1007.26)</f>
        <v>1007.26</v>
      </c>
      <c r="AE75" s="1">
        <f t="shared" si="35"/>
        <v>56101.000000000073</v>
      </c>
      <c r="AF75" s="40">
        <f>IF('Imperial ME - Current'!$F$15&lt;3.0807,491.38-48.3005*(3.0807-'Imperial ME - Current'!$F$15),491.38)</f>
        <v>491.38</v>
      </c>
      <c r="AG75" s="1">
        <f t="shared" si="26"/>
        <v>45738.760000000017</v>
      </c>
      <c r="AJ75" s="40">
        <v>97</v>
      </c>
      <c r="AK75" s="40">
        <f>IF('Imperial ME - Current'!$G$15&lt;2.8907,1007.26-132.54*(2.8907-'Imperial ME - Current'!$G$15),1007.26)</f>
        <v>1007.26</v>
      </c>
      <c r="AL75" s="1">
        <f t="shared" si="36"/>
        <v>56101.000000000073</v>
      </c>
      <c r="AM75" s="40">
        <f>IF('Imperial ME - Current'!$G$15&lt;3.0807,491.38-48.3005*(3.0807-'Imperial ME - Current'!$G$15),491.38)</f>
        <v>491.38</v>
      </c>
      <c r="AN75" s="1">
        <f t="shared" si="27"/>
        <v>45738.760000000017</v>
      </c>
      <c r="AQ75" s="40">
        <v>97</v>
      </c>
      <c r="AR75" s="40">
        <f>IF('Imperial ME - Current'!$H$15&lt;2.8907,1007.26-132.54*(2.8907-'Imperial ME - Current'!$H$15),1007.26)</f>
        <v>1007.26</v>
      </c>
      <c r="AS75" s="1">
        <f t="shared" si="37"/>
        <v>56101.000000000073</v>
      </c>
      <c r="AT75" s="40">
        <f>IF('Imperial ME - Current'!$H$15&lt;3.0807,491.38-48.3005*(3.0807-'Imperial ME - Current'!$H$15),491.38)</f>
        <v>491.38</v>
      </c>
      <c r="AU75" s="1">
        <f t="shared" si="28"/>
        <v>45738.760000000017</v>
      </c>
      <c r="AX75" s="40">
        <v>97</v>
      </c>
      <c r="AY75" s="40">
        <f>IF('Imperial ME - Current'!$I$15&lt;2.8907,1007.26-132.54*(2.8907-'Imperial ME - Current'!$I$15),1007.26)</f>
        <v>1007.26</v>
      </c>
      <c r="AZ75" s="1">
        <f t="shared" si="38"/>
        <v>56101.000000000073</v>
      </c>
      <c r="BA75" s="40">
        <f>IF('Imperial ME - Current'!$I$15&lt;3.0807,491.38-48.3005*(3.0807-'Imperial ME - Current'!$I$15),491.38)</f>
        <v>491.38</v>
      </c>
      <c r="BB75" s="1">
        <f t="shared" si="29"/>
        <v>45738.760000000017</v>
      </c>
    </row>
    <row r="76" spans="1:54" x14ac:dyDescent="0.25">
      <c r="A76" s="40">
        <v>98</v>
      </c>
      <c r="B76" s="40">
        <f>IF('Imperial ME - Current'!$B$15&lt;2.8907,1007.26-132.54*(2.8907-'Imperial ME - Current'!$B$15),1007.26)</f>
        <v>1007.26</v>
      </c>
      <c r="C76" s="1">
        <f t="shared" si="31"/>
        <v>57108.260000000075</v>
      </c>
      <c r="D76" s="40">
        <f>IF('Imperial ME - Current'!$B$15&lt;3.0807,491.38-48.3005*(3.0807-'Imperial ME - Current'!$B$15),491.38)</f>
        <v>491.38</v>
      </c>
      <c r="E76" s="1">
        <f t="shared" si="30"/>
        <v>46230.140000000014</v>
      </c>
      <c r="H76" s="40">
        <v>98</v>
      </c>
      <c r="I76" s="40">
        <f>IF('Imperial ME - Current'!$C$15&lt;2.8907,1007.26-132.54*(2.8907-'Imperial ME - Current'!$C$15),1007.26)</f>
        <v>1007.26</v>
      </c>
      <c r="J76" s="1">
        <f t="shared" si="32"/>
        <v>57108.260000000075</v>
      </c>
      <c r="K76" s="40">
        <f>IF('Imperial ME - Current'!$C$15&lt;3.0807,491.38-48.3005*(3.0807-'Imperial ME - Current'!$C$15),491.38)</f>
        <v>491.38</v>
      </c>
      <c r="L76" s="1">
        <f t="shared" si="23"/>
        <v>46230.140000000014</v>
      </c>
      <c r="O76" s="40">
        <v>98</v>
      </c>
      <c r="P76" s="40">
        <f>IF('Imperial ME - Current'!$D$15&lt;2.8907,1007.26-132.54*(2.8907-'Imperial ME - Current'!$D$15),1007.26)</f>
        <v>1007.26</v>
      </c>
      <c r="Q76" s="1">
        <f t="shared" si="33"/>
        <v>57108.260000000075</v>
      </c>
      <c r="R76" s="40">
        <f>IF('Imperial ME - Current'!$D$15&lt;3.0807,491.38-48.3005*(3.0807-'Imperial ME - Current'!$D$15),491.38)</f>
        <v>491.38</v>
      </c>
      <c r="S76" s="1">
        <f t="shared" si="24"/>
        <v>46230.140000000014</v>
      </c>
      <c r="V76" s="40">
        <v>98</v>
      </c>
      <c r="W76" s="40">
        <f>IF('Imperial ME - Current'!$E$15&lt;2.8907,1007.26-132.54*(2.8907-'Imperial ME - Current'!$E$15),1007.26)</f>
        <v>1007.26</v>
      </c>
      <c r="X76" s="1">
        <f t="shared" si="34"/>
        <v>57108.260000000075</v>
      </c>
      <c r="Y76" s="40">
        <f>IF('Imperial ME - Current'!$E$15&lt;3.0807,491.38-48.3005*(3.0807-'Imperial ME - Current'!$E$15),491.38)</f>
        <v>491.38</v>
      </c>
      <c r="Z76" s="1">
        <f t="shared" si="25"/>
        <v>46230.140000000014</v>
      </c>
      <c r="AC76" s="40">
        <v>98</v>
      </c>
      <c r="AD76" s="40">
        <f>IF('Imperial ME - Current'!$F$15&lt;2.8907,1007.26-132.54*(2.8907-'Imperial ME - Current'!$F$15),1007.26)</f>
        <v>1007.26</v>
      </c>
      <c r="AE76" s="1">
        <f t="shared" si="35"/>
        <v>57108.260000000075</v>
      </c>
      <c r="AF76" s="40">
        <f>IF('Imperial ME - Current'!$F$15&lt;3.0807,491.38-48.3005*(3.0807-'Imperial ME - Current'!$F$15),491.38)</f>
        <v>491.38</v>
      </c>
      <c r="AG76" s="1">
        <f t="shared" si="26"/>
        <v>46230.140000000014</v>
      </c>
      <c r="AJ76" s="40">
        <v>98</v>
      </c>
      <c r="AK76" s="40">
        <f>IF('Imperial ME - Current'!$G$15&lt;2.8907,1007.26-132.54*(2.8907-'Imperial ME - Current'!$G$15),1007.26)</f>
        <v>1007.26</v>
      </c>
      <c r="AL76" s="1">
        <f t="shared" si="36"/>
        <v>57108.260000000075</v>
      </c>
      <c r="AM76" s="40">
        <f>IF('Imperial ME - Current'!$G$15&lt;3.0807,491.38-48.3005*(3.0807-'Imperial ME - Current'!$G$15),491.38)</f>
        <v>491.38</v>
      </c>
      <c r="AN76" s="1">
        <f t="shared" si="27"/>
        <v>46230.140000000014</v>
      </c>
      <c r="AQ76" s="40">
        <v>98</v>
      </c>
      <c r="AR76" s="40">
        <f>IF('Imperial ME - Current'!$H$15&lt;2.8907,1007.26-132.54*(2.8907-'Imperial ME - Current'!$H$15),1007.26)</f>
        <v>1007.26</v>
      </c>
      <c r="AS76" s="1">
        <f t="shared" si="37"/>
        <v>57108.260000000075</v>
      </c>
      <c r="AT76" s="40">
        <f>IF('Imperial ME - Current'!$H$15&lt;3.0807,491.38-48.3005*(3.0807-'Imperial ME - Current'!$H$15),491.38)</f>
        <v>491.38</v>
      </c>
      <c r="AU76" s="1">
        <f t="shared" si="28"/>
        <v>46230.140000000014</v>
      </c>
      <c r="AX76" s="40">
        <v>98</v>
      </c>
      <c r="AY76" s="40">
        <f>IF('Imperial ME - Current'!$I$15&lt;2.8907,1007.26-132.54*(2.8907-'Imperial ME - Current'!$I$15),1007.26)</f>
        <v>1007.26</v>
      </c>
      <c r="AZ76" s="1">
        <f t="shared" si="38"/>
        <v>57108.260000000075</v>
      </c>
      <c r="BA76" s="40">
        <f>IF('Imperial ME - Current'!$I$15&lt;3.0807,491.38-48.3005*(3.0807-'Imperial ME - Current'!$I$15),491.38)</f>
        <v>491.38</v>
      </c>
      <c r="BB76" s="1">
        <f t="shared" si="29"/>
        <v>46230.140000000014</v>
      </c>
    </row>
    <row r="77" spans="1:54" x14ac:dyDescent="0.25">
      <c r="A77" s="40">
        <v>99</v>
      </c>
      <c r="B77" s="40">
        <f>IF('Imperial ME - Current'!$B$15&lt;2.8907,1007.26-132.54*(2.8907-'Imperial ME - Current'!$B$15),1007.26)</f>
        <v>1007.26</v>
      </c>
      <c r="C77" s="1">
        <f t="shared" si="31"/>
        <v>58115.520000000077</v>
      </c>
      <c r="D77" s="40">
        <f>IF('Imperial ME - Current'!$B$15&lt;3.0807,491.38-48.3005*(3.0807-'Imperial ME - Current'!$B$15),491.38)</f>
        <v>491.38</v>
      </c>
      <c r="E77" s="1">
        <f t="shared" si="30"/>
        <v>46721.520000000011</v>
      </c>
      <c r="H77" s="40">
        <v>99</v>
      </c>
      <c r="I77" s="40">
        <f>IF('Imperial ME - Current'!$C$15&lt;2.8907,1007.26-132.54*(2.8907-'Imperial ME - Current'!$C$15),1007.26)</f>
        <v>1007.26</v>
      </c>
      <c r="J77" s="1">
        <f t="shared" si="32"/>
        <v>58115.520000000077</v>
      </c>
      <c r="K77" s="40">
        <f>IF('Imperial ME - Current'!$C$15&lt;3.0807,491.38-48.3005*(3.0807-'Imperial ME - Current'!$C$15),491.38)</f>
        <v>491.38</v>
      </c>
      <c r="L77" s="1">
        <f t="shared" ref="L77:L140" si="39">K77+L76</f>
        <v>46721.520000000011</v>
      </c>
      <c r="O77" s="40">
        <v>99</v>
      </c>
      <c r="P77" s="40">
        <f>IF('Imperial ME - Current'!$D$15&lt;2.8907,1007.26-132.54*(2.8907-'Imperial ME - Current'!$D$15),1007.26)</f>
        <v>1007.26</v>
      </c>
      <c r="Q77" s="1">
        <f t="shared" si="33"/>
        <v>58115.520000000077</v>
      </c>
      <c r="R77" s="40">
        <f>IF('Imperial ME - Current'!$D$15&lt;3.0807,491.38-48.3005*(3.0807-'Imperial ME - Current'!$D$15),491.38)</f>
        <v>491.38</v>
      </c>
      <c r="S77" s="1">
        <f t="shared" ref="S77:S140" si="40">R77+S76</f>
        <v>46721.520000000011</v>
      </c>
      <c r="V77" s="40">
        <v>99</v>
      </c>
      <c r="W77" s="40">
        <f>IF('Imperial ME - Current'!$E$15&lt;2.8907,1007.26-132.54*(2.8907-'Imperial ME - Current'!$E$15),1007.26)</f>
        <v>1007.26</v>
      </c>
      <c r="X77" s="1">
        <f t="shared" si="34"/>
        <v>58115.520000000077</v>
      </c>
      <c r="Y77" s="40">
        <f>IF('Imperial ME - Current'!$E$15&lt;3.0807,491.38-48.3005*(3.0807-'Imperial ME - Current'!$E$15),491.38)</f>
        <v>491.38</v>
      </c>
      <c r="Z77" s="1">
        <f t="shared" ref="Z77:Z140" si="41">Y77+Z76</f>
        <v>46721.520000000011</v>
      </c>
      <c r="AC77" s="40">
        <v>99</v>
      </c>
      <c r="AD77" s="40">
        <f>IF('Imperial ME - Current'!$F$15&lt;2.8907,1007.26-132.54*(2.8907-'Imperial ME - Current'!$F$15),1007.26)</f>
        <v>1007.26</v>
      </c>
      <c r="AE77" s="1">
        <f t="shared" si="35"/>
        <v>58115.520000000077</v>
      </c>
      <c r="AF77" s="40">
        <f>IF('Imperial ME - Current'!$F$15&lt;3.0807,491.38-48.3005*(3.0807-'Imperial ME - Current'!$F$15),491.38)</f>
        <v>491.38</v>
      </c>
      <c r="AG77" s="1">
        <f t="shared" ref="AG77:AG140" si="42">AF77+AG76</f>
        <v>46721.520000000011</v>
      </c>
      <c r="AJ77" s="40">
        <v>99</v>
      </c>
      <c r="AK77" s="40">
        <f>IF('Imperial ME - Current'!$G$15&lt;2.8907,1007.26-132.54*(2.8907-'Imperial ME - Current'!$G$15),1007.26)</f>
        <v>1007.26</v>
      </c>
      <c r="AL77" s="1">
        <f t="shared" si="36"/>
        <v>58115.520000000077</v>
      </c>
      <c r="AM77" s="40">
        <f>IF('Imperial ME - Current'!$G$15&lt;3.0807,491.38-48.3005*(3.0807-'Imperial ME - Current'!$G$15),491.38)</f>
        <v>491.38</v>
      </c>
      <c r="AN77" s="1">
        <f t="shared" ref="AN77:AN140" si="43">AM77+AN76</f>
        <v>46721.520000000011</v>
      </c>
      <c r="AQ77" s="40">
        <v>99</v>
      </c>
      <c r="AR77" s="40">
        <f>IF('Imperial ME - Current'!$H$15&lt;2.8907,1007.26-132.54*(2.8907-'Imperial ME - Current'!$H$15),1007.26)</f>
        <v>1007.26</v>
      </c>
      <c r="AS77" s="1">
        <f t="shared" si="37"/>
        <v>58115.520000000077</v>
      </c>
      <c r="AT77" s="40">
        <f>IF('Imperial ME - Current'!$H$15&lt;3.0807,491.38-48.3005*(3.0807-'Imperial ME - Current'!$H$15),491.38)</f>
        <v>491.38</v>
      </c>
      <c r="AU77" s="1">
        <f t="shared" ref="AU77:AU140" si="44">AT77+AU76</f>
        <v>46721.520000000011</v>
      </c>
      <c r="AX77" s="40">
        <v>99</v>
      </c>
      <c r="AY77" s="40">
        <f>IF('Imperial ME - Current'!$I$15&lt;2.8907,1007.26-132.54*(2.8907-'Imperial ME - Current'!$I$15),1007.26)</f>
        <v>1007.26</v>
      </c>
      <c r="AZ77" s="1">
        <f t="shared" si="38"/>
        <v>58115.520000000077</v>
      </c>
      <c r="BA77" s="40">
        <f>IF('Imperial ME - Current'!$I$15&lt;3.0807,491.38-48.3005*(3.0807-'Imperial ME - Current'!$I$15),491.38)</f>
        <v>491.38</v>
      </c>
      <c r="BB77" s="1">
        <f t="shared" ref="BB77:BB140" si="45">BA77+BB76</f>
        <v>46721.520000000011</v>
      </c>
    </row>
    <row r="78" spans="1:54" x14ac:dyDescent="0.25">
      <c r="A78" s="40">
        <v>100</v>
      </c>
      <c r="B78" s="40">
        <f>IF('Imperial ME - Current'!$B$15&lt;2.8907,1007.26-132.54*(2.8907-'Imperial ME - Current'!$B$15),1007.26)</f>
        <v>1007.26</v>
      </c>
      <c r="C78" s="1">
        <f t="shared" si="31"/>
        <v>59122.780000000079</v>
      </c>
      <c r="D78" s="40">
        <f>IF('Imperial ME - Current'!$B$15&lt;3.0807,491.38-48.3005*(3.0807-'Imperial ME - Current'!$B$15),491.38)</f>
        <v>491.38</v>
      </c>
      <c r="E78" s="1">
        <f t="shared" si="30"/>
        <v>47212.900000000009</v>
      </c>
      <c r="H78" s="40">
        <v>100</v>
      </c>
      <c r="I78" s="40">
        <f>IF('Imperial ME - Current'!$C$15&lt;2.8907,1007.26-132.54*(2.8907-'Imperial ME - Current'!$C$15),1007.26)</f>
        <v>1007.26</v>
      </c>
      <c r="J78" s="1">
        <f t="shared" si="32"/>
        <v>59122.780000000079</v>
      </c>
      <c r="K78" s="40">
        <f>IF('Imperial ME - Current'!$C$15&lt;3.0807,491.38-48.3005*(3.0807-'Imperial ME - Current'!$C$15),491.38)</f>
        <v>491.38</v>
      </c>
      <c r="L78" s="1">
        <f t="shared" si="39"/>
        <v>47212.900000000009</v>
      </c>
      <c r="O78" s="40">
        <v>100</v>
      </c>
      <c r="P78" s="40">
        <f>IF('Imperial ME - Current'!$D$15&lt;2.8907,1007.26-132.54*(2.8907-'Imperial ME - Current'!$D$15),1007.26)</f>
        <v>1007.26</v>
      </c>
      <c r="Q78" s="1">
        <f t="shared" si="33"/>
        <v>59122.780000000079</v>
      </c>
      <c r="R78" s="40">
        <f>IF('Imperial ME - Current'!$D$15&lt;3.0807,491.38-48.3005*(3.0807-'Imperial ME - Current'!$D$15),491.38)</f>
        <v>491.38</v>
      </c>
      <c r="S78" s="1">
        <f t="shared" si="40"/>
        <v>47212.900000000009</v>
      </c>
      <c r="V78" s="40">
        <v>100</v>
      </c>
      <c r="W78" s="40">
        <f>IF('Imperial ME - Current'!$E$15&lt;2.8907,1007.26-132.54*(2.8907-'Imperial ME - Current'!$E$15),1007.26)</f>
        <v>1007.26</v>
      </c>
      <c r="X78" s="1">
        <f t="shared" si="34"/>
        <v>59122.780000000079</v>
      </c>
      <c r="Y78" s="40">
        <f>IF('Imperial ME - Current'!$E$15&lt;3.0807,491.38-48.3005*(3.0807-'Imperial ME - Current'!$E$15),491.38)</f>
        <v>491.38</v>
      </c>
      <c r="Z78" s="1">
        <f t="shared" si="41"/>
        <v>47212.900000000009</v>
      </c>
      <c r="AC78" s="40">
        <v>100</v>
      </c>
      <c r="AD78" s="40">
        <f>IF('Imperial ME - Current'!$F$15&lt;2.8907,1007.26-132.54*(2.8907-'Imperial ME - Current'!$F$15),1007.26)</f>
        <v>1007.26</v>
      </c>
      <c r="AE78" s="1">
        <f t="shared" si="35"/>
        <v>59122.780000000079</v>
      </c>
      <c r="AF78" s="40">
        <f>IF('Imperial ME - Current'!$F$15&lt;3.0807,491.38-48.3005*(3.0807-'Imperial ME - Current'!$F$15),491.38)</f>
        <v>491.38</v>
      </c>
      <c r="AG78" s="1">
        <f t="shared" si="42"/>
        <v>47212.900000000009</v>
      </c>
      <c r="AJ78" s="40">
        <v>100</v>
      </c>
      <c r="AK78" s="40">
        <f>IF('Imperial ME - Current'!$G$15&lt;2.8907,1007.26-132.54*(2.8907-'Imperial ME - Current'!$G$15),1007.26)</f>
        <v>1007.26</v>
      </c>
      <c r="AL78" s="1">
        <f t="shared" si="36"/>
        <v>59122.780000000079</v>
      </c>
      <c r="AM78" s="40">
        <f>IF('Imperial ME - Current'!$G$15&lt;3.0807,491.38-48.3005*(3.0807-'Imperial ME - Current'!$G$15),491.38)</f>
        <v>491.38</v>
      </c>
      <c r="AN78" s="1">
        <f t="shared" si="43"/>
        <v>47212.900000000009</v>
      </c>
      <c r="AQ78" s="40">
        <v>100</v>
      </c>
      <c r="AR78" s="40">
        <f>IF('Imperial ME - Current'!$H$15&lt;2.8907,1007.26-132.54*(2.8907-'Imperial ME - Current'!$H$15),1007.26)</f>
        <v>1007.26</v>
      </c>
      <c r="AS78" s="1">
        <f t="shared" si="37"/>
        <v>59122.780000000079</v>
      </c>
      <c r="AT78" s="40">
        <f>IF('Imperial ME - Current'!$H$15&lt;3.0807,491.38-48.3005*(3.0807-'Imperial ME - Current'!$H$15),491.38)</f>
        <v>491.38</v>
      </c>
      <c r="AU78" s="1">
        <f t="shared" si="44"/>
        <v>47212.900000000009</v>
      </c>
      <c r="AX78" s="40">
        <v>100</v>
      </c>
      <c r="AY78" s="40">
        <f>IF('Imperial ME - Current'!$I$15&lt;2.8907,1007.26-132.54*(2.8907-'Imperial ME - Current'!$I$15),1007.26)</f>
        <v>1007.26</v>
      </c>
      <c r="AZ78" s="1">
        <f t="shared" si="38"/>
        <v>59122.780000000079</v>
      </c>
      <c r="BA78" s="40">
        <f>IF('Imperial ME - Current'!$I$15&lt;3.0807,491.38-48.3005*(3.0807-'Imperial ME - Current'!$I$15),491.38)</f>
        <v>491.38</v>
      </c>
      <c r="BB78" s="1">
        <f t="shared" si="45"/>
        <v>47212.900000000009</v>
      </c>
    </row>
    <row r="79" spans="1:54" x14ac:dyDescent="0.25">
      <c r="A79" s="40">
        <v>101</v>
      </c>
      <c r="B79" s="40">
        <f>IF('Imperial ME - Current'!$B$15&lt;2.8907,1007.26-132.54*(2.8907-'Imperial ME - Current'!$B$15),1007.26)</f>
        <v>1007.26</v>
      </c>
      <c r="C79" s="1">
        <f t="shared" si="31"/>
        <v>60130.040000000081</v>
      </c>
      <c r="D79" s="40">
        <f>IF('Imperial ME - Current'!$B$15&lt;3.0807,491.38-48.3005*(3.0807-'Imperial ME - Current'!$B$15),491.38)</f>
        <v>491.38</v>
      </c>
      <c r="E79" s="1">
        <f t="shared" si="30"/>
        <v>47704.280000000006</v>
      </c>
      <c r="H79" s="40">
        <v>101</v>
      </c>
      <c r="I79" s="40">
        <f>IF('Imperial ME - Current'!$C$15&lt;2.8907,1007.26-132.54*(2.8907-'Imperial ME - Current'!$C$15),1007.26)</f>
        <v>1007.26</v>
      </c>
      <c r="J79" s="1">
        <f t="shared" si="32"/>
        <v>60130.040000000081</v>
      </c>
      <c r="K79" s="40">
        <f>IF('Imperial ME - Current'!$C$15&lt;3.0807,491.38-48.3005*(3.0807-'Imperial ME - Current'!$C$15),491.38)</f>
        <v>491.38</v>
      </c>
      <c r="L79" s="1">
        <f t="shared" si="39"/>
        <v>47704.280000000006</v>
      </c>
      <c r="O79" s="40">
        <v>101</v>
      </c>
      <c r="P79" s="40">
        <f>IF('Imperial ME - Current'!$D$15&lt;2.8907,1007.26-132.54*(2.8907-'Imperial ME - Current'!$D$15),1007.26)</f>
        <v>1007.26</v>
      </c>
      <c r="Q79" s="1">
        <f t="shared" si="33"/>
        <v>60130.040000000081</v>
      </c>
      <c r="R79" s="40">
        <f>IF('Imperial ME - Current'!$D$15&lt;3.0807,491.38-48.3005*(3.0807-'Imperial ME - Current'!$D$15),491.38)</f>
        <v>491.38</v>
      </c>
      <c r="S79" s="1">
        <f t="shared" si="40"/>
        <v>47704.280000000006</v>
      </c>
      <c r="V79" s="40">
        <v>101</v>
      </c>
      <c r="W79" s="40">
        <f>IF('Imperial ME - Current'!$E$15&lt;2.8907,1007.26-132.54*(2.8907-'Imperial ME - Current'!$E$15),1007.26)</f>
        <v>1007.26</v>
      </c>
      <c r="X79" s="1">
        <f t="shared" si="34"/>
        <v>60130.040000000081</v>
      </c>
      <c r="Y79" s="40">
        <f>IF('Imperial ME - Current'!$E$15&lt;3.0807,491.38-48.3005*(3.0807-'Imperial ME - Current'!$E$15),491.38)</f>
        <v>491.38</v>
      </c>
      <c r="Z79" s="1">
        <f t="shared" si="41"/>
        <v>47704.280000000006</v>
      </c>
      <c r="AC79" s="40">
        <v>101</v>
      </c>
      <c r="AD79" s="40">
        <f>IF('Imperial ME - Current'!$F$15&lt;2.8907,1007.26-132.54*(2.8907-'Imperial ME - Current'!$F$15),1007.26)</f>
        <v>1007.26</v>
      </c>
      <c r="AE79" s="1">
        <f t="shared" si="35"/>
        <v>60130.040000000081</v>
      </c>
      <c r="AF79" s="40">
        <f>IF('Imperial ME - Current'!$F$15&lt;3.0807,491.38-48.3005*(3.0807-'Imperial ME - Current'!$F$15),491.38)</f>
        <v>491.38</v>
      </c>
      <c r="AG79" s="1">
        <f t="shared" si="42"/>
        <v>47704.280000000006</v>
      </c>
      <c r="AJ79" s="40">
        <v>101</v>
      </c>
      <c r="AK79" s="40">
        <f>IF('Imperial ME - Current'!$G$15&lt;2.8907,1007.26-132.54*(2.8907-'Imperial ME - Current'!$G$15),1007.26)</f>
        <v>1007.26</v>
      </c>
      <c r="AL79" s="1">
        <f t="shared" si="36"/>
        <v>60130.040000000081</v>
      </c>
      <c r="AM79" s="40">
        <f>IF('Imperial ME - Current'!$G$15&lt;3.0807,491.38-48.3005*(3.0807-'Imperial ME - Current'!$G$15),491.38)</f>
        <v>491.38</v>
      </c>
      <c r="AN79" s="1">
        <f t="shared" si="43"/>
        <v>47704.280000000006</v>
      </c>
      <c r="AQ79" s="40">
        <v>101</v>
      </c>
      <c r="AR79" s="40">
        <f>IF('Imperial ME - Current'!$H$15&lt;2.8907,1007.26-132.54*(2.8907-'Imperial ME - Current'!$H$15),1007.26)</f>
        <v>1007.26</v>
      </c>
      <c r="AS79" s="1">
        <f t="shared" si="37"/>
        <v>60130.040000000081</v>
      </c>
      <c r="AT79" s="40">
        <f>IF('Imperial ME - Current'!$H$15&lt;3.0807,491.38-48.3005*(3.0807-'Imperial ME - Current'!$H$15),491.38)</f>
        <v>491.38</v>
      </c>
      <c r="AU79" s="1">
        <f t="shared" si="44"/>
        <v>47704.280000000006</v>
      </c>
      <c r="AX79" s="40">
        <v>101</v>
      </c>
      <c r="AY79" s="40">
        <f>IF('Imperial ME - Current'!$I$15&lt;2.8907,1007.26-132.54*(2.8907-'Imperial ME - Current'!$I$15),1007.26)</f>
        <v>1007.26</v>
      </c>
      <c r="AZ79" s="1">
        <f t="shared" si="38"/>
        <v>60130.040000000081</v>
      </c>
      <c r="BA79" s="40">
        <f>IF('Imperial ME - Current'!$I$15&lt;3.0807,491.38-48.3005*(3.0807-'Imperial ME - Current'!$I$15),491.38)</f>
        <v>491.38</v>
      </c>
      <c r="BB79" s="1">
        <f t="shared" si="45"/>
        <v>47704.280000000006</v>
      </c>
    </row>
    <row r="80" spans="1:54" x14ac:dyDescent="0.25">
      <c r="A80" s="40">
        <v>102</v>
      </c>
      <c r="B80" s="40">
        <f>IF('Imperial ME - Current'!$B$15&lt;2.8907,1007.26-132.54*(2.8907-'Imperial ME - Current'!$B$15),1007.26)</f>
        <v>1007.26</v>
      </c>
      <c r="C80" s="1">
        <f t="shared" si="31"/>
        <v>61137.300000000083</v>
      </c>
      <c r="D80" s="40">
        <f>IF('Imperial ME - Current'!$B$15&lt;3.0807,491.38-48.3005*(3.0807-'Imperial ME - Current'!$B$15),491.38)</f>
        <v>491.38</v>
      </c>
      <c r="E80" s="1">
        <f t="shared" si="30"/>
        <v>48195.66</v>
      </c>
      <c r="H80" s="40">
        <v>102</v>
      </c>
      <c r="I80" s="40">
        <f>IF('Imperial ME - Current'!$C$15&lt;2.8907,1007.26-132.54*(2.8907-'Imperial ME - Current'!$C$15),1007.26)</f>
        <v>1007.26</v>
      </c>
      <c r="J80" s="1">
        <f t="shared" si="32"/>
        <v>61137.300000000083</v>
      </c>
      <c r="K80" s="40">
        <f>IF('Imperial ME - Current'!$C$15&lt;3.0807,491.38-48.3005*(3.0807-'Imperial ME - Current'!$C$15),491.38)</f>
        <v>491.38</v>
      </c>
      <c r="L80" s="1">
        <f t="shared" si="39"/>
        <v>48195.66</v>
      </c>
      <c r="O80" s="40">
        <v>102</v>
      </c>
      <c r="P80" s="40">
        <f>IF('Imperial ME - Current'!$D$15&lt;2.8907,1007.26-132.54*(2.8907-'Imperial ME - Current'!$D$15),1007.26)</f>
        <v>1007.26</v>
      </c>
      <c r="Q80" s="1">
        <f t="shared" si="33"/>
        <v>61137.300000000083</v>
      </c>
      <c r="R80" s="40">
        <f>IF('Imperial ME - Current'!$D$15&lt;3.0807,491.38-48.3005*(3.0807-'Imperial ME - Current'!$D$15),491.38)</f>
        <v>491.38</v>
      </c>
      <c r="S80" s="1">
        <f t="shared" si="40"/>
        <v>48195.66</v>
      </c>
      <c r="V80" s="40">
        <v>102</v>
      </c>
      <c r="W80" s="40">
        <f>IF('Imperial ME - Current'!$E$15&lt;2.8907,1007.26-132.54*(2.8907-'Imperial ME - Current'!$E$15),1007.26)</f>
        <v>1007.26</v>
      </c>
      <c r="X80" s="1">
        <f t="shared" si="34"/>
        <v>61137.300000000083</v>
      </c>
      <c r="Y80" s="40">
        <f>IF('Imperial ME - Current'!$E$15&lt;3.0807,491.38-48.3005*(3.0807-'Imperial ME - Current'!$E$15),491.38)</f>
        <v>491.38</v>
      </c>
      <c r="Z80" s="1">
        <f t="shared" si="41"/>
        <v>48195.66</v>
      </c>
      <c r="AC80" s="40">
        <v>102</v>
      </c>
      <c r="AD80" s="40">
        <f>IF('Imperial ME - Current'!$F$15&lt;2.8907,1007.26-132.54*(2.8907-'Imperial ME - Current'!$F$15),1007.26)</f>
        <v>1007.26</v>
      </c>
      <c r="AE80" s="1">
        <f t="shared" si="35"/>
        <v>61137.300000000083</v>
      </c>
      <c r="AF80" s="40">
        <f>IF('Imperial ME - Current'!$F$15&lt;3.0807,491.38-48.3005*(3.0807-'Imperial ME - Current'!$F$15),491.38)</f>
        <v>491.38</v>
      </c>
      <c r="AG80" s="1">
        <f t="shared" si="42"/>
        <v>48195.66</v>
      </c>
      <c r="AJ80" s="40">
        <v>102</v>
      </c>
      <c r="AK80" s="40">
        <f>IF('Imperial ME - Current'!$G$15&lt;2.8907,1007.26-132.54*(2.8907-'Imperial ME - Current'!$G$15),1007.26)</f>
        <v>1007.26</v>
      </c>
      <c r="AL80" s="1">
        <f t="shared" si="36"/>
        <v>61137.300000000083</v>
      </c>
      <c r="AM80" s="40">
        <f>IF('Imperial ME - Current'!$G$15&lt;3.0807,491.38-48.3005*(3.0807-'Imperial ME - Current'!$G$15),491.38)</f>
        <v>491.38</v>
      </c>
      <c r="AN80" s="1">
        <f t="shared" si="43"/>
        <v>48195.66</v>
      </c>
      <c r="AQ80" s="40">
        <v>102</v>
      </c>
      <c r="AR80" s="40">
        <f>IF('Imperial ME - Current'!$H$15&lt;2.8907,1007.26-132.54*(2.8907-'Imperial ME - Current'!$H$15),1007.26)</f>
        <v>1007.26</v>
      </c>
      <c r="AS80" s="1">
        <f t="shared" si="37"/>
        <v>61137.300000000083</v>
      </c>
      <c r="AT80" s="40">
        <f>IF('Imperial ME - Current'!$H$15&lt;3.0807,491.38-48.3005*(3.0807-'Imperial ME - Current'!$H$15),491.38)</f>
        <v>491.38</v>
      </c>
      <c r="AU80" s="1">
        <f t="shared" si="44"/>
        <v>48195.66</v>
      </c>
      <c r="AX80" s="40">
        <v>102</v>
      </c>
      <c r="AY80" s="40">
        <f>IF('Imperial ME - Current'!$I$15&lt;2.8907,1007.26-132.54*(2.8907-'Imperial ME - Current'!$I$15),1007.26)</f>
        <v>1007.26</v>
      </c>
      <c r="AZ80" s="1">
        <f t="shared" si="38"/>
        <v>61137.300000000083</v>
      </c>
      <c r="BA80" s="40">
        <f>IF('Imperial ME - Current'!$I$15&lt;3.0807,491.38-48.3005*(3.0807-'Imperial ME - Current'!$I$15),491.38)</f>
        <v>491.38</v>
      </c>
      <c r="BB80" s="1">
        <f t="shared" si="45"/>
        <v>48195.66</v>
      </c>
    </row>
    <row r="81" spans="1:54" x14ac:dyDescent="0.25">
      <c r="A81" s="40">
        <v>103</v>
      </c>
      <c r="B81" s="40">
        <f>IF('Imperial ME - Current'!$B$15&lt;2.8907,1007.26-132.54*(2.8907-'Imperial ME - Current'!$B$15),1007.26)</f>
        <v>1007.26</v>
      </c>
      <c r="C81" s="1">
        <f t="shared" si="31"/>
        <v>62144.560000000085</v>
      </c>
      <c r="D81" s="40">
        <f>IF('Imperial ME - Current'!$B$15&lt;3.0807,491.38-48.3005*(3.0807-'Imperial ME - Current'!$B$15),491.38)</f>
        <v>491.38</v>
      </c>
      <c r="E81" s="1">
        <f t="shared" si="30"/>
        <v>48687.040000000001</v>
      </c>
      <c r="H81" s="40">
        <v>103</v>
      </c>
      <c r="I81" s="40">
        <f>IF('Imperial ME - Current'!$C$15&lt;2.8907,1007.26-132.54*(2.8907-'Imperial ME - Current'!$C$15),1007.26)</f>
        <v>1007.26</v>
      </c>
      <c r="J81" s="1">
        <f t="shared" si="32"/>
        <v>62144.560000000085</v>
      </c>
      <c r="K81" s="40">
        <f>IF('Imperial ME - Current'!$C$15&lt;3.0807,491.38-48.3005*(3.0807-'Imperial ME - Current'!$C$15),491.38)</f>
        <v>491.38</v>
      </c>
      <c r="L81" s="1">
        <f t="shared" si="39"/>
        <v>48687.040000000001</v>
      </c>
      <c r="O81" s="40">
        <v>103</v>
      </c>
      <c r="P81" s="40">
        <f>IF('Imperial ME - Current'!$D$15&lt;2.8907,1007.26-132.54*(2.8907-'Imperial ME - Current'!$D$15),1007.26)</f>
        <v>1007.26</v>
      </c>
      <c r="Q81" s="1">
        <f t="shared" si="33"/>
        <v>62144.560000000085</v>
      </c>
      <c r="R81" s="40">
        <f>IF('Imperial ME - Current'!$D$15&lt;3.0807,491.38-48.3005*(3.0807-'Imperial ME - Current'!$D$15),491.38)</f>
        <v>491.38</v>
      </c>
      <c r="S81" s="1">
        <f t="shared" si="40"/>
        <v>48687.040000000001</v>
      </c>
      <c r="V81" s="40">
        <v>103</v>
      </c>
      <c r="W81" s="40">
        <f>IF('Imperial ME - Current'!$E$15&lt;2.8907,1007.26-132.54*(2.8907-'Imperial ME - Current'!$E$15),1007.26)</f>
        <v>1007.26</v>
      </c>
      <c r="X81" s="1">
        <f t="shared" si="34"/>
        <v>62144.560000000085</v>
      </c>
      <c r="Y81" s="40">
        <f>IF('Imperial ME - Current'!$E$15&lt;3.0807,491.38-48.3005*(3.0807-'Imperial ME - Current'!$E$15),491.38)</f>
        <v>491.38</v>
      </c>
      <c r="Z81" s="1">
        <f t="shared" si="41"/>
        <v>48687.040000000001</v>
      </c>
      <c r="AC81" s="40">
        <v>103</v>
      </c>
      <c r="AD81" s="40">
        <f>IF('Imperial ME - Current'!$F$15&lt;2.8907,1007.26-132.54*(2.8907-'Imperial ME - Current'!$F$15),1007.26)</f>
        <v>1007.26</v>
      </c>
      <c r="AE81" s="1">
        <f t="shared" si="35"/>
        <v>62144.560000000085</v>
      </c>
      <c r="AF81" s="40">
        <f>IF('Imperial ME - Current'!$F$15&lt;3.0807,491.38-48.3005*(3.0807-'Imperial ME - Current'!$F$15),491.38)</f>
        <v>491.38</v>
      </c>
      <c r="AG81" s="1">
        <f t="shared" si="42"/>
        <v>48687.040000000001</v>
      </c>
      <c r="AJ81" s="40">
        <v>103</v>
      </c>
      <c r="AK81" s="40">
        <f>IF('Imperial ME - Current'!$G$15&lt;2.8907,1007.26-132.54*(2.8907-'Imperial ME - Current'!$G$15),1007.26)</f>
        <v>1007.26</v>
      </c>
      <c r="AL81" s="1">
        <f t="shared" si="36"/>
        <v>62144.560000000085</v>
      </c>
      <c r="AM81" s="40">
        <f>IF('Imperial ME - Current'!$G$15&lt;3.0807,491.38-48.3005*(3.0807-'Imperial ME - Current'!$G$15),491.38)</f>
        <v>491.38</v>
      </c>
      <c r="AN81" s="1">
        <f t="shared" si="43"/>
        <v>48687.040000000001</v>
      </c>
      <c r="AQ81" s="40">
        <v>103</v>
      </c>
      <c r="AR81" s="40">
        <f>IF('Imperial ME - Current'!$H$15&lt;2.8907,1007.26-132.54*(2.8907-'Imperial ME - Current'!$H$15),1007.26)</f>
        <v>1007.26</v>
      </c>
      <c r="AS81" s="1">
        <f t="shared" si="37"/>
        <v>62144.560000000085</v>
      </c>
      <c r="AT81" s="40">
        <f>IF('Imperial ME - Current'!$H$15&lt;3.0807,491.38-48.3005*(3.0807-'Imperial ME - Current'!$H$15),491.38)</f>
        <v>491.38</v>
      </c>
      <c r="AU81" s="1">
        <f t="shared" si="44"/>
        <v>48687.040000000001</v>
      </c>
      <c r="AX81" s="40">
        <v>103</v>
      </c>
      <c r="AY81" s="40">
        <f>IF('Imperial ME - Current'!$I$15&lt;2.8907,1007.26-132.54*(2.8907-'Imperial ME - Current'!$I$15),1007.26)</f>
        <v>1007.26</v>
      </c>
      <c r="AZ81" s="1">
        <f t="shared" si="38"/>
        <v>62144.560000000085</v>
      </c>
      <c r="BA81" s="40">
        <f>IF('Imperial ME - Current'!$I$15&lt;3.0807,491.38-48.3005*(3.0807-'Imperial ME - Current'!$I$15),491.38)</f>
        <v>491.38</v>
      </c>
      <c r="BB81" s="1">
        <f t="shared" si="45"/>
        <v>48687.040000000001</v>
      </c>
    </row>
    <row r="82" spans="1:54" x14ac:dyDescent="0.25">
      <c r="A82" s="40">
        <v>104</v>
      </c>
      <c r="B82" s="40">
        <f>IF('Imperial ME - Current'!$B$15&lt;2.8907,1007.26-132.54*(2.8907-'Imperial ME - Current'!$B$15),1007.26)</f>
        <v>1007.26</v>
      </c>
      <c r="C82" s="1">
        <f t="shared" si="31"/>
        <v>63151.820000000087</v>
      </c>
      <c r="D82" s="40">
        <f>IF('Imperial ME - Current'!$B$15&lt;3.0807,491.38-48.3005*(3.0807-'Imperial ME - Current'!$B$15),491.38)</f>
        <v>491.38</v>
      </c>
      <c r="E82" s="1">
        <f t="shared" si="30"/>
        <v>49178.42</v>
      </c>
      <c r="H82" s="40">
        <v>104</v>
      </c>
      <c r="I82" s="40">
        <f>IF('Imperial ME - Current'!$C$15&lt;2.8907,1007.26-132.54*(2.8907-'Imperial ME - Current'!$C$15),1007.26)</f>
        <v>1007.26</v>
      </c>
      <c r="J82" s="1">
        <f t="shared" si="32"/>
        <v>63151.820000000087</v>
      </c>
      <c r="K82" s="40">
        <f>IF('Imperial ME - Current'!$C$15&lt;3.0807,491.38-48.3005*(3.0807-'Imperial ME - Current'!$C$15),491.38)</f>
        <v>491.38</v>
      </c>
      <c r="L82" s="1">
        <f t="shared" si="39"/>
        <v>49178.42</v>
      </c>
      <c r="O82" s="40">
        <v>104</v>
      </c>
      <c r="P82" s="40">
        <f>IF('Imperial ME - Current'!$D$15&lt;2.8907,1007.26-132.54*(2.8907-'Imperial ME - Current'!$D$15),1007.26)</f>
        <v>1007.26</v>
      </c>
      <c r="Q82" s="1">
        <f t="shared" si="33"/>
        <v>63151.820000000087</v>
      </c>
      <c r="R82" s="40">
        <f>IF('Imperial ME - Current'!$D$15&lt;3.0807,491.38-48.3005*(3.0807-'Imperial ME - Current'!$D$15),491.38)</f>
        <v>491.38</v>
      </c>
      <c r="S82" s="1">
        <f t="shared" si="40"/>
        <v>49178.42</v>
      </c>
      <c r="V82" s="40">
        <v>104</v>
      </c>
      <c r="W82" s="40">
        <f>IF('Imperial ME - Current'!$E$15&lt;2.8907,1007.26-132.54*(2.8907-'Imperial ME - Current'!$E$15),1007.26)</f>
        <v>1007.26</v>
      </c>
      <c r="X82" s="1">
        <f t="shared" si="34"/>
        <v>63151.820000000087</v>
      </c>
      <c r="Y82" s="40">
        <f>IF('Imperial ME - Current'!$E$15&lt;3.0807,491.38-48.3005*(3.0807-'Imperial ME - Current'!$E$15),491.38)</f>
        <v>491.38</v>
      </c>
      <c r="Z82" s="1">
        <f t="shared" si="41"/>
        <v>49178.42</v>
      </c>
      <c r="AC82" s="40">
        <v>104</v>
      </c>
      <c r="AD82" s="40">
        <f>IF('Imperial ME - Current'!$F$15&lt;2.8907,1007.26-132.54*(2.8907-'Imperial ME - Current'!$F$15),1007.26)</f>
        <v>1007.26</v>
      </c>
      <c r="AE82" s="1">
        <f t="shared" si="35"/>
        <v>63151.820000000087</v>
      </c>
      <c r="AF82" s="40">
        <f>IF('Imperial ME - Current'!$F$15&lt;3.0807,491.38-48.3005*(3.0807-'Imperial ME - Current'!$F$15),491.38)</f>
        <v>491.38</v>
      </c>
      <c r="AG82" s="1">
        <f t="shared" si="42"/>
        <v>49178.42</v>
      </c>
      <c r="AJ82" s="40">
        <v>104</v>
      </c>
      <c r="AK82" s="40">
        <f>IF('Imperial ME - Current'!$G$15&lt;2.8907,1007.26-132.54*(2.8907-'Imperial ME - Current'!$G$15),1007.26)</f>
        <v>1007.26</v>
      </c>
      <c r="AL82" s="1">
        <f t="shared" si="36"/>
        <v>63151.820000000087</v>
      </c>
      <c r="AM82" s="40">
        <f>IF('Imperial ME - Current'!$G$15&lt;3.0807,491.38-48.3005*(3.0807-'Imperial ME - Current'!$G$15),491.38)</f>
        <v>491.38</v>
      </c>
      <c r="AN82" s="1">
        <f t="shared" si="43"/>
        <v>49178.42</v>
      </c>
      <c r="AQ82" s="40">
        <v>104</v>
      </c>
      <c r="AR82" s="40">
        <f>IF('Imperial ME - Current'!$H$15&lt;2.8907,1007.26-132.54*(2.8907-'Imperial ME - Current'!$H$15),1007.26)</f>
        <v>1007.26</v>
      </c>
      <c r="AS82" s="1">
        <f t="shared" si="37"/>
        <v>63151.820000000087</v>
      </c>
      <c r="AT82" s="40">
        <f>IF('Imperial ME - Current'!$H$15&lt;3.0807,491.38-48.3005*(3.0807-'Imperial ME - Current'!$H$15),491.38)</f>
        <v>491.38</v>
      </c>
      <c r="AU82" s="1">
        <f t="shared" si="44"/>
        <v>49178.42</v>
      </c>
      <c r="AX82" s="40">
        <v>104</v>
      </c>
      <c r="AY82" s="40">
        <f>IF('Imperial ME - Current'!$I$15&lt;2.8907,1007.26-132.54*(2.8907-'Imperial ME - Current'!$I$15),1007.26)</f>
        <v>1007.26</v>
      </c>
      <c r="AZ82" s="1">
        <f t="shared" si="38"/>
        <v>63151.820000000087</v>
      </c>
      <c r="BA82" s="40">
        <f>IF('Imperial ME - Current'!$I$15&lt;3.0807,491.38-48.3005*(3.0807-'Imperial ME - Current'!$I$15),491.38)</f>
        <v>491.38</v>
      </c>
      <c r="BB82" s="1">
        <f t="shared" si="45"/>
        <v>49178.42</v>
      </c>
    </row>
    <row r="83" spans="1:54" x14ac:dyDescent="0.25">
      <c r="A83" s="40">
        <v>105</v>
      </c>
      <c r="B83" s="40">
        <f>IF('Imperial ME - Current'!$B$15&lt;2.8907,1007.26-132.54*(2.8907-'Imperial ME - Current'!$B$15),1007.26)</f>
        <v>1007.26</v>
      </c>
      <c r="C83" s="1">
        <f t="shared" si="31"/>
        <v>64159.080000000089</v>
      </c>
      <c r="D83" s="40">
        <f>IF('Imperial ME - Current'!$B$15&lt;3.0807,491.38-48.3005*(3.0807-'Imperial ME - Current'!$B$15),491.38)</f>
        <v>491.38</v>
      </c>
      <c r="E83" s="1">
        <f t="shared" si="30"/>
        <v>49669.799999999996</v>
      </c>
      <c r="H83" s="40">
        <v>105</v>
      </c>
      <c r="I83" s="40">
        <f>IF('Imperial ME - Current'!$C$15&lt;2.8907,1007.26-132.54*(2.8907-'Imperial ME - Current'!$C$15),1007.26)</f>
        <v>1007.26</v>
      </c>
      <c r="J83" s="1">
        <f t="shared" si="32"/>
        <v>64159.080000000089</v>
      </c>
      <c r="K83" s="40">
        <f>IF('Imperial ME - Current'!$C$15&lt;3.0807,491.38-48.3005*(3.0807-'Imperial ME - Current'!$C$15),491.38)</f>
        <v>491.38</v>
      </c>
      <c r="L83" s="1">
        <f t="shared" si="39"/>
        <v>49669.799999999996</v>
      </c>
      <c r="O83" s="40">
        <v>105</v>
      </c>
      <c r="P83" s="40">
        <f>IF('Imperial ME - Current'!$D$15&lt;2.8907,1007.26-132.54*(2.8907-'Imperial ME - Current'!$D$15),1007.26)</f>
        <v>1007.26</v>
      </c>
      <c r="Q83" s="1">
        <f t="shared" si="33"/>
        <v>64159.080000000089</v>
      </c>
      <c r="R83" s="40">
        <f>IF('Imperial ME - Current'!$D$15&lt;3.0807,491.38-48.3005*(3.0807-'Imperial ME - Current'!$D$15),491.38)</f>
        <v>491.38</v>
      </c>
      <c r="S83" s="1">
        <f t="shared" si="40"/>
        <v>49669.799999999996</v>
      </c>
      <c r="V83" s="40">
        <v>105</v>
      </c>
      <c r="W83" s="40">
        <f>IF('Imperial ME - Current'!$E$15&lt;2.8907,1007.26-132.54*(2.8907-'Imperial ME - Current'!$E$15),1007.26)</f>
        <v>1007.26</v>
      </c>
      <c r="X83" s="1">
        <f t="shared" si="34"/>
        <v>64159.080000000089</v>
      </c>
      <c r="Y83" s="40">
        <f>IF('Imperial ME - Current'!$E$15&lt;3.0807,491.38-48.3005*(3.0807-'Imperial ME - Current'!$E$15),491.38)</f>
        <v>491.38</v>
      </c>
      <c r="Z83" s="1">
        <f t="shared" si="41"/>
        <v>49669.799999999996</v>
      </c>
      <c r="AC83" s="40">
        <v>105</v>
      </c>
      <c r="AD83" s="40">
        <f>IF('Imperial ME - Current'!$F$15&lt;2.8907,1007.26-132.54*(2.8907-'Imperial ME - Current'!$F$15),1007.26)</f>
        <v>1007.26</v>
      </c>
      <c r="AE83" s="1">
        <f t="shared" si="35"/>
        <v>64159.080000000089</v>
      </c>
      <c r="AF83" s="40">
        <f>IF('Imperial ME - Current'!$F$15&lt;3.0807,491.38-48.3005*(3.0807-'Imperial ME - Current'!$F$15),491.38)</f>
        <v>491.38</v>
      </c>
      <c r="AG83" s="1">
        <f t="shared" si="42"/>
        <v>49669.799999999996</v>
      </c>
      <c r="AJ83" s="40">
        <v>105</v>
      </c>
      <c r="AK83" s="40">
        <f>IF('Imperial ME - Current'!$G$15&lt;2.8907,1007.26-132.54*(2.8907-'Imperial ME - Current'!$G$15),1007.26)</f>
        <v>1007.26</v>
      </c>
      <c r="AL83" s="1">
        <f t="shared" si="36"/>
        <v>64159.080000000089</v>
      </c>
      <c r="AM83" s="40">
        <f>IF('Imperial ME - Current'!$G$15&lt;3.0807,491.38-48.3005*(3.0807-'Imperial ME - Current'!$G$15),491.38)</f>
        <v>491.38</v>
      </c>
      <c r="AN83" s="1">
        <f t="shared" si="43"/>
        <v>49669.799999999996</v>
      </c>
      <c r="AQ83" s="40">
        <v>105</v>
      </c>
      <c r="AR83" s="40">
        <f>IF('Imperial ME - Current'!$H$15&lt;2.8907,1007.26-132.54*(2.8907-'Imperial ME - Current'!$H$15),1007.26)</f>
        <v>1007.26</v>
      </c>
      <c r="AS83" s="1">
        <f t="shared" si="37"/>
        <v>64159.080000000089</v>
      </c>
      <c r="AT83" s="40">
        <f>IF('Imperial ME - Current'!$H$15&lt;3.0807,491.38-48.3005*(3.0807-'Imperial ME - Current'!$H$15),491.38)</f>
        <v>491.38</v>
      </c>
      <c r="AU83" s="1">
        <f t="shared" si="44"/>
        <v>49669.799999999996</v>
      </c>
      <c r="AX83" s="40">
        <v>105</v>
      </c>
      <c r="AY83" s="40">
        <f>IF('Imperial ME - Current'!$I$15&lt;2.8907,1007.26-132.54*(2.8907-'Imperial ME - Current'!$I$15),1007.26)</f>
        <v>1007.26</v>
      </c>
      <c r="AZ83" s="1">
        <f t="shared" si="38"/>
        <v>64159.080000000089</v>
      </c>
      <c r="BA83" s="40">
        <f>IF('Imperial ME - Current'!$I$15&lt;3.0807,491.38-48.3005*(3.0807-'Imperial ME - Current'!$I$15),491.38)</f>
        <v>491.38</v>
      </c>
      <c r="BB83" s="1">
        <f t="shared" si="45"/>
        <v>49669.799999999996</v>
      </c>
    </row>
    <row r="84" spans="1:54" x14ac:dyDescent="0.25">
      <c r="A84" s="40">
        <v>106</v>
      </c>
      <c r="B84" s="40">
        <f>IF('Imperial ME - Current'!$B$15&lt;2.8907,1007.26-132.54*(2.8907-'Imperial ME - Current'!$B$15),1007.26)</f>
        <v>1007.26</v>
      </c>
      <c r="C84" s="1">
        <f t="shared" si="31"/>
        <v>65166.340000000091</v>
      </c>
      <c r="D84" s="40">
        <f>IF('Imperial ME - Current'!$B$15&lt;3.0807,491.38-48.3005*(3.0807-'Imperial ME - Current'!$B$15),491.38)</f>
        <v>491.38</v>
      </c>
      <c r="E84" s="1">
        <f t="shared" si="30"/>
        <v>50161.179999999993</v>
      </c>
      <c r="H84" s="40">
        <v>106</v>
      </c>
      <c r="I84" s="40">
        <f>IF('Imperial ME - Current'!$C$15&lt;2.8907,1007.26-132.54*(2.8907-'Imperial ME - Current'!$C$15),1007.26)</f>
        <v>1007.26</v>
      </c>
      <c r="J84" s="1">
        <f t="shared" si="32"/>
        <v>65166.340000000091</v>
      </c>
      <c r="K84" s="40">
        <f>IF('Imperial ME - Current'!$C$15&lt;3.0807,491.38-48.3005*(3.0807-'Imperial ME - Current'!$C$15),491.38)</f>
        <v>491.38</v>
      </c>
      <c r="L84" s="1">
        <f t="shared" si="39"/>
        <v>50161.179999999993</v>
      </c>
      <c r="O84" s="40">
        <v>106</v>
      </c>
      <c r="P84" s="40">
        <f>IF('Imperial ME - Current'!$D$15&lt;2.8907,1007.26-132.54*(2.8907-'Imperial ME - Current'!$D$15),1007.26)</f>
        <v>1007.26</v>
      </c>
      <c r="Q84" s="1">
        <f t="shared" si="33"/>
        <v>65166.340000000091</v>
      </c>
      <c r="R84" s="40">
        <f>IF('Imperial ME - Current'!$D$15&lt;3.0807,491.38-48.3005*(3.0807-'Imperial ME - Current'!$D$15),491.38)</f>
        <v>491.38</v>
      </c>
      <c r="S84" s="1">
        <f t="shared" si="40"/>
        <v>50161.179999999993</v>
      </c>
      <c r="V84" s="40">
        <v>106</v>
      </c>
      <c r="W84" s="40">
        <f>IF('Imperial ME - Current'!$E$15&lt;2.8907,1007.26-132.54*(2.8907-'Imperial ME - Current'!$E$15),1007.26)</f>
        <v>1007.26</v>
      </c>
      <c r="X84" s="1">
        <f t="shared" si="34"/>
        <v>65166.340000000091</v>
      </c>
      <c r="Y84" s="40">
        <f>IF('Imperial ME - Current'!$E$15&lt;3.0807,491.38-48.3005*(3.0807-'Imperial ME - Current'!$E$15),491.38)</f>
        <v>491.38</v>
      </c>
      <c r="Z84" s="1">
        <f t="shared" si="41"/>
        <v>50161.179999999993</v>
      </c>
      <c r="AC84" s="40">
        <v>106</v>
      </c>
      <c r="AD84" s="40">
        <f>IF('Imperial ME - Current'!$F$15&lt;2.8907,1007.26-132.54*(2.8907-'Imperial ME - Current'!$F$15),1007.26)</f>
        <v>1007.26</v>
      </c>
      <c r="AE84" s="1">
        <f t="shared" si="35"/>
        <v>65166.340000000091</v>
      </c>
      <c r="AF84" s="40">
        <f>IF('Imperial ME - Current'!$F$15&lt;3.0807,491.38-48.3005*(3.0807-'Imperial ME - Current'!$F$15),491.38)</f>
        <v>491.38</v>
      </c>
      <c r="AG84" s="1">
        <f t="shared" si="42"/>
        <v>50161.179999999993</v>
      </c>
      <c r="AJ84" s="40">
        <v>106</v>
      </c>
      <c r="AK84" s="40">
        <f>IF('Imperial ME - Current'!$G$15&lt;2.8907,1007.26-132.54*(2.8907-'Imperial ME - Current'!$G$15),1007.26)</f>
        <v>1007.26</v>
      </c>
      <c r="AL84" s="1">
        <f t="shared" si="36"/>
        <v>65166.340000000091</v>
      </c>
      <c r="AM84" s="40">
        <f>IF('Imperial ME - Current'!$G$15&lt;3.0807,491.38-48.3005*(3.0807-'Imperial ME - Current'!$G$15),491.38)</f>
        <v>491.38</v>
      </c>
      <c r="AN84" s="1">
        <f t="shared" si="43"/>
        <v>50161.179999999993</v>
      </c>
      <c r="AQ84" s="40">
        <v>106</v>
      </c>
      <c r="AR84" s="40">
        <f>IF('Imperial ME - Current'!$H$15&lt;2.8907,1007.26-132.54*(2.8907-'Imperial ME - Current'!$H$15),1007.26)</f>
        <v>1007.26</v>
      </c>
      <c r="AS84" s="1">
        <f t="shared" si="37"/>
        <v>65166.340000000091</v>
      </c>
      <c r="AT84" s="40">
        <f>IF('Imperial ME - Current'!$H$15&lt;3.0807,491.38-48.3005*(3.0807-'Imperial ME - Current'!$H$15),491.38)</f>
        <v>491.38</v>
      </c>
      <c r="AU84" s="1">
        <f t="shared" si="44"/>
        <v>50161.179999999993</v>
      </c>
      <c r="AX84" s="40">
        <v>106</v>
      </c>
      <c r="AY84" s="40">
        <f>IF('Imperial ME - Current'!$I$15&lt;2.8907,1007.26-132.54*(2.8907-'Imperial ME - Current'!$I$15),1007.26)</f>
        <v>1007.26</v>
      </c>
      <c r="AZ84" s="1">
        <f t="shared" si="38"/>
        <v>65166.340000000091</v>
      </c>
      <c r="BA84" s="40">
        <f>IF('Imperial ME - Current'!$I$15&lt;3.0807,491.38-48.3005*(3.0807-'Imperial ME - Current'!$I$15),491.38)</f>
        <v>491.38</v>
      </c>
      <c r="BB84" s="1">
        <f t="shared" si="45"/>
        <v>50161.179999999993</v>
      </c>
    </row>
    <row r="85" spans="1:54" x14ac:dyDescent="0.25">
      <c r="A85" s="40">
        <v>107</v>
      </c>
      <c r="B85" s="40">
        <f>IF('Imperial ME - Current'!$B$15&lt;2.8907,1007.26-132.54*(2.8907-'Imperial ME - Current'!$B$15),1007.26)</f>
        <v>1007.26</v>
      </c>
      <c r="C85" s="1">
        <f t="shared" si="31"/>
        <v>66173.600000000093</v>
      </c>
      <c r="D85" s="40">
        <f>IF('Imperial ME - Current'!$B$15&lt;3.0807,491.38-48.3005*(3.0807-'Imperial ME - Current'!$B$15),491.38)</f>
        <v>491.38</v>
      </c>
      <c r="E85" s="1">
        <f t="shared" si="30"/>
        <v>50652.55999999999</v>
      </c>
      <c r="H85" s="40">
        <v>107</v>
      </c>
      <c r="I85" s="40">
        <f>IF('Imperial ME - Current'!$C$15&lt;2.8907,1007.26-132.54*(2.8907-'Imperial ME - Current'!$C$15),1007.26)</f>
        <v>1007.26</v>
      </c>
      <c r="J85" s="1">
        <f t="shared" si="32"/>
        <v>66173.600000000093</v>
      </c>
      <c r="K85" s="40">
        <f>IF('Imperial ME - Current'!$C$15&lt;3.0807,491.38-48.3005*(3.0807-'Imperial ME - Current'!$C$15),491.38)</f>
        <v>491.38</v>
      </c>
      <c r="L85" s="1">
        <f t="shared" si="39"/>
        <v>50652.55999999999</v>
      </c>
      <c r="O85" s="40">
        <v>107</v>
      </c>
      <c r="P85" s="40">
        <f>IF('Imperial ME - Current'!$D$15&lt;2.8907,1007.26-132.54*(2.8907-'Imperial ME - Current'!$D$15),1007.26)</f>
        <v>1007.26</v>
      </c>
      <c r="Q85" s="1">
        <f t="shared" si="33"/>
        <v>66173.600000000093</v>
      </c>
      <c r="R85" s="40">
        <f>IF('Imperial ME - Current'!$D$15&lt;3.0807,491.38-48.3005*(3.0807-'Imperial ME - Current'!$D$15),491.38)</f>
        <v>491.38</v>
      </c>
      <c r="S85" s="1">
        <f t="shared" si="40"/>
        <v>50652.55999999999</v>
      </c>
      <c r="V85" s="40">
        <v>107</v>
      </c>
      <c r="W85" s="40">
        <f>IF('Imperial ME - Current'!$E$15&lt;2.8907,1007.26-132.54*(2.8907-'Imperial ME - Current'!$E$15),1007.26)</f>
        <v>1007.26</v>
      </c>
      <c r="X85" s="1">
        <f t="shared" si="34"/>
        <v>66173.600000000093</v>
      </c>
      <c r="Y85" s="40">
        <f>IF('Imperial ME - Current'!$E$15&lt;3.0807,491.38-48.3005*(3.0807-'Imperial ME - Current'!$E$15),491.38)</f>
        <v>491.38</v>
      </c>
      <c r="Z85" s="1">
        <f t="shared" si="41"/>
        <v>50652.55999999999</v>
      </c>
      <c r="AC85" s="40">
        <v>107</v>
      </c>
      <c r="AD85" s="40">
        <f>IF('Imperial ME - Current'!$F$15&lt;2.8907,1007.26-132.54*(2.8907-'Imperial ME - Current'!$F$15),1007.26)</f>
        <v>1007.26</v>
      </c>
      <c r="AE85" s="1">
        <f t="shared" si="35"/>
        <v>66173.600000000093</v>
      </c>
      <c r="AF85" s="40">
        <f>IF('Imperial ME - Current'!$F$15&lt;3.0807,491.38-48.3005*(3.0807-'Imperial ME - Current'!$F$15),491.38)</f>
        <v>491.38</v>
      </c>
      <c r="AG85" s="1">
        <f t="shared" si="42"/>
        <v>50652.55999999999</v>
      </c>
      <c r="AJ85" s="40">
        <v>107</v>
      </c>
      <c r="AK85" s="40">
        <f>IF('Imperial ME - Current'!$G$15&lt;2.8907,1007.26-132.54*(2.8907-'Imperial ME - Current'!$G$15),1007.26)</f>
        <v>1007.26</v>
      </c>
      <c r="AL85" s="1">
        <f t="shared" si="36"/>
        <v>66173.600000000093</v>
      </c>
      <c r="AM85" s="40">
        <f>IF('Imperial ME - Current'!$G$15&lt;3.0807,491.38-48.3005*(3.0807-'Imperial ME - Current'!$G$15),491.38)</f>
        <v>491.38</v>
      </c>
      <c r="AN85" s="1">
        <f t="shared" si="43"/>
        <v>50652.55999999999</v>
      </c>
      <c r="AQ85" s="40">
        <v>107</v>
      </c>
      <c r="AR85" s="40">
        <f>IF('Imperial ME - Current'!$H$15&lt;2.8907,1007.26-132.54*(2.8907-'Imperial ME - Current'!$H$15),1007.26)</f>
        <v>1007.26</v>
      </c>
      <c r="AS85" s="1">
        <f t="shared" si="37"/>
        <v>66173.600000000093</v>
      </c>
      <c r="AT85" s="40">
        <f>IF('Imperial ME - Current'!$H$15&lt;3.0807,491.38-48.3005*(3.0807-'Imperial ME - Current'!$H$15),491.38)</f>
        <v>491.38</v>
      </c>
      <c r="AU85" s="1">
        <f t="shared" si="44"/>
        <v>50652.55999999999</v>
      </c>
      <c r="AX85" s="40">
        <v>107</v>
      </c>
      <c r="AY85" s="40">
        <f>IF('Imperial ME - Current'!$I$15&lt;2.8907,1007.26-132.54*(2.8907-'Imperial ME - Current'!$I$15),1007.26)</f>
        <v>1007.26</v>
      </c>
      <c r="AZ85" s="1">
        <f t="shared" si="38"/>
        <v>66173.600000000093</v>
      </c>
      <c r="BA85" s="40">
        <f>IF('Imperial ME - Current'!$I$15&lt;3.0807,491.38-48.3005*(3.0807-'Imperial ME - Current'!$I$15),491.38)</f>
        <v>491.38</v>
      </c>
      <c r="BB85" s="1">
        <f t="shared" si="45"/>
        <v>50652.55999999999</v>
      </c>
    </row>
    <row r="86" spans="1:54" x14ac:dyDescent="0.25">
      <c r="A86" s="40">
        <v>108</v>
      </c>
      <c r="B86" s="40">
        <f>IF('Imperial ME - Current'!$B$15&lt;2.8907,1007.26-132.54*(2.8907-'Imperial ME - Current'!$B$15),1007.26)</f>
        <v>1007.26</v>
      </c>
      <c r="C86" s="1">
        <f t="shared" si="31"/>
        <v>67180.860000000088</v>
      </c>
      <c r="D86" s="40">
        <f>IF('Imperial ME - Current'!$B$15&lt;3.0807,491.38-48.3005*(3.0807-'Imperial ME - Current'!$B$15),491.38)</f>
        <v>491.38</v>
      </c>
      <c r="E86" s="1">
        <f t="shared" si="30"/>
        <v>51143.939999999988</v>
      </c>
      <c r="H86" s="40">
        <v>108</v>
      </c>
      <c r="I86" s="40">
        <f>IF('Imperial ME - Current'!$C$15&lt;2.8907,1007.26-132.54*(2.8907-'Imperial ME - Current'!$C$15),1007.26)</f>
        <v>1007.26</v>
      </c>
      <c r="J86" s="1">
        <f t="shared" si="32"/>
        <v>67180.860000000088</v>
      </c>
      <c r="K86" s="40">
        <f>IF('Imperial ME - Current'!$C$15&lt;3.0807,491.38-48.3005*(3.0807-'Imperial ME - Current'!$C$15),491.38)</f>
        <v>491.38</v>
      </c>
      <c r="L86" s="1">
        <f t="shared" si="39"/>
        <v>51143.939999999988</v>
      </c>
      <c r="O86" s="40">
        <v>108</v>
      </c>
      <c r="P86" s="40">
        <f>IF('Imperial ME - Current'!$D$15&lt;2.8907,1007.26-132.54*(2.8907-'Imperial ME - Current'!$D$15),1007.26)</f>
        <v>1007.26</v>
      </c>
      <c r="Q86" s="1">
        <f t="shared" si="33"/>
        <v>67180.860000000088</v>
      </c>
      <c r="R86" s="40">
        <f>IF('Imperial ME - Current'!$D$15&lt;3.0807,491.38-48.3005*(3.0807-'Imperial ME - Current'!$D$15),491.38)</f>
        <v>491.38</v>
      </c>
      <c r="S86" s="1">
        <f t="shared" si="40"/>
        <v>51143.939999999988</v>
      </c>
      <c r="V86" s="40">
        <v>108</v>
      </c>
      <c r="W86" s="40">
        <f>IF('Imperial ME - Current'!$E$15&lt;2.8907,1007.26-132.54*(2.8907-'Imperial ME - Current'!$E$15),1007.26)</f>
        <v>1007.26</v>
      </c>
      <c r="X86" s="1">
        <f t="shared" si="34"/>
        <v>67180.860000000088</v>
      </c>
      <c r="Y86" s="40">
        <f>IF('Imperial ME - Current'!$E$15&lt;3.0807,491.38-48.3005*(3.0807-'Imperial ME - Current'!$E$15),491.38)</f>
        <v>491.38</v>
      </c>
      <c r="Z86" s="1">
        <f t="shared" si="41"/>
        <v>51143.939999999988</v>
      </c>
      <c r="AC86" s="40">
        <v>108</v>
      </c>
      <c r="AD86" s="40">
        <f>IF('Imperial ME - Current'!$F$15&lt;2.8907,1007.26-132.54*(2.8907-'Imperial ME - Current'!$F$15),1007.26)</f>
        <v>1007.26</v>
      </c>
      <c r="AE86" s="1">
        <f t="shared" si="35"/>
        <v>67180.860000000088</v>
      </c>
      <c r="AF86" s="40">
        <f>IF('Imperial ME - Current'!$F$15&lt;3.0807,491.38-48.3005*(3.0807-'Imperial ME - Current'!$F$15),491.38)</f>
        <v>491.38</v>
      </c>
      <c r="AG86" s="1">
        <f t="shared" si="42"/>
        <v>51143.939999999988</v>
      </c>
      <c r="AJ86" s="40">
        <v>108</v>
      </c>
      <c r="AK86" s="40">
        <f>IF('Imperial ME - Current'!$G$15&lt;2.8907,1007.26-132.54*(2.8907-'Imperial ME - Current'!$G$15),1007.26)</f>
        <v>1007.26</v>
      </c>
      <c r="AL86" s="1">
        <f t="shared" si="36"/>
        <v>67180.860000000088</v>
      </c>
      <c r="AM86" s="40">
        <f>IF('Imperial ME - Current'!$G$15&lt;3.0807,491.38-48.3005*(3.0807-'Imperial ME - Current'!$G$15),491.38)</f>
        <v>491.38</v>
      </c>
      <c r="AN86" s="1">
        <f t="shared" si="43"/>
        <v>51143.939999999988</v>
      </c>
      <c r="AQ86" s="40">
        <v>108</v>
      </c>
      <c r="AR86" s="40">
        <f>IF('Imperial ME - Current'!$H$15&lt;2.8907,1007.26-132.54*(2.8907-'Imperial ME - Current'!$H$15),1007.26)</f>
        <v>1007.26</v>
      </c>
      <c r="AS86" s="1">
        <f t="shared" si="37"/>
        <v>67180.860000000088</v>
      </c>
      <c r="AT86" s="40">
        <f>IF('Imperial ME - Current'!$H$15&lt;3.0807,491.38-48.3005*(3.0807-'Imperial ME - Current'!$H$15),491.38)</f>
        <v>491.38</v>
      </c>
      <c r="AU86" s="1">
        <f t="shared" si="44"/>
        <v>51143.939999999988</v>
      </c>
      <c r="AX86" s="40">
        <v>108</v>
      </c>
      <c r="AY86" s="40">
        <f>IF('Imperial ME - Current'!$I$15&lt;2.8907,1007.26-132.54*(2.8907-'Imperial ME - Current'!$I$15),1007.26)</f>
        <v>1007.26</v>
      </c>
      <c r="AZ86" s="1">
        <f t="shared" si="38"/>
        <v>67180.860000000088</v>
      </c>
      <c r="BA86" s="40">
        <f>IF('Imperial ME - Current'!$I$15&lt;3.0807,491.38-48.3005*(3.0807-'Imperial ME - Current'!$I$15),491.38)</f>
        <v>491.38</v>
      </c>
      <c r="BB86" s="1">
        <f t="shared" si="45"/>
        <v>51143.939999999988</v>
      </c>
    </row>
    <row r="87" spans="1:54" x14ac:dyDescent="0.25">
      <c r="A87" s="40">
        <v>109</v>
      </c>
      <c r="B87" s="40">
        <f>IF('Imperial ME - Current'!$B$15&lt;2.8907,1007.26-132.54*(2.8907-'Imperial ME - Current'!$B$15),1007.26)</f>
        <v>1007.26</v>
      </c>
      <c r="C87" s="1">
        <f t="shared" si="31"/>
        <v>68188.120000000083</v>
      </c>
      <c r="D87" s="40">
        <f>IF('Imperial ME - Current'!$B$15&lt;3.0807,491.38-48.3005*(3.0807-'Imperial ME - Current'!$B$15),491.38)</f>
        <v>491.38</v>
      </c>
      <c r="E87" s="1">
        <f t="shared" si="30"/>
        <v>51635.319999999985</v>
      </c>
      <c r="H87" s="40">
        <v>109</v>
      </c>
      <c r="I87" s="40">
        <f>IF('Imperial ME - Current'!$C$15&lt;2.8907,1007.26-132.54*(2.8907-'Imperial ME - Current'!$C$15),1007.26)</f>
        <v>1007.26</v>
      </c>
      <c r="J87" s="1">
        <f t="shared" si="32"/>
        <v>68188.120000000083</v>
      </c>
      <c r="K87" s="40">
        <f>IF('Imperial ME - Current'!$C$15&lt;3.0807,491.38-48.3005*(3.0807-'Imperial ME - Current'!$C$15),491.38)</f>
        <v>491.38</v>
      </c>
      <c r="L87" s="1">
        <f t="shared" si="39"/>
        <v>51635.319999999985</v>
      </c>
      <c r="O87" s="40">
        <v>109</v>
      </c>
      <c r="P87" s="40">
        <f>IF('Imperial ME - Current'!$D$15&lt;2.8907,1007.26-132.54*(2.8907-'Imperial ME - Current'!$D$15),1007.26)</f>
        <v>1007.26</v>
      </c>
      <c r="Q87" s="1">
        <f t="shared" si="33"/>
        <v>68188.120000000083</v>
      </c>
      <c r="R87" s="40">
        <f>IF('Imperial ME - Current'!$D$15&lt;3.0807,491.38-48.3005*(3.0807-'Imperial ME - Current'!$D$15),491.38)</f>
        <v>491.38</v>
      </c>
      <c r="S87" s="1">
        <f t="shared" si="40"/>
        <v>51635.319999999985</v>
      </c>
      <c r="V87" s="40">
        <v>109</v>
      </c>
      <c r="W87" s="40">
        <f>IF('Imperial ME - Current'!$E$15&lt;2.8907,1007.26-132.54*(2.8907-'Imperial ME - Current'!$E$15),1007.26)</f>
        <v>1007.26</v>
      </c>
      <c r="X87" s="1">
        <f t="shared" si="34"/>
        <v>68188.120000000083</v>
      </c>
      <c r="Y87" s="40">
        <f>IF('Imperial ME - Current'!$E$15&lt;3.0807,491.38-48.3005*(3.0807-'Imperial ME - Current'!$E$15),491.38)</f>
        <v>491.38</v>
      </c>
      <c r="Z87" s="1">
        <f t="shared" si="41"/>
        <v>51635.319999999985</v>
      </c>
      <c r="AC87" s="40">
        <v>109</v>
      </c>
      <c r="AD87" s="40">
        <f>IF('Imperial ME - Current'!$F$15&lt;2.8907,1007.26-132.54*(2.8907-'Imperial ME - Current'!$F$15),1007.26)</f>
        <v>1007.26</v>
      </c>
      <c r="AE87" s="1">
        <f t="shared" si="35"/>
        <v>68188.120000000083</v>
      </c>
      <c r="AF87" s="40">
        <f>IF('Imperial ME - Current'!$F$15&lt;3.0807,491.38-48.3005*(3.0807-'Imperial ME - Current'!$F$15),491.38)</f>
        <v>491.38</v>
      </c>
      <c r="AG87" s="1">
        <f t="shared" si="42"/>
        <v>51635.319999999985</v>
      </c>
      <c r="AJ87" s="40">
        <v>109</v>
      </c>
      <c r="AK87" s="40">
        <f>IF('Imperial ME - Current'!$G$15&lt;2.8907,1007.26-132.54*(2.8907-'Imperial ME - Current'!$G$15),1007.26)</f>
        <v>1007.26</v>
      </c>
      <c r="AL87" s="1">
        <f t="shared" si="36"/>
        <v>68188.120000000083</v>
      </c>
      <c r="AM87" s="40">
        <f>IF('Imperial ME - Current'!$G$15&lt;3.0807,491.38-48.3005*(3.0807-'Imperial ME - Current'!$G$15),491.38)</f>
        <v>491.38</v>
      </c>
      <c r="AN87" s="1">
        <f t="shared" si="43"/>
        <v>51635.319999999985</v>
      </c>
      <c r="AQ87" s="40">
        <v>109</v>
      </c>
      <c r="AR87" s="40">
        <f>IF('Imperial ME - Current'!$H$15&lt;2.8907,1007.26-132.54*(2.8907-'Imperial ME - Current'!$H$15),1007.26)</f>
        <v>1007.26</v>
      </c>
      <c r="AS87" s="1">
        <f t="shared" si="37"/>
        <v>68188.120000000083</v>
      </c>
      <c r="AT87" s="40">
        <f>IF('Imperial ME - Current'!$H$15&lt;3.0807,491.38-48.3005*(3.0807-'Imperial ME - Current'!$H$15),491.38)</f>
        <v>491.38</v>
      </c>
      <c r="AU87" s="1">
        <f t="shared" si="44"/>
        <v>51635.319999999985</v>
      </c>
      <c r="AX87" s="40">
        <v>109</v>
      </c>
      <c r="AY87" s="40">
        <f>IF('Imperial ME - Current'!$I$15&lt;2.8907,1007.26-132.54*(2.8907-'Imperial ME - Current'!$I$15),1007.26)</f>
        <v>1007.26</v>
      </c>
      <c r="AZ87" s="1">
        <f t="shared" si="38"/>
        <v>68188.120000000083</v>
      </c>
      <c r="BA87" s="40">
        <f>IF('Imperial ME - Current'!$I$15&lt;3.0807,491.38-48.3005*(3.0807-'Imperial ME - Current'!$I$15),491.38)</f>
        <v>491.38</v>
      </c>
      <c r="BB87" s="1">
        <f t="shared" si="45"/>
        <v>51635.319999999985</v>
      </c>
    </row>
    <row r="88" spans="1:54" x14ac:dyDescent="0.25">
      <c r="A88" s="40">
        <v>110</v>
      </c>
      <c r="B88" s="40">
        <f>IF('Imperial ME - Current'!$B$15&lt;2.8907,1007.26-132.54*(2.8907-'Imperial ME - Current'!$B$15),1007.26)</f>
        <v>1007.26</v>
      </c>
      <c r="C88" s="1">
        <f t="shared" si="31"/>
        <v>69195.380000000077</v>
      </c>
      <c r="D88" s="40">
        <f>IF('Imperial ME - Current'!$B$15&lt;3.0807,491.38-48.3005*(3.0807-'Imperial ME - Current'!$B$15),491.38)</f>
        <v>491.38</v>
      </c>
      <c r="E88" s="1">
        <f t="shared" si="30"/>
        <v>52126.699999999983</v>
      </c>
      <c r="H88" s="40">
        <v>110</v>
      </c>
      <c r="I88" s="40">
        <f>IF('Imperial ME - Current'!$C$15&lt;2.8907,1007.26-132.54*(2.8907-'Imperial ME - Current'!$C$15),1007.26)</f>
        <v>1007.26</v>
      </c>
      <c r="J88" s="1">
        <f t="shared" si="32"/>
        <v>69195.380000000077</v>
      </c>
      <c r="K88" s="40">
        <f>IF('Imperial ME - Current'!$C$15&lt;3.0807,491.38-48.3005*(3.0807-'Imperial ME - Current'!$C$15),491.38)</f>
        <v>491.38</v>
      </c>
      <c r="L88" s="1">
        <f t="shared" si="39"/>
        <v>52126.699999999983</v>
      </c>
      <c r="O88" s="40">
        <v>110</v>
      </c>
      <c r="P88" s="40">
        <f>IF('Imperial ME - Current'!$D$15&lt;2.8907,1007.26-132.54*(2.8907-'Imperial ME - Current'!$D$15),1007.26)</f>
        <v>1007.26</v>
      </c>
      <c r="Q88" s="1">
        <f t="shared" si="33"/>
        <v>69195.380000000077</v>
      </c>
      <c r="R88" s="40">
        <f>IF('Imperial ME - Current'!$D$15&lt;3.0807,491.38-48.3005*(3.0807-'Imperial ME - Current'!$D$15),491.38)</f>
        <v>491.38</v>
      </c>
      <c r="S88" s="1">
        <f t="shared" si="40"/>
        <v>52126.699999999983</v>
      </c>
      <c r="V88" s="40">
        <v>110</v>
      </c>
      <c r="W88" s="40">
        <f>IF('Imperial ME - Current'!$E$15&lt;2.8907,1007.26-132.54*(2.8907-'Imperial ME - Current'!$E$15),1007.26)</f>
        <v>1007.26</v>
      </c>
      <c r="X88" s="1">
        <f t="shared" si="34"/>
        <v>69195.380000000077</v>
      </c>
      <c r="Y88" s="40">
        <f>IF('Imperial ME - Current'!$E$15&lt;3.0807,491.38-48.3005*(3.0807-'Imperial ME - Current'!$E$15),491.38)</f>
        <v>491.38</v>
      </c>
      <c r="Z88" s="1">
        <f t="shared" si="41"/>
        <v>52126.699999999983</v>
      </c>
      <c r="AC88" s="40">
        <v>110</v>
      </c>
      <c r="AD88" s="40">
        <f>IF('Imperial ME - Current'!$F$15&lt;2.8907,1007.26-132.54*(2.8907-'Imperial ME - Current'!$F$15),1007.26)</f>
        <v>1007.26</v>
      </c>
      <c r="AE88" s="1">
        <f t="shared" si="35"/>
        <v>69195.380000000077</v>
      </c>
      <c r="AF88" s="40">
        <f>IF('Imperial ME - Current'!$F$15&lt;3.0807,491.38-48.3005*(3.0807-'Imperial ME - Current'!$F$15),491.38)</f>
        <v>491.38</v>
      </c>
      <c r="AG88" s="1">
        <f t="shared" si="42"/>
        <v>52126.699999999983</v>
      </c>
      <c r="AJ88" s="40">
        <v>110</v>
      </c>
      <c r="AK88" s="40">
        <f>IF('Imperial ME - Current'!$G$15&lt;2.8907,1007.26-132.54*(2.8907-'Imperial ME - Current'!$G$15),1007.26)</f>
        <v>1007.26</v>
      </c>
      <c r="AL88" s="1">
        <f t="shared" si="36"/>
        <v>69195.380000000077</v>
      </c>
      <c r="AM88" s="40">
        <f>IF('Imperial ME - Current'!$G$15&lt;3.0807,491.38-48.3005*(3.0807-'Imperial ME - Current'!$G$15),491.38)</f>
        <v>491.38</v>
      </c>
      <c r="AN88" s="1">
        <f t="shared" si="43"/>
        <v>52126.699999999983</v>
      </c>
      <c r="AQ88" s="40">
        <v>110</v>
      </c>
      <c r="AR88" s="40">
        <f>IF('Imperial ME - Current'!$H$15&lt;2.8907,1007.26-132.54*(2.8907-'Imperial ME - Current'!$H$15),1007.26)</f>
        <v>1007.26</v>
      </c>
      <c r="AS88" s="1">
        <f t="shared" si="37"/>
        <v>69195.380000000077</v>
      </c>
      <c r="AT88" s="40">
        <f>IF('Imperial ME - Current'!$H$15&lt;3.0807,491.38-48.3005*(3.0807-'Imperial ME - Current'!$H$15),491.38)</f>
        <v>491.38</v>
      </c>
      <c r="AU88" s="1">
        <f t="shared" si="44"/>
        <v>52126.699999999983</v>
      </c>
      <c r="AX88" s="40">
        <v>110</v>
      </c>
      <c r="AY88" s="40">
        <f>IF('Imperial ME - Current'!$I$15&lt;2.8907,1007.26-132.54*(2.8907-'Imperial ME - Current'!$I$15),1007.26)</f>
        <v>1007.26</v>
      </c>
      <c r="AZ88" s="1">
        <f t="shared" si="38"/>
        <v>69195.380000000077</v>
      </c>
      <c r="BA88" s="40">
        <f>IF('Imperial ME - Current'!$I$15&lt;3.0807,491.38-48.3005*(3.0807-'Imperial ME - Current'!$I$15),491.38)</f>
        <v>491.38</v>
      </c>
      <c r="BB88" s="1">
        <f t="shared" si="45"/>
        <v>52126.699999999983</v>
      </c>
    </row>
    <row r="89" spans="1:54" x14ac:dyDescent="0.25">
      <c r="A89" s="40">
        <v>111</v>
      </c>
      <c r="B89" s="40">
        <f>IF('Imperial ME - Current'!$B$15&lt;2.8907,1007.26-132.54*(2.8907-'Imperial ME - Current'!$B$15),1007.26)</f>
        <v>1007.26</v>
      </c>
      <c r="C89" s="1">
        <f t="shared" si="31"/>
        <v>70202.640000000072</v>
      </c>
      <c r="D89" s="40">
        <f>IF('Imperial ME - Current'!$B$15&lt;3.0807,491.38-48.3005*(3.0807-'Imperial ME - Current'!$B$15),491.38)</f>
        <v>491.38</v>
      </c>
      <c r="E89" s="1">
        <f t="shared" si="30"/>
        <v>52618.07999999998</v>
      </c>
      <c r="H89" s="40">
        <v>111</v>
      </c>
      <c r="I89" s="40">
        <f>IF('Imperial ME - Current'!$C$15&lt;2.8907,1007.26-132.54*(2.8907-'Imperial ME - Current'!$C$15),1007.26)</f>
        <v>1007.26</v>
      </c>
      <c r="J89" s="1">
        <f t="shared" si="32"/>
        <v>70202.640000000072</v>
      </c>
      <c r="K89" s="40">
        <f>IF('Imperial ME - Current'!$C$15&lt;3.0807,491.38-48.3005*(3.0807-'Imperial ME - Current'!$C$15),491.38)</f>
        <v>491.38</v>
      </c>
      <c r="L89" s="1">
        <f t="shared" si="39"/>
        <v>52618.07999999998</v>
      </c>
      <c r="O89" s="40">
        <v>111</v>
      </c>
      <c r="P89" s="40">
        <f>IF('Imperial ME - Current'!$D$15&lt;2.8907,1007.26-132.54*(2.8907-'Imperial ME - Current'!$D$15),1007.26)</f>
        <v>1007.26</v>
      </c>
      <c r="Q89" s="1">
        <f t="shared" si="33"/>
        <v>70202.640000000072</v>
      </c>
      <c r="R89" s="40">
        <f>IF('Imperial ME - Current'!$D$15&lt;3.0807,491.38-48.3005*(3.0807-'Imperial ME - Current'!$D$15),491.38)</f>
        <v>491.38</v>
      </c>
      <c r="S89" s="1">
        <f t="shared" si="40"/>
        <v>52618.07999999998</v>
      </c>
      <c r="V89" s="40">
        <v>111</v>
      </c>
      <c r="W89" s="40">
        <f>IF('Imperial ME - Current'!$E$15&lt;2.8907,1007.26-132.54*(2.8907-'Imperial ME - Current'!$E$15),1007.26)</f>
        <v>1007.26</v>
      </c>
      <c r="X89" s="1">
        <f t="shared" si="34"/>
        <v>70202.640000000072</v>
      </c>
      <c r="Y89" s="40">
        <f>IF('Imperial ME - Current'!$E$15&lt;3.0807,491.38-48.3005*(3.0807-'Imperial ME - Current'!$E$15),491.38)</f>
        <v>491.38</v>
      </c>
      <c r="Z89" s="1">
        <f t="shared" si="41"/>
        <v>52618.07999999998</v>
      </c>
      <c r="AC89" s="40">
        <v>111</v>
      </c>
      <c r="AD89" s="40">
        <f>IF('Imperial ME - Current'!$F$15&lt;2.8907,1007.26-132.54*(2.8907-'Imperial ME - Current'!$F$15),1007.26)</f>
        <v>1007.26</v>
      </c>
      <c r="AE89" s="1">
        <f t="shared" si="35"/>
        <v>70202.640000000072</v>
      </c>
      <c r="AF89" s="40">
        <f>IF('Imperial ME - Current'!$F$15&lt;3.0807,491.38-48.3005*(3.0807-'Imperial ME - Current'!$F$15),491.38)</f>
        <v>491.38</v>
      </c>
      <c r="AG89" s="1">
        <f t="shared" si="42"/>
        <v>52618.07999999998</v>
      </c>
      <c r="AJ89" s="40">
        <v>111</v>
      </c>
      <c r="AK89" s="40">
        <f>IF('Imperial ME - Current'!$G$15&lt;2.8907,1007.26-132.54*(2.8907-'Imperial ME - Current'!$G$15),1007.26)</f>
        <v>1007.26</v>
      </c>
      <c r="AL89" s="1">
        <f t="shared" si="36"/>
        <v>70202.640000000072</v>
      </c>
      <c r="AM89" s="40">
        <f>IF('Imperial ME - Current'!$G$15&lt;3.0807,491.38-48.3005*(3.0807-'Imperial ME - Current'!$G$15),491.38)</f>
        <v>491.38</v>
      </c>
      <c r="AN89" s="1">
        <f t="shared" si="43"/>
        <v>52618.07999999998</v>
      </c>
      <c r="AQ89" s="40">
        <v>111</v>
      </c>
      <c r="AR89" s="40">
        <f>IF('Imperial ME - Current'!$H$15&lt;2.8907,1007.26-132.54*(2.8907-'Imperial ME - Current'!$H$15),1007.26)</f>
        <v>1007.26</v>
      </c>
      <c r="AS89" s="1">
        <f t="shared" si="37"/>
        <v>70202.640000000072</v>
      </c>
      <c r="AT89" s="40">
        <f>IF('Imperial ME - Current'!$H$15&lt;3.0807,491.38-48.3005*(3.0807-'Imperial ME - Current'!$H$15),491.38)</f>
        <v>491.38</v>
      </c>
      <c r="AU89" s="1">
        <f t="shared" si="44"/>
        <v>52618.07999999998</v>
      </c>
      <c r="AX89" s="40">
        <v>111</v>
      </c>
      <c r="AY89" s="40">
        <f>IF('Imperial ME - Current'!$I$15&lt;2.8907,1007.26-132.54*(2.8907-'Imperial ME - Current'!$I$15),1007.26)</f>
        <v>1007.26</v>
      </c>
      <c r="AZ89" s="1">
        <f t="shared" si="38"/>
        <v>70202.640000000072</v>
      </c>
      <c r="BA89" s="40">
        <f>IF('Imperial ME - Current'!$I$15&lt;3.0807,491.38-48.3005*(3.0807-'Imperial ME - Current'!$I$15),491.38)</f>
        <v>491.38</v>
      </c>
      <c r="BB89" s="1">
        <f t="shared" si="45"/>
        <v>52618.07999999998</v>
      </c>
    </row>
    <row r="90" spans="1:54" x14ac:dyDescent="0.25">
      <c r="A90" s="40">
        <v>112</v>
      </c>
      <c r="B90" s="40">
        <f>IF('Imperial ME - Current'!$B$15&lt;2.8907,1007.26-132.54*(2.8907-'Imperial ME - Current'!$B$15),1007.26)</f>
        <v>1007.26</v>
      </c>
      <c r="C90" s="1">
        <f t="shared" si="31"/>
        <v>71209.900000000067</v>
      </c>
      <c r="D90" s="40">
        <f>IF('Imperial ME - Current'!$B$15&lt;3.0807,491.38-48.3005*(3.0807-'Imperial ME - Current'!$B$15),491.38)</f>
        <v>491.38</v>
      </c>
      <c r="E90" s="1">
        <f t="shared" si="30"/>
        <v>53109.459999999977</v>
      </c>
      <c r="H90" s="40">
        <v>112</v>
      </c>
      <c r="I90" s="40">
        <f>IF('Imperial ME - Current'!$C$15&lt;2.8907,1007.26-132.54*(2.8907-'Imperial ME - Current'!$C$15),1007.26)</f>
        <v>1007.26</v>
      </c>
      <c r="J90" s="1">
        <f t="shared" si="32"/>
        <v>71209.900000000067</v>
      </c>
      <c r="K90" s="40">
        <f>IF('Imperial ME - Current'!$C$15&lt;3.0807,491.38-48.3005*(3.0807-'Imperial ME - Current'!$C$15),491.38)</f>
        <v>491.38</v>
      </c>
      <c r="L90" s="1">
        <f t="shared" si="39"/>
        <v>53109.459999999977</v>
      </c>
      <c r="O90" s="40">
        <v>112</v>
      </c>
      <c r="P90" s="40">
        <f>IF('Imperial ME - Current'!$D$15&lt;2.8907,1007.26-132.54*(2.8907-'Imperial ME - Current'!$D$15),1007.26)</f>
        <v>1007.26</v>
      </c>
      <c r="Q90" s="1">
        <f t="shared" si="33"/>
        <v>71209.900000000067</v>
      </c>
      <c r="R90" s="40">
        <f>IF('Imperial ME - Current'!$D$15&lt;3.0807,491.38-48.3005*(3.0807-'Imperial ME - Current'!$D$15),491.38)</f>
        <v>491.38</v>
      </c>
      <c r="S90" s="1">
        <f t="shared" si="40"/>
        <v>53109.459999999977</v>
      </c>
      <c r="V90" s="40">
        <v>112</v>
      </c>
      <c r="W90" s="40">
        <f>IF('Imperial ME - Current'!$E$15&lt;2.8907,1007.26-132.54*(2.8907-'Imperial ME - Current'!$E$15),1007.26)</f>
        <v>1007.26</v>
      </c>
      <c r="X90" s="1">
        <f t="shared" si="34"/>
        <v>71209.900000000067</v>
      </c>
      <c r="Y90" s="40">
        <f>IF('Imperial ME - Current'!$E$15&lt;3.0807,491.38-48.3005*(3.0807-'Imperial ME - Current'!$E$15),491.38)</f>
        <v>491.38</v>
      </c>
      <c r="Z90" s="1">
        <f t="shared" si="41"/>
        <v>53109.459999999977</v>
      </c>
      <c r="AC90" s="40">
        <v>112</v>
      </c>
      <c r="AD90" s="40">
        <f>IF('Imperial ME - Current'!$F$15&lt;2.8907,1007.26-132.54*(2.8907-'Imperial ME - Current'!$F$15),1007.26)</f>
        <v>1007.26</v>
      </c>
      <c r="AE90" s="1">
        <f t="shared" si="35"/>
        <v>71209.900000000067</v>
      </c>
      <c r="AF90" s="40">
        <f>IF('Imperial ME - Current'!$F$15&lt;3.0807,491.38-48.3005*(3.0807-'Imperial ME - Current'!$F$15),491.38)</f>
        <v>491.38</v>
      </c>
      <c r="AG90" s="1">
        <f t="shared" si="42"/>
        <v>53109.459999999977</v>
      </c>
      <c r="AJ90" s="40">
        <v>112</v>
      </c>
      <c r="AK90" s="40">
        <f>IF('Imperial ME - Current'!$G$15&lt;2.8907,1007.26-132.54*(2.8907-'Imperial ME - Current'!$G$15),1007.26)</f>
        <v>1007.26</v>
      </c>
      <c r="AL90" s="1">
        <f t="shared" si="36"/>
        <v>71209.900000000067</v>
      </c>
      <c r="AM90" s="40">
        <f>IF('Imperial ME - Current'!$G$15&lt;3.0807,491.38-48.3005*(3.0807-'Imperial ME - Current'!$G$15),491.38)</f>
        <v>491.38</v>
      </c>
      <c r="AN90" s="1">
        <f t="shared" si="43"/>
        <v>53109.459999999977</v>
      </c>
      <c r="AQ90" s="40">
        <v>112</v>
      </c>
      <c r="AR90" s="40">
        <f>IF('Imperial ME - Current'!$H$15&lt;2.8907,1007.26-132.54*(2.8907-'Imperial ME - Current'!$H$15),1007.26)</f>
        <v>1007.26</v>
      </c>
      <c r="AS90" s="1">
        <f t="shared" si="37"/>
        <v>71209.900000000067</v>
      </c>
      <c r="AT90" s="40">
        <f>IF('Imperial ME - Current'!$H$15&lt;3.0807,491.38-48.3005*(3.0807-'Imperial ME - Current'!$H$15),491.38)</f>
        <v>491.38</v>
      </c>
      <c r="AU90" s="1">
        <f t="shared" si="44"/>
        <v>53109.459999999977</v>
      </c>
      <c r="AX90" s="40">
        <v>112</v>
      </c>
      <c r="AY90" s="40">
        <f>IF('Imperial ME - Current'!$I$15&lt;2.8907,1007.26-132.54*(2.8907-'Imperial ME - Current'!$I$15),1007.26)</f>
        <v>1007.26</v>
      </c>
      <c r="AZ90" s="1">
        <f t="shared" si="38"/>
        <v>71209.900000000067</v>
      </c>
      <c r="BA90" s="40">
        <f>IF('Imperial ME - Current'!$I$15&lt;3.0807,491.38-48.3005*(3.0807-'Imperial ME - Current'!$I$15),491.38)</f>
        <v>491.38</v>
      </c>
      <c r="BB90" s="1">
        <f t="shared" si="45"/>
        <v>53109.459999999977</v>
      </c>
    </row>
    <row r="91" spans="1:54" x14ac:dyDescent="0.25">
      <c r="A91" s="40">
        <v>113</v>
      </c>
      <c r="B91" s="40">
        <f>IF('Imperial ME - Current'!$B$15&lt;2.8907,1007.26-132.54*(2.8907-'Imperial ME - Current'!$B$15),1007.26)</f>
        <v>1007.26</v>
      </c>
      <c r="C91" s="1">
        <f t="shared" si="31"/>
        <v>72217.160000000062</v>
      </c>
      <c r="D91" s="40">
        <f>IF('Imperial ME - Current'!$B$15&lt;3.0807,491.38-48.3005*(3.0807-'Imperial ME - Current'!$B$15),491.38)</f>
        <v>491.38</v>
      </c>
      <c r="E91" s="1">
        <f t="shared" si="30"/>
        <v>53600.839999999975</v>
      </c>
      <c r="H91" s="40">
        <v>113</v>
      </c>
      <c r="I91" s="40">
        <f>IF('Imperial ME - Current'!$C$15&lt;2.8907,1007.26-132.54*(2.8907-'Imperial ME - Current'!$C$15),1007.26)</f>
        <v>1007.26</v>
      </c>
      <c r="J91" s="1">
        <f t="shared" si="32"/>
        <v>72217.160000000062</v>
      </c>
      <c r="K91" s="40">
        <f>IF('Imperial ME - Current'!$C$15&lt;3.0807,491.38-48.3005*(3.0807-'Imperial ME - Current'!$C$15),491.38)</f>
        <v>491.38</v>
      </c>
      <c r="L91" s="1">
        <f t="shared" si="39"/>
        <v>53600.839999999975</v>
      </c>
      <c r="O91" s="40">
        <v>113</v>
      </c>
      <c r="P91" s="40">
        <f>IF('Imperial ME - Current'!$D$15&lt;2.8907,1007.26-132.54*(2.8907-'Imperial ME - Current'!$D$15),1007.26)</f>
        <v>1007.26</v>
      </c>
      <c r="Q91" s="1">
        <f t="shared" si="33"/>
        <v>72217.160000000062</v>
      </c>
      <c r="R91" s="40">
        <f>IF('Imperial ME - Current'!$D$15&lt;3.0807,491.38-48.3005*(3.0807-'Imperial ME - Current'!$D$15),491.38)</f>
        <v>491.38</v>
      </c>
      <c r="S91" s="1">
        <f t="shared" si="40"/>
        <v>53600.839999999975</v>
      </c>
      <c r="V91" s="40">
        <v>113</v>
      </c>
      <c r="W91" s="40">
        <f>IF('Imperial ME - Current'!$E$15&lt;2.8907,1007.26-132.54*(2.8907-'Imperial ME - Current'!$E$15),1007.26)</f>
        <v>1007.26</v>
      </c>
      <c r="X91" s="1">
        <f t="shared" si="34"/>
        <v>72217.160000000062</v>
      </c>
      <c r="Y91" s="40">
        <f>IF('Imperial ME - Current'!$E$15&lt;3.0807,491.38-48.3005*(3.0807-'Imperial ME - Current'!$E$15),491.38)</f>
        <v>491.38</v>
      </c>
      <c r="Z91" s="1">
        <f t="shared" si="41"/>
        <v>53600.839999999975</v>
      </c>
      <c r="AC91" s="40">
        <v>113</v>
      </c>
      <c r="AD91" s="40">
        <f>IF('Imperial ME - Current'!$F$15&lt;2.8907,1007.26-132.54*(2.8907-'Imperial ME - Current'!$F$15),1007.26)</f>
        <v>1007.26</v>
      </c>
      <c r="AE91" s="1">
        <f t="shared" si="35"/>
        <v>72217.160000000062</v>
      </c>
      <c r="AF91" s="40">
        <f>IF('Imperial ME - Current'!$F$15&lt;3.0807,491.38-48.3005*(3.0807-'Imperial ME - Current'!$F$15),491.38)</f>
        <v>491.38</v>
      </c>
      <c r="AG91" s="1">
        <f t="shared" si="42"/>
        <v>53600.839999999975</v>
      </c>
      <c r="AJ91" s="40">
        <v>113</v>
      </c>
      <c r="AK91" s="40">
        <f>IF('Imperial ME - Current'!$G$15&lt;2.8907,1007.26-132.54*(2.8907-'Imperial ME - Current'!$G$15),1007.26)</f>
        <v>1007.26</v>
      </c>
      <c r="AL91" s="1">
        <f t="shared" si="36"/>
        <v>72217.160000000062</v>
      </c>
      <c r="AM91" s="40">
        <f>IF('Imperial ME - Current'!$G$15&lt;3.0807,491.38-48.3005*(3.0807-'Imperial ME - Current'!$G$15),491.38)</f>
        <v>491.38</v>
      </c>
      <c r="AN91" s="1">
        <f t="shared" si="43"/>
        <v>53600.839999999975</v>
      </c>
      <c r="AQ91" s="40">
        <v>113</v>
      </c>
      <c r="AR91" s="40">
        <f>IF('Imperial ME - Current'!$H$15&lt;2.8907,1007.26-132.54*(2.8907-'Imperial ME - Current'!$H$15),1007.26)</f>
        <v>1007.26</v>
      </c>
      <c r="AS91" s="1">
        <f t="shared" si="37"/>
        <v>72217.160000000062</v>
      </c>
      <c r="AT91" s="40">
        <f>IF('Imperial ME - Current'!$H$15&lt;3.0807,491.38-48.3005*(3.0807-'Imperial ME - Current'!$H$15),491.38)</f>
        <v>491.38</v>
      </c>
      <c r="AU91" s="1">
        <f t="shared" si="44"/>
        <v>53600.839999999975</v>
      </c>
      <c r="AX91" s="40">
        <v>113</v>
      </c>
      <c r="AY91" s="40">
        <f>IF('Imperial ME - Current'!$I$15&lt;2.8907,1007.26-132.54*(2.8907-'Imperial ME - Current'!$I$15),1007.26)</f>
        <v>1007.26</v>
      </c>
      <c r="AZ91" s="1">
        <f t="shared" si="38"/>
        <v>72217.160000000062</v>
      </c>
      <c r="BA91" s="40">
        <f>IF('Imperial ME - Current'!$I$15&lt;3.0807,491.38-48.3005*(3.0807-'Imperial ME - Current'!$I$15),491.38)</f>
        <v>491.38</v>
      </c>
      <c r="BB91" s="1">
        <f t="shared" si="45"/>
        <v>53600.839999999975</v>
      </c>
    </row>
    <row r="92" spans="1:54" x14ac:dyDescent="0.25">
      <c r="A92" s="40">
        <v>114</v>
      </c>
      <c r="B92" s="40">
        <f>IF('Imperial ME - Current'!$B$15&lt;2.8907,1007.26-132.54*(2.8907-'Imperial ME - Current'!$B$15),1007.26)</f>
        <v>1007.26</v>
      </c>
      <c r="C92" s="1">
        <f t="shared" si="31"/>
        <v>73224.420000000056</v>
      </c>
      <c r="D92" s="40">
        <f>IF('Imperial ME - Current'!$B$15&lt;3.0807,491.38-48.3005*(3.0807-'Imperial ME - Current'!$B$15),491.38)</f>
        <v>491.38</v>
      </c>
      <c r="E92" s="1">
        <f t="shared" si="30"/>
        <v>54092.219999999972</v>
      </c>
      <c r="H92" s="40">
        <v>114</v>
      </c>
      <c r="I92" s="40">
        <f>IF('Imperial ME - Current'!$C$15&lt;2.8907,1007.26-132.54*(2.8907-'Imperial ME - Current'!$C$15),1007.26)</f>
        <v>1007.26</v>
      </c>
      <c r="J92" s="1">
        <f t="shared" si="32"/>
        <v>73224.420000000056</v>
      </c>
      <c r="K92" s="40">
        <f>IF('Imperial ME - Current'!$C$15&lt;3.0807,491.38-48.3005*(3.0807-'Imperial ME - Current'!$C$15),491.38)</f>
        <v>491.38</v>
      </c>
      <c r="L92" s="1">
        <f t="shared" si="39"/>
        <v>54092.219999999972</v>
      </c>
      <c r="O92" s="40">
        <v>114</v>
      </c>
      <c r="P92" s="40">
        <f>IF('Imperial ME - Current'!$D$15&lt;2.8907,1007.26-132.54*(2.8907-'Imperial ME - Current'!$D$15),1007.26)</f>
        <v>1007.26</v>
      </c>
      <c r="Q92" s="1">
        <f t="shared" si="33"/>
        <v>73224.420000000056</v>
      </c>
      <c r="R92" s="40">
        <f>IF('Imperial ME - Current'!$D$15&lt;3.0807,491.38-48.3005*(3.0807-'Imperial ME - Current'!$D$15),491.38)</f>
        <v>491.38</v>
      </c>
      <c r="S92" s="1">
        <f t="shared" si="40"/>
        <v>54092.219999999972</v>
      </c>
      <c r="V92" s="40">
        <v>114</v>
      </c>
      <c r="W92" s="40">
        <f>IF('Imperial ME - Current'!$E$15&lt;2.8907,1007.26-132.54*(2.8907-'Imperial ME - Current'!$E$15),1007.26)</f>
        <v>1007.26</v>
      </c>
      <c r="X92" s="1">
        <f t="shared" si="34"/>
        <v>73224.420000000056</v>
      </c>
      <c r="Y92" s="40">
        <f>IF('Imperial ME - Current'!$E$15&lt;3.0807,491.38-48.3005*(3.0807-'Imperial ME - Current'!$E$15),491.38)</f>
        <v>491.38</v>
      </c>
      <c r="Z92" s="1">
        <f t="shared" si="41"/>
        <v>54092.219999999972</v>
      </c>
      <c r="AC92" s="40">
        <v>114</v>
      </c>
      <c r="AD92" s="40">
        <f>IF('Imperial ME - Current'!$F$15&lt;2.8907,1007.26-132.54*(2.8907-'Imperial ME - Current'!$F$15),1007.26)</f>
        <v>1007.26</v>
      </c>
      <c r="AE92" s="1">
        <f t="shared" si="35"/>
        <v>73224.420000000056</v>
      </c>
      <c r="AF92" s="40">
        <f>IF('Imperial ME - Current'!$F$15&lt;3.0807,491.38-48.3005*(3.0807-'Imperial ME - Current'!$F$15),491.38)</f>
        <v>491.38</v>
      </c>
      <c r="AG92" s="1">
        <f t="shared" si="42"/>
        <v>54092.219999999972</v>
      </c>
      <c r="AJ92" s="40">
        <v>114</v>
      </c>
      <c r="AK92" s="40">
        <f>IF('Imperial ME - Current'!$G$15&lt;2.8907,1007.26-132.54*(2.8907-'Imperial ME - Current'!$G$15),1007.26)</f>
        <v>1007.26</v>
      </c>
      <c r="AL92" s="1">
        <f t="shared" si="36"/>
        <v>73224.420000000056</v>
      </c>
      <c r="AM92" s="40">
        <f>IF('Imperial ME - Current'!$G$15&lt;3.0807,491.38-48.3005*(3.0807-'Imperial ME - Current'!$G$15),491.38)</f>
        <v>491.38</v>
      </c>
      <c r="AN92" s="1">
        <f t="shared" si="43"/>
        <v>54092.219999999972</v>
      </c>
      <c r="AQ92" s="40">
        <v>114</v>
      </c>
      <c r="AR92" s="40">
        <f>IF('Imperial ME - Current'!$H$15&lt;2.8907,1007.26-132.54*(2.8907-'Imperial ME - Current'!$H$15),1007.26)</f>
        <v>1007.26</v>
      </c>
      <c r="AS92" s="1">
        <f t="shared" si="37"/>
        <v>73224.420000000056</v>
      </c>
      <c r="AT92" s="40">
        <f>IF('Imperial ME - Current'!$H$15&lt;3.0807,491.38-48.3005*(3.0807-'Imperial ME - Current'!$H$15),491.38)</f>
        <v>491.38</v>
      </c>
      <c r="AU92" s="1">
        <f t="shared" si="44"/>
        <v>54092.219999999972</v>
      </c>
      <c r="AX92" s="40">
        <v>114</v>
      </c>
      <c r="AY92" s="40">
        <f>IF('Imperial ME - Current'!$I$15&lt;2.8907,1007.26-132.54*(2.8907-'Imperial ME - Current'!$I$15),1007.26)</f>
        <v>1007.26</v>
      </c>
      <c r="AZ92" s="1">
        <f t="shared" si="38"/>
        <v>73224.420000000056</v>
      </c>
      <c r="BA92" s="40">
        <f>IF('Imperial ME - Current'!$I$15&lt;3.0807,491.38-48.3005*(3.0807-'Imperial ME - Current'!$I$15),491.38)</f>
        <v>491.38</v>
      </c>
      <c r="BB92" s="1">
        <f t="shared" si="45"/>
        <v>54092.219999999972</v>
      </c>
    </row>
    <row r="93" spans="1:54" x14ac:dyDescent="0.25">
      <c r="A93" s="40">
        <v>115</v>
      </c>
      <c r="B93" s="40">
        <f>IF('Imperial ME - Current'!$B$15&lt;2.8907,1007.26-132.54*(2.8907-'Imperial ME - Current'!$B$15),1007.26)</f>
        <v>1007.26</v>
      </c>
      <c r="C93" s="1">
        <f t="shared" si="31"/>
        <v>74231.680000000051</v>
      </c>
      <c r="D93" s="40">
        <f>IF('Imperial ME - Current'!$B$15&lt;3.0807,491.38-48.3005*(3.0807-'Imperial ME - Current'!$B$15),491.38)</f>
        <v>491.38</v>
      </c>
      <c r="E93" s="1">
        <f t="shared" si="30"/>
        <v>54583.599999999969</v>
      </c>
      <c r="H93" s="40">
        <v>115</v>
      </c>
      <c r="I93" s="40">
        <f>IF('Imperial ME - Current'!$C$15&lt;2.8907,1007.26-132.54*(2.8907-'Imperial ME - Current'!$C$15),1007.26)</f>
        <v>1007.26</v>
      </c>
      <c r="J93" s="1">
        <f t="shared" si="32"/>
        <v>74231.680000000051</v>
      </c>
      <c r="K93" s="40">
        <f>IF('Imperial ME - Current'!$C$15&lt;3.0807,491.38-48.3005*(3.0807-'Imperial ME - Current'!$C$15),491.38)</f>
        <v>491.38</v>
      </c>
      <c r="L93" s="1">
        <f t="shared" si="39"/>
        <v>54583.599999999969</v>
      </c>
      <c r="O93" s="40">
        <v>115</v>
      </c>
      <c r="P93" s="40">
        <f>IF('Imperial ME - Current'!$D$15&lt;2.8907,1007.26-132.54*(2.8907-'Imperial ME - Current'!$D$15),1007.26)</f>
        <v>1007.26</v>
      </c>
      <c r="Q93" s="1">
        <f t="shared" si="33"/>
        <v>74231.680000000051</v>
      </c>
      <c r="R93" s="40">
        <f>IF('Imperial ME - Current'!$D$15&lt;3.0807,491.38-48.3005*(3.0807-'Imperial ME - Current'!$D$15),491.38)</f>
        <v>491.38</v>
      </c>
      <c r="S93" s="1">
        <f t="shared" si="40"/>
        <v>54583.599999999969</v>
      </c>
      <c r="V93" s="40">
        <v>115</v>
      </c>
      <c r="W93" s="40">
        <f>IF('Imperial ME - Current'!$E$15&lt;2.8907,1007.26-132.54*(2.8907-'Imperial ME - Current'!$E$15),1007.26)</f>
        <v>1007.26</v>
      </c>
      <c r="X93" s="1">
        <f t="shared" si="34"/>
        <v>74231.680000000051</v>
      </c>
      <c r="Y93" s="40">
        <f>IF('Imperial ME - Current'!$E$15&lt;3.0807,491.38-48.3005*(3.0807-'Imperial ME - Current'!$E$15),491.38)</f>
        <v>491.38</v>
      </c>
      <c r="Z93" s="1">
        <f t="shared" si="41"/>
        <v>54583.599999999969</v>
      </c>
      <c r="AC93" s="40">
        <v>115</v>
      </c>
      <c r="AD93" s="40">
        <f>IF('Imperial ME - Current'!$F$15&lt;2.8907,1007.26-132.54*(2.8907-'Imperial ME - Current'!$F$15),1007.26)</f>
        <v>1007.26</v>
      </c>
      <c r="AE93" s="1">
        <f t="shared" si="35"/>
        <v>74231.680000000051</v>
      </c>
      <c r="AF93" s="40">
        <f>IF('Imperial ME - Current'!$F$15&lt;3.0807,491.38-48.3005*(3.0807-'Imperial ME - Current'!$F$15),491.38)</f>
        <v>491.38</v>
      </c>
      <c r="AG93" s="1">
        <f t="shared" si="42"/>
        <v>54583.599999999969</v>
      </c>
      <c r="AJ93" s="40">
        <v>115</v>
      </c>
      <c r="AK93" s="40">
        <f>IF('Imperial ME - Current'!$G$15&lt;2.8907,1007.26-132.54*(2.8907-'Imperial ME - Current'!$G$15),1007.26)</f>
        <v>1007.26</v>
      </c>
      <c r="AL93" s="1">
        <f t="shared" si="36"/>
        <v>74231.680000000051</v>
      </c>
      <c r="AM93" s="40">
        <f>IF('Imperial ME - Current'!$G$15&lt;3.0807,491.38-48.3005*(3.0807-'Imperial ME - Current'!$G$15),491.38)</f>
        <v>491.38</v>
      </c>
      <c r="AN93" s="1">
        <f t="shared" si="43"/>
        <v>54583.599999999969</v>
      </c>
      <c r="AQ93" s="40">
        <v>115</v>
      </c>
      <c r="AR93" s="40">
        <f>IF('Imperial ME - Current'!$H$15&lt;2.8907,1007.26-132.54*(2.8907-'Imperial ME - Current'!$H$15),1007.26)</f>
        <v>1007.26</v>
      </c>
      <c r="AS93" s="1">
        <f t="shared" si="37"/>
        <v>74231.680000000051</v>
      </c>
      <c r="AT93" s="40">
        <f>IF('Imperial ME - Current'!$H$15&lt;3.0807,491.38-48.3005*(3.0807-'Imperial ME - Current'!$H$15),491.38)</f>
        <v>491.38</v>
      </c>
      <c r="AU93" s="1">
        <f t="shared" si="44"/>
        <v>54583.599999999969</v>
      </c>
      <c r="AX93" s="40">
        <v>115</v>
      </c>
      <c r="AY93" s="40">
        <f>IF('Imperial ME - Current'!$I$15&lt;2.8907,1007.26-132.54*(2.8907-'Imperial ME - Current'!$I$15),1007.26)</f>
        <v>1007.26</v>
      </c>
      <c r="AZ93" s="1">
        <f t="shared" si="38"/>
        <v>74231.680000000051</v>
      </c>
      <c r="BA93" s="40">
        <f>IF('Imperial ME - Current'!$I$15&lt;3.0807,491.38-48.3005*(3.0807-'Imperial ME - Current'!$I$15),491.38)</f>
        <v>491.38</v>
      </c>
      <c r="BB93" s="1">
        <f t="shared" si="45"/>
        <v>54583.599999999969</v>
      </c>
    </row>
    <row r="94" spans="1:54" x14ac:dyDescent="0.25">
      <c r="A94" s="40">
        <v>116</v>
      </c>
      <c r="B94" s="40">
        <f>IF('Imperial ME - Current'!$B$15&lt;2.8907,1007.26-132.54*(2.8907-'Imperial ME - Current'!$B$15),1007.26)</f>
        <v>1007.26</v>
      </c>
      <c r="C94" s="1">
        <f t="shared" si="31"/>
        <v>75238.940000000046</v>
      </c>
      <c r="D94" s="40">
        <f>IF('Imperial ME - Current'!$B$15&lt;3.0807,491.38-48.3005*(3.0807-'Imperial ME - Current'!$B$15),491.38)</f>
        <v>491.38</v>
      </c>
      <c r="E94" s="1">
        <f t="shared" si="30"/>
        <v>55074.979999999967</v>
      </c>
      <c r="H94" s="40">
        <v>116</v>
      </c>
      <c r="I94" s="40">
        <f>IF('Imperial ME - Current'!$C$15&lt;2.8907,1007.26-132.54*(2.8907-'Imperial ME - Current'!$C$15),1007.26)</f>
        <v>1007.26</v>
      </c>
      <c r="J94" s="1">
        <f t="shared" si="32"/>
        <v>75238.940000000046</v>
      </c>
      <c r="K94" s="40">
        <f>IF('Imperial ME - Current'!$C$15&lt;3.0807,491.38-48.3005*(3.0807-'Imperial ME - Current'!$C$15),491.38)</f>
        <v>491.38</v>
      </c>
      <c r="L94" s="1">
        <f t="shared" si="39"/>
        <v>55074.979999999967</v>
      </c>
      <c r="O94" s="40">
        <v>116</v>
      </c>
      <c r="P94" s="40">
        <f>IF('Imperial ME - Current'!$D$15&lt;2.8907,1007.26-132.54*(2.8907-'Imperial ME - Current'!$D$15),1007.26)</f>
        <v>1007.26</v>
      </c>
      <c r="Q94" s="1">
        <f t="shared" si="33"/>
        <v>75238.940000000046</v>
      </c>
      <c r="R94" s="40">
        <f>IF('Imperial ME - Current'!$D$15&lt;3.0807,491.38-48.3005*(3.0807-'Imperial ME - Current'!$D$15),491.38)</f>
        <v>491.38</v>
      </c>
      <c r="S94" s="1">
        <f t="shared" si="40"/>
        <v>55074.979999999967</v>
      </c>
      <c r="V94" s="40">
        <v>116</v>
      </c>
      <c r="W94" s="40">
        <f>IF('Imperial ME - Current'!$E$15&lt;2.8907,1007.26-132.54*(2.8907-'Imperial ME - Current'!$E$15),1007.26)</f>
        <v>1007.26</v>
      </c>
      <c r="X94" s="1">
        <f t="shared" si="34"/>
        <v>75238.940000000046</v>
      </c>
      <c r="Y94" s="40">
        <f>IF('Imperial ME - Current'!$E$15&lt;3.0807,491.38-48.3005*(3.0807-'Imperial ME - Current'!$E$15),491.38)</f>
        <v>491.38</v>
      </c>
      <c r="Z94" s="1">
        <f t="shared" si="41"/>
        <v>55074.979999999967</v>
      </c>
      <c r="AC94" s="40">
        <v>116</v>
      </c>
      <c r="AD94" s="40">
        <f>IF('Imperial ME - Current'!$F$15&lt;2.8907,1007.26-132.54*(2.8907-'Imperial ME - Current'!$F$15),1007.26)</f>
        <v>1007.26</v>
      </c>
      <c r="AE94" s="1">
        <f t="shared" si="35"/>
        <v>75238.940000000046</v>
      </c>
      <c r="AF94" s="40">
        <f>IF('Imperial ME - Current'!$F$15&lt;3.0807,491.38-48.3005*(3.0807-'Imperial ME - Current'!$F$15),491.38)</f>
        <v>491.38</v>
      </c>
      <c r="AG94" s="1">
        <f t="shared" si="42"/>
        <v>55074.979999999967</v>
      </c>
      <c r="AJ94" s="40">
        <v>116</v>
      </c>
      <c r="AK94" s="40">
        <f>IF('Imperial ME - Current'!$G$15&lt;2.8907,1007.26-132.54*(2.8907-'Imperial ME - Current'!$G$15),1007.26)</f>
        <v>1007.26</v>
      </c>
      <c r="AL94" s="1">
        <f t="shared" si="36"/>
        <v>75238.940000000046</v>
      </c>
      <c r="AM94" s="40">
        <f>IF('Imperial ME - Current'!$G$15&lt;3.0807,491.38-48.3005*(3.0807-'Imperial ME - Current'!$G$15),491.38)</f>
        <v>491.38</v>
      </c>
      <c r="AN94" s="1">
        <f t="shared" si="43"/>
        <v>55074.979999999967</v>
      </c>
      <c r="AQ94" s="40">
        <v>116</v>
      </c>
      <c r="AR94" s="40">
        <f>IF('Imperial ME - Current'!$H$15&lt;2.8907,1007.26-132.54*(2.8907-'Imperial ME - Current'!$H$15),1007.26)</f>
        <v>1007.26</v>
      </c>
      <c r="AS94" s="1">
        <f t="shared" si="37"/>
        <v>75238.940000000046</v>
      </c>
      <c r="AT94" s="40">
        <f>IF('Imperial ME - Current'!$H$15&lt;3.0807,491.38-48.3005*(3.0807-'Imperial ME - Current'!$H$15),491.38)</f>
        <v>491.38</v>
      </c>
      <c r="AU94" s="1">
        <f t="shared" si="44"/>
        <v>55074.979999999967</v>
      </c>
      <c r="AX94" s="40">
        <v>116</v>
      </c>
      <c r="AY94" s="40">
        <f>IF('Imperial ME - Current'!$I$15&lt;2.8907,1007.26-132.54*(2.8907-'Imperial ME - Current'!$I$15),1007.26)</f>
        <v>1007.26</v>
      </c>
      <c r="AZ94" s="1">
        <f t="shared" si="38"/>
        <v>75238.940000000046</v>
      </c>
      <c r="BA94" s="40">
        <f>IF('Imperial ME - Current'!$I$15&lt;3.0807,491.38-48.3005*(3.0807-'Imperial ME - Current'!$I$15),491.38)</f>
        <v>491.38</v>
      </c>
      <c r="BB94" s="1">
        <f t="shared" si="45"/>
        <v>55074.979999999967</v>
      </c>
    </row>
    <row r="95" spans="1:54" x14ac:dyDescent="0.25">
      <c r="A95" s="40">
        <v>117</v>
      </c>
      <c r="B95" s="40">
        <f>IF('Imperial ME - Current'!$B$15&lt;2.8907,1007.26-132.54*(2.8907-'Imperial ME - Current'!$B$15),1007.26)</f>
        <v>1007.26</v>
      </c>
      <c r="C95" s="1">
        <f t="shared" si="31"/>
        <v>76246.200000000041</v>
      </c>
      <c r="D95" s="40">
        <f>IF('Imperial ME - Current'!$B$15&lt;3.0807,491.38-48.3005*(3.0807-'Imperial ME - Current'!$B$15),491.38)</f>
        <v>491.38</v>
      </c>
      <c r="E95" s="1">
        <f t="shared" si="30"/>
        <v>55566.359999999964</v>
      </c>
      <c r="H95" s="40">
        <v>117</v>
      </c>
      <c r="I95" s="40">
        <f>IF('Imperial ME - Current'!$C$15&lt;2.8907,1007.26-132.54*(2.8907-'Imperial ME - Current'!$C$15),1007.26)</f>
        <v>1007.26</v>
      </c>
      <c r="J95" s="1">
        <f t="shared" si="32"/>
        <v>76246.200000000041</v>
      </c>
      <c r="K95" s="40">
        <f>IF('Imperial ME - Current'!$C$15&lt;3.0807,491.38-48.3005*(3.0807-'Imperial ME - Current'!$C$15),491.38)</f>
        <v>491.38</v>
      </c>
      <c r="L95" s="1">
        <f t="shared" si="39"/>
        <v>55566.359999999964</v>
      </c>
      <c r="O95" s="40">
        <v>117</v>
      </c>
      <c r="P95" s="40">
        <f>IF('Imperial ME - Current'!$D$15&lt;2.8907,1007.26-132.54*(2.8907-'Imperial ME - Current'!$D$15),1007.26)</f>
        <v>1007.26</v>
      </c>
      <c r="Q95" s="1">
        <f t="shared" si="33"/>
        <v>76246.200000000041</v>
      </c>
      <c r="R95" s="40">
        <f>IF('Imperial ME - Current'!$D$15&lt;3.0807,491.38-48.3005*(3.0807-'Imperial ME - Current'!$D$15),491.38)</f>
        <v>491.38</v>
      </c>
      <c r="S95" s="1">
        <f t="shared" si="40"/>
        <v>55566.359999999964</v>
      </c>
      <c r="V95" s="40">
        <v>117</v>
      </c>
      <c r="W95" s="40">
        <f>IF('Imperial ME - Current'!$E$15&lt;2.8907,1007.26-132.54*(2.8907-'Imperial ME - Current'!$E$15),1007.26)</f>
        <v>1007.26</v>
      </c>
      <c r="X95" s="1">
        <f t="shared" si="34"/>
        <v>76246.200000000041</v>
      </c>
      <c r="Y95" s="40">
        <f>IF('Imperial ME - Current'!$E$15&lt;3.0807,491.38-48.3005*(3.0807-'Imperial ME - Current'!$E$15),491.38)</f>
        <v>491.38</v>
      </c>
      <c r="Z95" s="1">
        <f t="shared" si="41"/>
        <v>55566.359999999964</v>
      </c>
      <c r="AC95" s="40">
        <v>117</v>
      </c>
      <c r="AD95" s="40">
        <f>IF('Imperial ME - Current'!$F$15&lt;2.8907,1007.26-132.54*(2.8907-'Imperial ME - Current'!$F$15),1007.26)</f>
        <v>1007.26</v>
      </c>
      <c r="AE95" s="1">
        <f t="shared" si="35"/>
        <v>76246.200000000041</v>
      </c>
      <c r="AF95" s="40">
        <f>IF('Imperial ME - Current'!$F$15&lt;3.0807,491.38-48.3005*(3.0807-'Imperial ME - Current'!$F$15),491.38)</f>
        <v>491.38</v>
      </c>
      <c r="AG95" s="1">
        <f t="shared" si="42"/>
        <v>55566.359999999964</v>
      </c>
      <c r="AJ95" s="40">
        <v>117</v>
      </c>
      <c r="AK95" s="40">
        <f>IF('Imperial ME - Current'!$G$15&lt;2.8907,1007.26-132.54*(2.8907-'Imperial ME - Current'!$G$15),1007.26)</f>
        <v>1007.26</v>
      </c>
      <c r="AL95" s="1">
        <f t="shared" si="36"/>
        <v>76246.200000000041</v>
      </c>
      <c r="AM95" s="40">
        <f>IF('Imperial ME - Current'!$G$15&lt;3.0807,491.38-48.3005*(3.0807-'Imperial ME - Current'!$G$15),491.38)</f>
        <v>491.38</v>
      </c>
      <c r="AN95" s="1">
        <f t="shared" si="43"/>
        <v>55566.359999999964</v>
      </c>
      <c r="AQ95" s="40">
        <v>117</v>
      </c>
      <c r="AR95" s="40">
        <f>IF('Imperial ME - Current'!$H$15&lt;2.8907,1007.26-132.54*(2.8907-'Imperial ME - Current'!$H$15),1007.26)</f>
        <v>1007.26</v>
      </c>
      <c r="AS95" s="1">
        <f t="shared" si="37"/>
        <v>76246.200000000041</v>
      </c>
      <c r="AT95" s="40">
        <f>IF('Imperial ME - Current'!$H$15&lt;3.0807,491.38-48.3005*(3.0807-'Imperial ME - Current'!$H$15),491.38)</f>
        <v>491.38</v>
      </c>
      <c r="AU95" s="1">
        <f t="shared" si="44"/>
        <v>55566.359999999964</v>
      </c>
      <c r="AX95" s="40">
        <v>117</v>
      </c>
      <c r="AY95" s="40">
        <f>IF('Imperial ME - Current'!$I$15&lt;2.8907,1007.26-132.54*(2.8907-'Imperial ME - Current'!$I$15),1007.26)</f>
        <v>1007.26</v>
      </c>
      <c r="AZ95" s="1">
        <f t="shared" si="38"/>
        <v>76246.200000000041</v>
      </c>
      <c r="BA95" s="40">
        <f>IF('Imperial ME - Current'!$I$15&lt;3.0807,491.38-48.3005*(3.0807-'Imperial ME - Current'!$I$15),491.38)</f>
        <v>491.38</v>
      </c>
      <c r="BB95" s="1">
        <f t="shared" si="45"/>
        <v>55566.359999999964</v>
      </c>
    </row>
    <row r="96" spans="1:54" x14ac:dyDescent="0.25">
      <c r="A96" s="40">
        <v>118</v>
      </c>
      <c r="B96" s="40">
        <f>IF('Imperial ME - Current'!$B$15&lt;2.8907,1007.26-132.54*(2.8907-'Imperial ME - Current'!$B$15),1007.26)</f>
        <v>1007.26</v>
      </c>
      <c r="C96" s="1">
        <f t="shared" si="31"/>
        <v>77253.460000000036</v>
      </c>
      <c r="D96" s="40">
        <f>IF('Imperial ME - Current'!$B$15&lt;3.0807,491.38-48.3005*(3.0807-'Imperial ME - Current'!$B$15),491.38)</f>
        <v>491.38</v>
      </c>
      <c r="E96" s="1">
        <f t="shared" si="30"/>
        <v>56057.739999999962</v>
      </c>
      <c r="H96" s="40">
        <v>118</v>
      </c>
      <c r="I96" s="40">
        <f>IF('Imperial ME - Current'!$C$15&lt;2.8907,1007.26-132.54*(2.8907-'Imperial ME - Current'!$C$15),1007.26)</f>
        <v>1007.26</v>
      </c>
      <c r="J96" s="1">
        <f t="shared" si="32"/>
        <v>77253.460000000036</v>
      </c>
      <c r="K96" s="40">
        <f>IF('Imperial ME - Current'!$C$15&lt;3.0807,491.38-48.3005*(3.0807-'Imperial ME - Current'!$C$15),491.38)</f>
        <v>491.38</v>
      </c>
      <c r="L96" s="1">
        <f t="shared" si="39"/>
        <v>56057.739999999962</v>
      </c>
      <c r="O96" s="40">
        <v>118</v>
      </c>
      <c r="P96" s="40">
        <f>IF('Imperial ME - Current'!$D$15&lt;2.8907,1007.26-132.54*(2.8907-'Imperial ME - Current'!$D$15),1007.26)</f>
        <v>1007.26</v>
      </c>
      <c r="Q96" s="1">
        <f t="shared" si="33"/>
        <v>77253.460000000036</v>
      </c>
      <c r="R96" s="40">
        <f>IF('Imperial ME - Current'!$D$15&lt;3.0807,491.38-48.3005*(3.0807-'Imperial ME - Current'!$D$15),491.38)</f>
        <v>491.38</v>
      </c>
      <c r="S96" s="1">
        <f t="shared" si="40"/>
        <v>56057.739999999962</v>
      </c>
      <c r="V96" s="40">
        <v>118</v>
      </c>
      <c r="W96" s="40">
        <f>IF('Imperial ME - Current'!$E$15&lt;2.8907,1007.26-132.54*(2.8907-'Imperial ME - Current'!$E$15),1007.26)</f>
        <v>1007.26</v>
      </c>
      <c r="X96" s="1">
        <f t="shared" si="34"/>
        <v>77253.460000000036</v>
      </c>
      <c r="Y96" s="40">
        <f>IF('Imperial ME - Current'!$E$15&lt;3.0807,491.38-48.3005*(3.0807-'Imperial ME - Current'!$E$15),491.38)</f>
        <v>491.38</v>
      </c>
      <c r="Z96" s="1">
        <f t="shared" si="41"/>
        <v>56057.739999999962</v>
      </c>
      <c r="AC96" s="40">
        <v>118</v>
      </c>
      <c r="AD96" s="40">
        <f>IF('Imperial ME - Current'!$F$15&lt;2.8907,1007.26-132.54*(2.8907-'Imperial ME - Current'!$F$15),1007.26)</f>
        <v>1007.26</v>
      </c>
      <c r="AE96" s="1">
        <f t="shared" si="35"/>
        <v>77253.460000000036</v>
      </c>
      <c r="AF96" s="40">
        <f>IF('Imperial ME - Current'!$F$15&lt;3.0807,491.38-48.3005*(3.0807-'Imperial ME - Current'!$F$15),491.38)</f>
        <v>491.38</v>
      </c>
      <c r="AG96" s="1">
        <f t="shared" si="42"/>
        <v>56057.739999999962</v>
      </c>
      <c r="AJ96" s="40">
        <v>118</v>
      </c>
      <c r="AK96" s="40">
        <f>IF('Imperial ME - Current'!$G$15&lt;2.8907,1007.26-132.54*(2.8907-'Imperial ME - Current'!$G$15),1007.26)</f>
        <v>1007.26</v>
      </c>
      <c r="AL96" s="1">
        <f t="shared" si="36"/>
        <v>77253.460000000036</v>
      </c>
      <c r="AM96" s="40">
        <f>IF('Imperial ME - Current'!$G$15&lt;3.0807,491.38-48.3005*(3.0807-'Imperial ME - Current'!$G$15),491.38)</f>
        <v>491.38</v>
      </c>
      <c r="AN96" s="1">
        <f t="shared" si="43"/>
        <v>56057.739999999962</v>
      </c>
      <c r="AQ96" s="40">
        <v>118</v>
      </c>
      <c r="AR96" s="40">
        <f>IF('Imperial ME - Current'!$H$15&lt;2.8907,1007.26-132.54*(2.8907-'Imperial ME - Current'!$H$15),1007.26)</f>
        <v>1007.26</v>
      </c>
      <c r="AS96" s="1">
        <f t="shared" si="37"/>
        <v>77253.460000000036</v>
      </c>
      <c r="AT96" s="40">
        <f>IF('Imperial ME - Current'!$H$15&lt;3.0807,491.38-48.3005*(3.0807-'Imperial ME - Current'!$H$15),491.38)</f>
        <v>491.38</v>
      </c>
      <c r="AU96" s="1">
        <f t="shared" si="44"/>
        <v>56057.739999999962</v>
      </c>
      <c r="AX96" s="40">
        <v>118</v>
      </c>
      <c r="AY96" s="40">
        <f>IF('Imperial ME - Current'!$I$15&lt;2.8907,1007.26-132.54*(2.8907-'Imperial ME - Current'!$I$15),1007.26)</f>
        <v>1007.26</v>
      </c>
      <c r="AZ96" s="1">
        <f t="shared" si="38"/>
        <v>77253.460000000036</v>
      </c>
      <c r="BA96" s="40">
        <f>IF('Imperial ME - Current'!$I$15&lt;3.0807,491.38-48.3005*(3.0807-'Imperial ME - Current'!$I$15),491.38)</f>
        <v>491.38</v>
      </c>
      <c r="BB96" s="1">
        <f t="shared" si="45"/>
        <v>56057.739999999962</v>
      </c>
    </row>
    <row r="97" spans="1:54" x14ac:dyDescent="0.25">
      <c r="A97" s="40">
        <v>119</v>
      </c>
      <c r="B97" s="40">
        <f>IF('Imperial ME - Current'!$B$15&lt;2.8907,1007.26-132.54*(2.8907-'Imperial ME - Current'!$B$15),1007.26)</f>
        <v>1007.26</v>
      </c>
      <c r="C97" s="1">
        <f t="shared" si="31"/>
        <v>78260.72000000003</v>
      </c>
      <c r="D97" s="40">
        <f>IF('Imperial ME - Current'!$B$15&lt;3.0807,491.38-48.3005*(3.0807-'Imperial ME - Current'!$B$15),491.38)</f>
        <v>491.38</v>
      </c>
      <c r="E97" s="1">
        <f t="shared" si="30"/>
        <v>56549.119999999959</v>
      </c>
      <c r="H97" s="40">
        <v>119</v>
      </c>
      <c r="I97" s="40">
        <f>IF('Imperial ME - Current'!$C$15&lt;2.8907,1007.26-132.54*(2.8907-'Imperial ME - Current'!$C$15),1007.26)</f>
        <v>1007.26</v>
      </c>
      <c r="J97" s="1">
        <f t="shared" si="32"/>
        <v>78260.72000000003</v>
      </c>
      <c r="K97" s="40">
        <f>IF('Imperial ME - Current'!$C$15&lt;3.0807,491.38-48.3005*(3.0807-'Imperial ME - Current'!$C$15),491.38)</f>
        <v>491.38</v>
      </c>
      <c r="L97" s="1">
        <f t="shared" si="39"/>
        <v>56549.119999999959</v>
      </c>
      <c r="O97" s="40">
        <v>119</v>
      </c>
      <c r="P97" s="40">
        <f>IF('Imperial ME - Current'!$D$15&lt;2.8907,1007.26-132.54*(2.8907-'Imperial ME - Current'!$D$15),1007.26)</f>
        <v>1007.26</v>
      </c>
      <c r="Q97" s="1">
        <f t="shared" si="33"/>
        <v>78260.72000000003</v>
      </c>
      <c r="R97" s="40">
        <f>IF('Imperial ME - Current'!$D$15&lt;3.0807,491.38-48.3005*(3.0807-'Imperial ME - Current'!$D$15),491.38)</f>
        <v>491.38</v>
      </c>
      <c r="S97" s="1">
        <f t="shared" si="40"/>
        <v>56549.119999999959</v>
      </c>
      <c r="V97" s="40">
        <v>119</v>
      </c>
      <c r="W97" s="40">
        <f>IF('Imperial ME - Current'!$E$15&lt;2.8907,1007.26-132.54*(2.8907-'Imperial ME - Current'!$E$15),1007.26)</f>
        <v>1007.26</v>
      </c>
      <c r="X97" s="1">
        <f t="shared" si="34"/>
        <v>78260.72000000003</v>
      </c>
      <c r="Y97" s="40">
        <f>IF('Imperial ME - Current'!$E$15&lt;3.0807,491.38-48.3005*(3.0807-'Imperial ME - Current'!$E$15),491.38)</f>
        <v>491.38</v>
      </c>
      <c r="Z97" s="1">
        <f t="shared" si="41"/>
        <v>56549.119999999959</v>
      </c>
      <c r="AC97" s="40">
        <v>119</v>
      </c>
      <c r="AD97" s="40">
        <f>IF('Imperial ME - Current'!$F$15&lt;2.8907,1007.26-132.54*(2.8907-'Imperial ME - Current'!$F$15),1007.26)</f>
        <v>1007.26</v>
      </c>
      <c r="AE97" s="1">
        <f t="shared" si="35"/>
        <v>78260.72000000003</v>
      </c>
      <c r="AF97" s="40">
        <f>IF('Imperial ME - Current'!$F$15&lt;3.0807,491.38-48.3005*(3.0807-'Imperial ME - Current'!$F$15),491.38)</f>
        <v>491.38</v>
      </c>
      <c r="AG97" s="1">
        <f t="shared" si="42"/>
        <v>56549.119999999959</v>
      </c>
      <c r="AJ97" s="40">
        <v>119</v>
      </c>
      <c r="AK97" s="40">
        <f>IF('Imperial ME - Current'!$G$15&lt;2.8907,1007.26-132.54*(2.8907-'Imperial ME - Current'!$G$15),1007.26)</f>
        <v>1007.26</v>
      </c>
      <c r="AL97" s="1">
        <f t="shared" si="36"/>
        <v>78260.72000000003</v>
      </c>
      <c r="AM97" s="40">
        <f>IF('Imperial ME - Current'!$G$15&lt;3.0807,491.38-48.3005*(3.0807-'Imperial ME - Current'!$G$15),491.38)</f>
        <v>491.38</v>
      </c>
      <c r="AN97" s="1">
        <f t="shared" si="43"/>
        <v>56549.119999999959</v>
      </c>
      <c r="AQ97" s="40">
        <v>119</v>
      </c>
      <c r="AR97" s="40">
        <f>IF('Imperial ME - Current'!$H$15&lt;2.8907,1007.26-132.54*(2.8907-'Imperial ME - Current'!$H$15),1007.26)</f>
        <v>1007.26</v>
      </c>
      <c r="AS97" s="1">
        <f t="shared" si="37"/>
        <v>78260.72000000003</v>
      </c>
      <c r="AT97" s="40">
        <f>IF('Imperial ME - Current'!$H$15&lt;3.0807,491.38-48.3005*(3.0807-'Imperial ME - Current'!$H$15),491.38)</f>
        <v>491.38</v>
      </c>
      <c r="AU97" s="1">
        <f t="shared" si="44"/>
        <v>56549.119999999959</v>
      </c>
      <c r="AX97" s="40">
        <v>119</v>
      </c>
      <c r="AY97" s="40">
        <f>IF('Imperial ME - Current'!$I$15&lt;2.8907,1007.26-132.54*(2.8907-'Imperial ME - Current'!$I$15),1007.26)</f>
        <v>1007.26</v>
      </c>
      <c r="AZ97" s="1">
        <f t="shared" si="38"/>
        <v>78260.72000000003</v>
      </c>
      <c r="BA97" s="40">
        <f>IF('Imperial ME - Current'!$I$15&lt;3.0807,491.38-48.3005*(3.0807-'Imperial ME - Current'!$I$15),491.38)</f>
        <v>491.38</v>
      </c>
      <c r="BB97" s="1">
        <f t="shared" si="45"/>
        <v>56549.119999999959</v>
      </c>
    </row>
    <row r="98" spans="1:54" x14ac:dyDescent="0.25">
      <c r="A98" s="40">
        <v>120</v>
      </c>
      <c r="B98" s="40">
        <f>IF('Imperial ME - Current'!$B$15&lt;2.8907,1007.26-132.54*(2.8907-'Imperial ME - Current'!$B$15),1007.26)</f>
        <v>1007.26</v>
      </c>
      <c r="C98" s="1">
        <f t="shared" si="31"/>
        <v>79267.980000000025</v>
      </c>
      <c r="D98" s="40">
        <f>IF('Imperial ME - Current'!$B$15&lt;3.0807,491.38-48.3005*(3.0807-'Imperial ME - Current'!$B$15),491.38)</f>
        <v>491.38</v>
      </c>
      <c r="E98" s="1">
        <f t="shared" si="30"/>
        <v>57040.499999999956</v>
      </c>
      <c r="H98" s="40">
        <v>120</v>
      </c>
      <c r="I98" s="40">
        <f>IF('Imperial ME - Current'!$C$15&lt;2.8907,1007.26-132.54*(2.8907-'Imperial ME - Current'!$C$15),1007.26)</f>
        <v>1007.26</v>
      </c>
      <c r="J98" s="1">
        <f t="shared" si="32"/>
        <v>79267.980000000025</v>
      </c>
      <c r="K98" s="40">
        <f>IF('Imperial ME - Current'!$C$15&lt;3.0807,491.38-48.3005*(3.0807-'Imperial ME - Current'!$C$15),491.38)</f>
        <v>491.38</v>
      </c>
      <c r="L98" s="1">
        <f t="shared" si="39"/>
        <v>57040.499999999956</v>
      </c>
      <c r="O98" s="40">
        <v>120</v>
      </c>
      <c r="P98" s="40">
        <f>IF('Imperial ME - Current'!$D$15&lt;2.8907,1007.26-132.54*(2.8907-'Imperial ME - Current'!$D$15),1007.26)</f>
        <v>1007.26</v>
      </c>
      <c r="Q98" s="1">
        <f t="shared" si="33"/>
        <v>79267.980000000025</v>
      </c>
      <c r="R98" s="40">
        <f>IF('Imperial ME - Current'!$D$15&lt;3.0807,491.38-48.3005*(3.0807-'Imperial ME - Current'!$D$15),491.38)</f>
        <v>491.38</v>
      </c>
      <c r="S98" s="1">
        <f t="shared" si="40"/>
        <v>57040.499999999956</v>
      </c>
      <c r="V98" s="40">
        <v>120</v>
      </c>
      <c r="W98" s="40">
        <f>IF('Imperial ME - Current'!$E$15&lt;2.8907,1007.26-132.54*(2.8907-'Imperial ME - Current'!$E$15),1007.26)</f>
        <v>1007.26</v>
      </c>
      <c r="X98" s="1">
        <f t="shared" si="34"/>
        <v>79267.980000000025</v>
      </c>
      <c r="Y98" s="40">
        <f>IF('Imperial ME - Current'!$E$15&lt;3.0807,491.38-48.3005*(3.0807-'Imperial ME - Current'!$E$15),491.38)</f>
        <v>491.38</v>
      </c>
      <c r="Z98" s="1">
        <f t="shared" si="41"/>
        <v>57040.499999999956</v>
      </c>
      <c r="AC98" s="40">
        <v>120</v>
      </c>
      <c r="AD98" s="40">
        <f>IF('Imperial ME - Current'!$F$15&lt;2.8907,1007.26-132.54*(2.8907-'Imperial ME - Current'!$F$15),1007.26)</f>
        <v>1007.26</v>
      </c>
      <c r="AE98" s="1">
        <f t="shared" si="35"/>
        <v>79267.980000000025</v>
      </c>
      <c r="AF98" s="40">
        <f>IF('Imperial ME - Current'!$F$15&lt;3.0807,491.38-48.3005*(3.0807-'Imperial ME - Current'!$F$15),491.38)</f>
        <v>491.38</v>
      </c>
      <c r="AG98" s="1">
        <f t="shared" si="42"/>
        <v>57040.499999999956</v>
      </c>
      <c r="AJ98" s="40">
        <v>120</v>
      </c>
      <c r="AK98" s="40">
        <f>IF('Imperial ME - Current'!$G$15&lt;2.8907,1007.26-132.54*(2.8907-'Imperial ME - Current'!$G$15),1007.26)</f>
        <v>1007.26</v>
      </c>
      <c r="AL98" s="1">
        <f t="shared" si="36"/>
        <v>79267.980000000025</v>
      </c>
      <c r="AM98" s="40">
        <f>IF('Imperial ME - Current'!$G$15&lt;3.0807,491.38-48.3005*(3.0807-'Imperial ME - Current'!$G$15),491.38)</f>
        <v>491.38</v>
      </c>
      <c r="AN98" s="1">
        <f t="shared" si="43"/>
        <v>57040.499999999956</v>
      </c>
      <c r="AQ98" s="40">
        <v>120</v>
      </c>
      <c r="AR98" s="40">
        <f>IF('Imperial ME - Current'!$H$15&lt;2.8907,1007.26-132.54*(2.8907-'Imperial ME - Current'!$H$15),1007.26)</f>
        <v>1007.26</v>
      </c>
      <c r="AS98" s="1">
        <f t="shared" si="37"/>
        <v>79267.980000000025</v>
      </c>
      <c r="AT98" s="40">
        <f>IF('Imperial ME - Current'!$H$15&lt;3.0807,491.38-48.3005*(3.0807-'Imperial ME - Current'!$H$15),491.38)</f>
        <v>491.38</v>
      </c>
      <c r="AU98" s="1">
        <f t="shared" si="44"/>
        <v>57040.499999999956</v>
      </c>
      <c r="AX98" s="40">
        <v>120</v>
      </c>
      <c r="AY98" s="40">
        <f>IF('Imperial ME - Current'!$I$15&lt;2.8907,1007.26-132.54*(2.8907-'Imperial ME - Current'!$I$15),1007.26)</f>
        <v>1007.26</v>
      </c>
      <c r="AZ98" s="1">
        <f t="shared" si="38"/>
        <v>79267.980000000025</v>
      </c>
      <c r="BA98" s="40">
        <f>IF('Imperial ME - Current'!$I$15&lt;3.0807,491.38-48.3005*(3.0807-'Imperial ME - Current'!$I$15),491.38)</f>
        <v>491.38</v>
      </c>
      <c r="BB98" s="1">
        <f t="shared" si="45"/>
        <v>57040.499999999956</v>
      </c>
    </row>
    <row r="99" spans="1:54" x14ac:dyDescent="0.25">
      <c r="A99" s="40">
        <v>121</v>
      </c>
      <c r="B99" s="40">
        <f>IF('Imperial ME - Current'!$B$15&lt;2.8907,1007.26-132.54*(2.8907-'Imperial ME - Current'!$B$15),1007.26)</f>
        <v>1007.26</v>
      </c>
      <c r="C99" s="1">
        <f t="shared" si="31"/>
        <v>80275.24000000002</v>
      </c>
      <c r="D99" s="40">
        <f>IF('Imperial ME - Current'!$B$15&lt;3.0807,491.38-48.3005*(3.0807-'Imperial ME - Current'!$B$15),491.38)</f>
        <v>491.38</v>
      </c>
      <c r="E99" s="1">
        <f t="shared" si="30"/>
        <v>57531.879999999954</v>
      </c>
      <c r="H99" s="40">
        <v>121</v>
      </c>
      <c r="I99" s="40">
        <f>IF('Imperial ME - Current'!$C$15&lt;2.8907,1007.26-132.54*(2.8907-'Imperial ME - Current'!$C$15),1007.26)</f>
        <v>1007.26</v>
      </c>
      <c r="J99" s="1">
        <f t="shared" si="32"/>
        <v>80275.24000000002</v>
      </c>
      <c r="K99" s="40">
        <f>IF('Imperial ME - Current'!$C$15&lt;3.0807,491.38-48.3005*(3.0807-'Imperial ME - Current'!$C$15),491.38)</f>
        <v>491.38</v>
      </c>
      <c r="L99" s="1">
        <f t="shared" si="39"/>
        <v>57531.879999999954</v>
      </c>
      <c r="O99" s="40">
        <v>121</v>
      </c>
      <c r="P99" s="40">
        <f>IF('Imperial ME - Current'!$D$15&lt;2.8907,1007.26-132.54*(2.8907-'Imperial ME - Current'!$D$15),1007.26)</f>
        <v>1007.26</v>
      </c>
      <c r="Q99" s="1">
        <f t="shared" si="33"/>
        <v>80275.24000000002</v>
      </c>
      <c r="R99" s="40">
        <f>IF('Imperial ME - Current'!$D$15&lt;3.0807,491.38-48.3005*(3.0807-'Imperial ME - Current'!$D$15),491.38)</f>
        <v>491.38</v>
      </c>
      <c r="S99" s="1">
        <f t="shared" si="40"/>
        <v>57531.879999999954</v>
      </c>
      <c r="V99" s="40">
        <v>121</v>
      </c>
      <c r="W99" s="40">
        <f>IF('Imperial ME - Current'!$E$15&lt;2.8907,1007.26-132.54*(2.8907-'Imperial ME - Current'!$E$15),1007.26)</f>
        <v>1007.26</v>
      </c>
      <c r="X99" s="1">
        <f t="shared" si="34"/>
        <v>80275.24000000002</v>
      </c>
      <c r="Y99" s="40">
        <f>IF('Imperial ME - Current'!$E$15&lt;3.0807,491.38-48.3005*(3.0807-'Imperial ME - Current'!$E$15),491.38)</f>
        <v>491.38</v>
      </c>
      <c r="Z99" s="1">
        <f t="shared" si="41"/>
        <v>57531.879999999954</v>
      </c>
      <c r="AC99" s="40">
        <v>121</v>
      </c>
      <c r="AD99" s="40">
        <f>IF('Imperial ME - Current'!$F$15&lt;2.8907,1007.26-132.54*(2.8907-'Imperial ME - Current'!$F$15),1007.26)</f>
        <v>1007.26</v>
      </c>
      <c r="AE99" s="1">
        <f t="shared" si="35"/>
        <v>80275.24000000002</v>
      </c>
      <c r="AF99" s="40">
        <f>IF('Imperial ME - Current'!$F$15&lt;3.0807,491.38-48.3005*(3.0807-'Imperial ME - Current'!$F$15),491.38)</f>
        <v>491.38</v>
      </c>
      <c r="AG99" s="1">
        <f t="shared" si="42"/>
        <v>57531.879999999954</v>
      </c>
      <c r="AJ99" s="40">
        <v>121</v>
      </c>
      <c r="AK99" s="40">
        <f>IF('Imperial ME - Current'!$G$15&lt;2.8907,1007.26-132.54*(2.8907-'Imperial ME - Current'!$G$15),1007.26)</f>
        <v>1007.26</v>
      </c>
      <c r="AL99" s="1">
        <f t="shared" si="36"/>
        <v>80275.24000000002</v>
      </c>
      <c r="AM99" s="40">
        <f>IF('Imperial ME - Current'!$G$15&lt;3.0807,491.38-48.3005*(3.0807-'Imperial ME - Current'!$G$15),491.38)</f>
        <v>491.38</v>
      </c>
      <c r="AN99" s="1">
        <f t="shared" si="43"/>
        <v>57531.879999999954</v>
      </c>
      <c r="AQ99" s="40">
        <v>121</v>
      </c>
      <c r="AR99" s="40">
        <f>IF('Imperial ME - Current'!$H$15&lt;2.8907,1007.26-132.54*(2.8907-'Imperial ME - Current'!$H$15),1007.26)</f>
        <v>1007.26</v>
      </c>
      <c r="AS99" s="1">
        <f t="shared" si="37"/>
        <v>80275.24000000002</v>
      </c>
      <c r="AT99" s="40">
        <f>IF('Imperial ME - Current'!$H$15&lt;3.0807,491.38-48.3005*(3.0807-'Imperial ME - Current'!$H$15),491.38)</f>
        <v>491.38</v>
      </c>
      <c r="AU99" s="1">
        <f t="shared" si="44"/>
        <v>57531.879999999954</v>
      </c>
      <c r="AX99" s="40">
        <v>121</v>
      </c>
      <c r="AY99" s="40">
        <f>IF('Imperial ME - Current'!$I$15&lt;2.8907,1007.26-132.54*(2.8907-'Imperial ME - Current'!$I$15),1007.26)</f>
        <v>1007.26</v>
      </c>
      <c r="AZ99" s="1">
        <f t="shared" si="38"/>
        <v>80275.24000000002</v>
      </c>
      <c r="BA99" s="40">
        <f>IF('Imperial ME - Current'!$I$15&lt;3.0807,491.38-48.3005*(3.0807-'Imperial ME - Current'!$I$15),491.38)</f>
        <v>491.38</v>
      </c>
      <c r="BB99" s="1">
        <f t="shared" si="45"/>
        <v>57531.879999999954</v>
      </c>
    </row>
    <row r="100" spans="1:54" x14ac:dyDescent="0.25">
      <c r="A100" s="40">
        <v>122</v>
      </c>
      <c r="B100" s="40">
        <f>IF('Imperial ME - Current'!$B$15&lt;2.8907,1007.26-132.54*(2.8907-'Imperial ME - Current'!$B$15),1007.26)</f>
        <v>1007.26</v>
      </c>
      <c r="C100" s="1">
        <f t="shared" si="31"/>
        <v>81282.500000000015</v>
      </c>
      <c r="D100" s="40">
        <f>IF('Imperial ME - Current'!$B$15&lt;3.0807,491.38-48.3005*(3.0807-'Imperial ME - Current'!$B$15),491.38)</f>
        <v>491.38</v>
      </c>
      <c r="E100" s="1">
        <f t="shared" si="30"/>
        <v>58023.259999999951</v>
      </c>
      <c r="H100" s="40">
        <v>122</v>
      </c>
      <c r="I100" s="40">
        <f>IF('Imperial ME - Current'!$C$15&lt;2.8907,1007.26-132.54*(2.8907-'Imperial ME - Current'!$C$15),1007.26)</f>
        <v>1007.26</v>
      </c>
      <c r="J100" s="1">
        <f t="shared" si="32"/>
        <v>81282.500000000015</v>
      </c>
      <c r="K100" s="40">
        <f>IF('Imperial ME - Current'!$C$15&lt;3.0807,491.38-48.3005*(3.0807-'Imperial ME - Current'!$C$15),491.38)</f>
        <v>491.38</v>
      </c>
      <c r="L100" s="1">
        <f t="shared" si="39"/>
        <v>58023.259999999951</v>
      </c>
      <c r="O100" s="40">
        <v>122</v>
      </c>
      <c r="P100" s="40">
        <f>IF('Imperial ME - Current'!$D$15&lt;2.8907,1007.26-132.54*(2.8907-'Imperial ME - Current'!$D$15),1007.26)</f>
        <v>1007.26</v>
      </c>
      <c r="Q100" s="1">
        <f t="shared" si="33"/>
        <v>81282.500000000015</v>
      </c>
      <c r="R100" s="40">
        <f>IF('Imperial ME - Current'!$D$15&lt;3.0807,491.38-48.3005*(3.0807-'Imperial ME - Current'!$D$15),491.38)</f>
        <v>491.38</v>
      </c>
      <c r="S100" s="1">
        <f t="shared" si="40"/>
        <v>58023.259999999951</v>
      </c>
      <c r="V100" s="40">
        <v>122</v>
      </c>
      <c r="W100" s="40">
        <f>IF('Imperial ME - Current'!$E$15&lt;2.8907,1007.26-132.54*(2.8907-'Imperial ME - Current'!$E$15),1007.26)</f>
        <v>1007.26</v>
      </c>
      <c r="X100" s="1">
        <f t="shared" si="34"/>
        <v>81282.500000000015</v>
      </c>
      <c r="Y100" s="40">
        <f>IF('Imperial ME - Current'!$E$15&lt;3.0807,491.38-48.3005*(3.0807-'Imperial ME - Current'!$E$15),491.38)</f>
        <v>491.38</v>
      </c>
      <c r="Z100" s="1">
        <f t="shared" si="41"/>
        <v>58023.259999999951</v>
      </c>
      <c r="AC100" s="40">
        <v>122</v>
      </c>
      <c r="AD100" s="40">
        <f>IF('Imperial ME - Current'!$F$15&lt;2.8907,1007.26-132.54*(2.8907-'Imperial ME - Current'!$F$15),1007.26)</f>
        <v>1007.26</v>
      </c>
      <c r="AE100" s="1">
        <f t="shared" si="35"/>
        <v>81282.500000000015</v>
      </c>
      <c r="AF100" s="40">
        <f>IF('Imperial ME - Current'!$F$15&lt;3.0807,491.38-48.3005*(3.0807-'Imperial ME - Current'!$F$15),491.38)</f>
        <v>491.38</v>
      </c>
      <c r="AG100" s="1">
        <f t="shared" si="42"/>
        <v>58023.259999999951</v>
      </c>
      <c r="AJ100" s="40">
        <v>122</v>
      </c>
      <c r="AK100" s="40">
        <f>IF('Imperial ME - Current'!$G$15&lt;2.8907,1007.26-132.54*(2.8907-'Imperial ME - Current'!$G$15),1007.26)</f>
        <v>1007.26</v>
      </c>
      <c r="AL100" s="1">
        <f t="shared" si="36"/>
        <v>81282.500000000015</v>
      </c>
      <c r="AM100" s="40">
        <f>IF('Imperial ME - Current'!$G$15&lt;3.0807,491.38-48.3005*(3.0807-'Imperial ME - Current'!$G$15),491.38)</f>
        <v>491.38</v>
      </c>
      <c r="AN100" s="1">
        <f t="shared" si="43"/>
        <v>58023.259999999951</v>
      </c>
      <c r="AQ100" s="40">
        <v>122</v>
      </c>
      <c r="AR100" s="40">
        <f>IF('Imperial ME - Current'!$H$15&lt;2.8907,1007.26-132.54*(2.8907-'Imperial ME - Current'!$H$15),1007.26)</f>
        <v>1007.26</v>
      </c>
      <c r="AS100" s="1">
        <f t="shared" si="37"/>
        <v>81282.500000000015</v>
      </c>
      <c r="AT100" s="40">
        <f>IF('Imperial ME - Current'!$H$15&lt;3.0807,491.38-48.3005*(3.0807-'Imperial ME - Current'!$H$15),491.38)</f>
        <v>491.38</v>
      </c>
      <c r="AU100" s="1">
        <f t="shared" si="44"/>
        <v>58023.259999999951</v>
      </c>
      <c r="AX100" s="40">
        <v>122</v>
      </c>
      <c r="AY100" s="40">
        <f>IF('Imperial ME - Current'!$I$15&lt;2.8907,1007.26-132.54*(2.8907-'Imperial ME - Current'!$I$15),1007.26)</f>
        <v>1007.26</v>
      </c>
      <c r="AZ100" s="1">
        <f t="shared" si="38"/>
        <v>81282.500000000015</v>
      </c>
      <c r="BA100" s="40">
        <f>IF('Imperial ME - Current'!$I$15&lt;3.0807,491.38-48.3005*(3.0807-'Imperial ME - Current'!$I$15),491.38)</f>
        <v>491.38</v>
      </c>
      <c r="BB100" s="1">
        <f t="shared" si="45"/>
        <v>58023.259999999951</v>
      </c>
    </row>
    <row r="101" spans="1:54" x14ac:dyDescent="0.25">
      <c r="A101" s="40">
        <v>123</v>
      </c>
      <c r="B101" s="40">
        <f>IF('Imperial ME - Current'!$B$15&lt;2.8907,1007.26-132.54*(2.8907-'Imperial ME - Current'!$B$15),1007.26)</f>
        <v>1007.26</v>
      </c>
      <c r="C101" s="1">
        <f t="shared" si="31"/>
        <v>82289.760000000009</v>
      </c>
      <c r="D101" s="40">
        <f>IF('Imperial ME - Current'!$B$15&lt;3.0807,491.38-48.3005*(3.0807-'Imperial ME - Current'!$B$15),491.38)</f>
        <v>491.38</v>
      </c>
      <c r="E101" s="1">
        <f t="shared" si="30"/>
        <v>58514.639999999948</v>
      </c>
      <c r="H101" s="40">
        <v>123</v>
      </c>
      <c r="I101" s="40">
        <f>IF('Imperial ME - Current'!$C$15&lt;2.8907,1007.26-132.54*(2.8907-'Imperial ME - Current'!$C$15),1007.26)</f>
        <v>1007.26</v>
      </c>
      <c r="J101" s="1">
        <f t="shared" si="32"/>
        <v>82289.760000000009</v>
      </c>
      <c r="K101" s="40">
        <f>IF('Imperial ME - Current'!$C$15&lt;3.0807,491.38-48.3005*(3.0807-'Imperial ME - Current'!$C$15),491.38)</f>
        <v>491.38</v>
      </c>
      <c r="L101" s="1">
        <f t="shared" si="39"/>
        <v>58514.639999999948</v>
      </c>
      <c r="O101" s="40">
        <v>123</v>
      </c>
      <c r="P101" s="40">
        <f>IF('Imperial ME - Current'!$D$15&lt;2.8907,1007.26-132.54*(2.8907-'Imperial ME - Current'!$D$15),1007.26)</f>
        <v>1007.26</v>
      </c>
      <c r="Q101" s="1">
        <f t="shared" si="33"/>
        <v>82289.760000000009</v>
      </c>
      <c r="R101" s="40">
        <f>IF('Imperial ME - Current'!$D$15&lt;3.0807,491.38-48.3005*(3.0807-'Imperial ME - Current'!$D$15),491.38)</f>
        <v>491.38</v>
      </c>
      <c r="S101" s="1">
        <f t="shared" si="40"/>
        <v>58514.639999999948</v>
      </c>
      <c r="V101" s="40">
        <v>123</v>
      </c>
      <c r="W101" s="40">
        <f>IF('Imperial ME - Current'!$E$15&lt;2.8907,1007.26-132.54*(2.8907-'Imperial ME - Current'!$E$15),1007.26)</f>
        <v>1007.26</v>
      </c>
      <c r="X101" s="1">
        <f t="shared" si="34"/>
        <v>82289.760000000009</v>
      </c>
      <c r="Y101" s="40">
        <f>IF('Imperial ME - Current'!$E$15&lt;3.0807,491.38-48.3005*(3.0807-'Imperial ME - Current'!$E$15),491.38)</f>
        <v>491.38</v>
      </c>
      <c r="Z101" s="1">
        <f t="shared" si="41"/>
        <v>58514.639999999948</v>
      </c>
      <c r="AC101" s="40">
        <v>123</v>
      </c>
      <c r="AD101" s="40">
        <f>IF('Imperial ME - Current'!$F$15&lt;2.8907,1007.26-132.54*(2.8907-'Imperial ME - Current'!$F$15),1007.26)</f>
        <v>1007.26</v>
      </c>
      <c r="AE101" s="1">
        <f t="shared" si="35"/>
        <v>82289.760000000009</v>
      </c>
      <c r="AF101" s="40">
        <f>IF('Imperial ME - Current'!$F$15&lt;3.0807,491.38-48.3005*(3.0807-'Imperial ME - Current'!$F$15),491.38)</f>
        <v>491.38</v>
      </c>
      <c r="AG101" s="1">
        <f t="shared" si="42"/>
        <v>58514.639999999948</v>
      </c>
      <c r="AJ101" s="40">
        <v>123</v>
      </c>
      <c r="AK101" s="40">
        <f>IF('Imperial ME - Current'!$G$15&lt;2.8907,1007.26-132.54*(2.8907-'Imperial ME - Current'!$G$15),1007.26)</f>
        <v>1007.26</v>
      </c>
      <c r="AL101" s="1">
        <f t="shared" si="36"/>
        <v>82289.760000000009</v>
      </c>
      <c r="AM101" s="40">
        <f>IF('Imperial ME - Current'!$G$15&lt;3.0807,491.38-48.3005*(3.0807-'Imperial ME - Current'!$G$15),491.38)</f>
        <v>491.38</v>
      </c>
      <c r="AN101" s="1">
        <f t="shared" si="43"/>
        <v>58514.639999999948</v>
      </c>
      <c r="AQ101" s="40">
        <v>123</v>
      </c>
      <c r="AR101" s="40">
        <f>IF('Imperial ME - Current'!$H$15&lt;2.8907,1007.26-132.54*(2.8907-'Imperial ME - Current'!$H$15),1007.26)</f>
        <v>1007.26</v>
      </c>
      <c r="AS101" s="1">
        <f t="shared" si="37"/>
        <v>82289.760000000009</v>
      </c>
      <c r="AT101" s="40">
        <f>IF('Imperial ME - Current'!$H$15&lt;3.0807,491.38-48.3005*(3.0807-'Imperial ME - Current'!$H$15),491.38)</f>
        <v>491.38</v>
      </c>
      <c r="AU101" s="1">
        <f t="shared" si="44"/>
        <v>58514.639999999948</v>
      </c>
      <c r="AX101" s="40">
        <v>123</v>
      </c>
      <c r="AY101" s="40">
        <f>IF('Imperial ME - Current'!$I$15&lt;2.8907,1007.26-132.54*(2.8907-'Imperial ME - Current'!$I$15),1007.26)</f>
        <v>1007.26</v>
      </c>
      <c r="AZ101" s="1">
        <f t="shared" si="38"/>
        <v>82289.760000000009</v>
      </c>
      <c r="BA101" s="40">
        <f>IF('Imperial ME - Current'!$I$15&lt;3.0807,491.38-48.3005*(3.0807-'Imperial ME - Current'!$I$15),491.38)</f>
        <v>491.38</v>
      </c>
      <c r="BB101" s="1">
        <f t="shared" si="45"/>
        <v>58514.639999999948</v>
      </c>
    </row>
    <row r="102" spans="1:54" x14ac:dyDescent="0.25">
      <c r="A102" s="40">
        <v>124</v>
      </c>
      <c r="B102" s="40">
        <f>IF('Imperial ME - Current'!$B$15&lt;2.8907,1007.26-132.54*(2.8907-'Imperial ME - Current'!$B$15),1007.26)</f>
        <v>1007.26</v>
      </c>
      <c r="C102" s="1">
        <f t="shared" si="31"/>
        <v>83297.02</v>
      </c>
      <c r="D102" s="40">
        <f>IF('Imperial ME - Current'!$B$15&lt;3.0807,491.38-48.3005*(3.0807-'Imperial ME - Current'!$B$15),491.38)</f>
        <v>491.38</v>
      </c>
      <c r="E102" s="1">
        <f t="shared" si="30"/>
        <v>59006.019999999946</v>
      </c>
      <c r="H102" s="40">
        <v>124</v>
      </c>
      <c r="I102" s="40">
        <f>IF('Imperial ME - Current'!$C$15&lt;2.8907,1007.26-132.54*(2.8907-'Imperial ME - Current'!$C$15),1007.26)</f>
        <v>1007.26</v>
      </c>
      <c r="J102" s="1">
        <f t="shared" si="32"/>
        <v>83297.02</v>
      </c>
      <c r="K102" s="40">
        <f>IF('Imperial ME - Current'!$C$15&lt;3.0807,491.38-48.3005*(3.0807-'Imperial ME - Current'!$C$15),491.38)</f>
        <v>491.38</v>
      </c>
      <c r="L102" s="1">
        <f t="shared" si="39"/>
        <v>59006.019999999946</v>
      </c>
      <c r="O102" s="40">
        <v>124</v>
      </c>
      <c r="P102" s="40">
        <f>IF('Imperial ME - Current'!$D$15&lt;2.8907,1007.26-132.54*(2.8907-'Imperial ME - Current'!$D$15),1007.26)</f>
        <v>1007.26</v>
      </c>
      <c r="Q102" s="1">
        <f t="shared" si="33"/>
        <v>83297.02</v>
      </c>
      <c r="R102" s="40">
        <f>IF('Imperial ME - Current'!$D$15&lt;3.0807,491.38-48.3005*(3.0807-'Imperial ME - Current'!$D$15),491.38)</f>
        <v>491.38</v>
      </c>
      <c r="S102" s="1">
        <f t="shared" si="40"/>
        <v>59006.019999999946</v>
      </c>
      <c r="V102" s="40">
        <v>124</v>
      </c>
      <c r="W102" s="40">
        <f>IF('Imperial ME - Current'!$E$15&lt;2.8907,1007.26-132.54*(2.8907-'Imperial ME - Current'!$E$15),1007.26)</f>
        <v>1007.26</v>
      </c>
      <c r="X102" s="1">
        <f t="shared" si="34"/>
        <v>83297.02</v>
      </c>
      <c r="Y102" s="40">
        <f>IF('Imperial ME - Current'!$E$15&lt;3.0807,491.38-48.3005*(3.0807-'Imperial ME - Current'!$E$15),491.38)</f>
        <v>491.38</v>
      </c>
      <c r="Z102" s="1">
        <f t="shared" si="41"/>
        <v>59006.019999999946</v>
      </c>
      <c r="AC102" s="40">
        <v>124</v>
      </c>
      <c r="AD102" s="40">
        <f>IF('Imperial ME - Current'!$F$15&lt;2.8907,1007.26-132.54*(2.8907-'Imperial ME - Current'!$F$15),1007.26)</f>
        <v>1007.26</v>
      </c>
      <c r="AE102" s="1">
        <f t="shared" si="35"/>
        <v>83297.02</v>
      </c>
      <c r="AF102" s="40">
        <f>IF('Imperial ME - Current'!$F$15&lt;3.0807,491.38-48.3005*(3.0807-'Imperial ME - Current'!$F$15),491.38)</f>
        <v>491.38</v>
      </c>
      <c r="AG102" s="1">
        <f t="shared" si="42"/>
        <v>59006.019999999946</v>
      </c>
      <c r="AJ102" s="40">
        <v>124</v>
      </c>
      <c r="AK102" s="40">
        <f>IF('Imperial ME - Current'!$G$15&lt;2.8907,1007.26-132.54*(2.8907-'Imperial ME - Current'!$G$15),1007.26)</f>
        <v>1007.26</v>
      </c>
      <c r="AL102" s="1">
        <f t="shared" si="36"/>
        <v>83297.02</v>
      </c>
      <c r="AM102" s="40">
        <f>IF('Imperial ME - Current'!$G$15&lt;3.0807,491.38-48.3005*(3.0807-'Imperial ME - Current'!$G$15),491.38)</f>
        <v>491.38</v>
      </c>
      <c r="AN102" s="1">
        <f t="shared" si="43"/>
        <v>59006.019999999946</v>
      </c>
      <c r="AQ102" s="40">
        <v>124</v>
      </c>
      <c r="AR102" s="40">
        <f>IF('Imperial ME - Current'!$H$15&lt;2.8907,1007.26-132.54*(2.8907-'Imperial ME - Current'!$H$15),1007.26)</f>
        <v>1007.26</v>
      </c>
      <c r="AS102" s="1">
        <f t="shared" si="37"/>
        <v>83297.02</v>
      </c>
      <c r="AT102" s="40">
        <f>IF('Imperial ME - Current'!$H$15&lt;3.0807,491.38-48.3005*(3.0807-'Imperial ME - Current'!$H$15),491.38)</f>
        <v>491.38</v>
      </c>
      <c r="AU102" s="1">
        <f t="shared" si="44"/>
        <v>59006.019999999946</v>
      </c>
      <c r="AX102" s="40">
        <v>124</v>
      </c>
      <c r="AY102" s="40">
        <f>IF('Imperial ME - Current'!$I$15&lt;2.8907,1007.26-132.54*(2.8907-'Imperial ME - Current'!$I$15),1007.26)</f>
        <v>1007.26</v>
      </c>
      <c r="AZ102" s="1">
        <f t="shared" si="38"/>
        <v>83297.02</v>
      </c>
      <c r="BA102" s="40">
        <f>IF('Imperial ME - Current'!$I$15&lt;3.0807,491.38-48.3005*(3.0807-'Imperial ME - Current'!$I$15),491.38)</f>
        <v>491.38</v>
      </c>
      <c r="BB102" s="1">
        <f t="shared" si="45"/>
        <v>59006.019999999946</v>
      </c>
    </row>
    <row r="103" spans="1:54" x14ac:dyDescent="0.25">
      <c r="A103" s="40">
        <v>125</v>
      </c>
      <c r="B103" s="40">
        <f>IF('Imperial ME - Current'!$B$15&lt;2.8907,1007.26-132.54*(2.8907-'Imperial ME - Current'!$B$15),1007.26)</f>
        <v>1007.26</v>
      </c>
      <c r="C103" s="1">
        <f t="shared" si="31"/>
        <v>84304.28</v>
      </c>
      <c r="D103" s="40">
        <f>IF('Imperial ME - Current'!$B$15&lt;3.0807,491.38-48.3005*(3.0807-'Imperial ME - Current'!$B$15),491.38)</f>
        <v>491.38</v>
      </c>
      <c r="E103" s="1">
        <f t="shared" si="30"/>
        <v>59497.399999999943</v>
      </c>
      <c r="H103" s="40">
        <v>125</v>
      </c>
      <c r="I103" s="40">
        <f>IF('Imperial ME - Current'!$C$15&lt;2.8907,1007.26-132.54*(2.8907-'Imperial ME - Current'!$C$15),1007.26)</f>
        <v>1007.26</v>
      </c>
      <c r="J103" s="1">
        <f t="shared" si="32"/>
        <v>84304.28</v>
      </c>
      <c r="K103" s="40">
        <f>IF('Imperial ME - Current'!$C$15&lt;3.0807,491.38-48.3005*(3.0807-'Imperial ME - Current'!$C$15),491.38)</f>
        <v>491.38</v>
      </c>
      <c r="L103" s="1">
        <f t="shared" si="39"/>
        <v>59497.399999999943</v>
      </c>
      <c r="O103" s="40">
        <v>125</v>
      </c>
      <c r="P103" s="40">
        <f>IF('Imperial ME - Current'!$D$15&lt;2.8907,1007.26-132.54*(2.8907-'Imperial ME - Current'!$D$15),1007.26)</f>
        <v>1007.26</v>
      </c>
      <c r="Q103" s="1">
        <f t="shared" si="33"/>
        <v>84304.28</v>
      </c>
      <c r="R103" s="40">
        <f>IF('Imperial ME - Current'!$D$15&lt;3.0807,491.38-48.3005*(3.0807-'Imperial ME - Current'!$D$15),491.38)</f>
        <v>491.38</v>
      </c>
      <c r="S103" s="1">
        <f t="shared" si="40"/>
        <v>59497.399999999943</v>
      </c>
      <c r="V103" s="40">
        <v>125</v>
      </c>
      <c r="W103" s="40">
        <f>IF('Imperial ME - Current'!$E$15&lt;2.8907,1007.26-132.54*(2.8907-'Imperial ME - Current'!$E$15),1007.26)</f>
        <v>1007.26</v>
      </c>
      <c r="X103" s="1">
        <f t="shared" si="34"/>
        <v>84304.28</v>
      </c>
      <c r="Y103" s="40">
        <f>IF('Imperial ME - Current'!$E$15&lt;3.0807,491.38-48.3005*(3.0807-'Imperial ME - Current'!$E$15),491.38)</f>
        <v>491.38</v>
      </c>
      <c r="Z103" s="1">
        <f t="shared" si="41"/>
        <v>59497.399999999943</v>
      </c>
      <c r="AC103" s="40">
        <v>125</v>
      </c>
      <c r="AD103" s="40">
        <f>IF('Imperial ME - Current'!$F$15&lt;2.8907,1007.26-132.54*(2.8907-'Imperial ME - Current'!$F$15),1007.26)</f>
        <v>1007.26</v>
      </c>
      <c r="AE103" s="1">
        <f t="shared" si="35"/>
        <v>84304.28</v>
      </c>
      <c r="AF103" s="40">
        <f>IF('Imperial ME - Current'!$F$15&lt;3.0807,491.38-48.3005*(3.0807-'Imperial ME - Current'!$F$15),491.38)</f>
        <v>491.38</v>
      </c>
      <c r="AG103" s="1">
        <f t="shared" si="42"/>
        <v>59497.399999999943</v>
      </c>
      <c r="AJ103" s="40">
        <v>125</v>
      </c>
      <c r="AK103" s="40">
        <f>IF('Imperial ME - Current'!$G$15&lt;2.8907,1007.26-132.54*(2.8907-'Imperial ME - Current'!$G$15),1007.26)</f>
        <v>1007.26</v>
      </c>
      <c r="AL103" s="1">
        <f t="shared" si="36"/>
        <v>84304.28</v>
      </c>
      <c r="AM103" s="40">
        <f>IF('Imperial ME - Current'!$G$15&lt;3.0807,491.38-48.3005*(3.0807-'Imperial ME - Current'!$G$15),491.38)</f>
        <v>491.38</v>
      </c>
      <c r="AN103" s="1">
        <f t="shared" si="43"/>
        <v>59497.399999999943</v>
      </c>
      <c r="AQ103" s="40">
        <v>125</v>
      </c>
      <c r="AR103" s="40">
        <f>IF('Imperial ME - Current'!$H$15&lt;2.8907,1007.26-132.54*(2.8907-'Imperial ME - Current'!$H$15),1007.26)</f>
        <v>1007.26</v>
      </c>
      <c r="AS103" s="1">
        <f t="shared" si="37"/>
        <v>84304.28</v>
      </c>
      <c r="AT103" s="40">
        <f>IF('Imperial ME - Current'!$H$15&lt;3.0807,491.38-48.3005*(3.0807-'Imperial ME - Current'!$H$15),491.38)</f>
        <v>491.38</v>
      </c>
      <c r="AU103" s="1">
        <f t="shared" si="44"/>
        <v>59497.399999999943</v>
      </c>
      <c r="AX103" s="40">
        <v>125</v>
      </c>
      <c r="AY103" s="40">
        <f>IF('Imperial ME - Current'!$I$15&lt;2.8907,1007.26-132.54*(2.8907-'Imperial ME - Current'!$I$15),1007.26)</f>
        <v>1007.26</v>
      </c>
      <c r="AZ103" s="1">
        <f t="shared" si="38"/>
        <v>84304.28</v>
      </c>
      <c r="BA103" s="40">
        <f>IF('Imperial ME - Current'!$I$15&lt;3.0807,491.38-48.3005*(3.0807-'Imperial ME - Current'!$I$15),491.38)</f>
        <v>491.38</v>
      </c>
      <c r="BB103" s="1">
        <f t="shared" si="45"/>
        <v>59497.399999999943</v>
      </c>
    </row>
    <row r="104" spans="1:54" x14ac:dyDescent="0.25">
      <c r="A104" s="40">
        <v>126</v>
      </c>
      <c r="B104" s="40">
        <f>IF('Imperial ME - Current'!$B$15&lt;2.8907,1007.26-132.54*(2.8907-'Imperial ME - Current'!$B$15),1007.26)</f>
        <v>1007.26</v>
      </c>
      <c r="C104" s="1">
        <f t="shared" si="31"/>
        <v>85311.54</v>
      </c>
      <c r="D104" s="40">
        <f>IF('Imperial ME - Current'!$B$15&lt;3.0807,491.38-48.3005*(3.0807-'Imperial ME - Current'!$B$15),491.38)</f>
        <v>491.38</v>
      </c>
      <c r="E104" s="1">
        <f t="shared" si="30"/>
        <v>59988.779999999941</v>
      </c>
      <c r="H104" s="40">
        <v>126</v>
      </c>
      <c r="I104" s="40">
        <f>IF('Imperial ME - Current'!$C$15&lt;2.8907,1007.26-132.54*(2.8907-'Imperial ME - Current'!$C$15),1007.26)</f>
        <v>1007.26</v>
      </c>
      <c r="J104" s="1">
        <f t="shared" si="32"/>
        <v>85311.54</v>
      </c>
      <c r="K104" s="40">
        <f>IF('Imperial ME - Current'!$C$15&lt;3.0807,491.38-48.3005*(3.0807-'Imperial ME - Current'!$C$15),491.38)</f>
        <v>491.38</v>
      </c>
      <c r="L104" s="1">
        <f t="shared" si="39"/>
        <v>59988.779999999941</v>
      </c>
      <c r="O104" s="40">
        <v>126</v>
      </c>
      <c r="P104" s="40">
        <f>IF('Imperial ME - Current'!$D$15&lt;2.8907,1007.26-132.54*(2.8907-'Imperial ME - Current'!$D$15),1007.26)</f>
        <v>1007.26</v>
      </c>
      <c r="Q104" s="1">
        <f t="shared" si="33"/>
        <v>85311.54</v>
      </c>
      <c r="R104" s="40">
        <f>IF('Imperial ME - Current'!$D$15&lt;3.0807,491.38-48.3005*(3.0807-'Imperial ME - Current'!$D$15),491.38)</f>
        <v>491.38</v>
      </c>
      <c r="S104" s="1">
        <f t="shared" si="40"/>
        <v>59988.779999999941</v>
      </c>
      <c r="V104" s="40">
        <v>126</v>
      </c>
      <c r="W104" s="40">
        <f>IF('Imperial ME - Current'!$E$15&lt;2.8907,1007.26-132.54*(2.8907-'Imperial ME - Current'!$E$15),1007.26)</f>
        <v>1007.26</v>
      </c>
      <c r="X104" s="1">
        <f t="shared" si="34"/>
        <v>85311.54</v>
      </c>
      <c r="Y104" s="40">
        <f>IF('Imperial ME - Current'!$E$15&lt;3.0807,491.38-48.3005*(3.0807-'Imperial ME - Current'!$E$15),491.38)</f>
        <v>491.38</v>
      </c>
      <c r="Z104" s="1">
        <f t="shared" si="41"/>
        <v>59988.779999999941</v>
      </c>
      <c r="AC104" s="40">
        <v>126</v>
      </c>
      <c r="AD104" s="40">
        <f>IF('Imperial ME - Current'!$F$15&lt;2.8907,1007.26-132.54*(2.8907-'Imperial ME - Current'!$F$15),1007.26)</f>
        <v>1007.26</v>
      </c>
      <c r="AE104" s="1">
        <f t="shared" si="35"/>
        <v>85311.54</v>
      </c>
      <c r="AF104" s="40">
        <f>IF('Imperial ME - Current'!$F$15&lt;3.0807,491.38-48.3005*(3.0807-'Imperial ME - Current'!$F$15),491.38)</f>
        <v>491.38</v>
      </c>
      <c r="AG104" s="1">
        <f t="shared" si="42"/>
        <v>59988.779999999941</v>
      </c>
      <c r="AJ104" s="40">
        <v>126</v>
      </c>
      <c r="AK104" s="40">
        <f>IF('Imperial ME - Current'!$G$15&lt;2.8907,1007.26-132.54*(2.8907-'Imperial ME - Current'!$G$15),1007.26)</f>
        <v>1007.26</v>
      </c>
      <c r="AL104" s="1">
        <f t="shared" si="36"/>
        <v>85311.54</v>
      </c>
      <c r="AM104" s="40">
        <f>IF('Imperial ME - Current'!$G$15&lt;3.0807,491.38-48.3005*(3.0807-'Imperial ME - Current'!$G$15),491.38)</f>
        <v>491.38</v>
      </c>
      <c r="AN104" s="1">
        <f t="shared" si="43"/>
        <v>59988.779999999941</v>
      </c>
      <c r="AQ104" s="40">
        <v>126</v>
      </c>
      <c r="AR104" s="40">
        <f>IF('Imperial ME - Current'!$H$15&lt;2.8907,1007.26-132.54*(2.8907-'Imperial ME - Current'!$H$15),1007.26)</f>
        <v>1007.26</v>
      </c>
      <c r="AS104" s="1">
        <f t="shared" si="37"/>
        <v>85311.54</v>
      </c>
      <c r="AT104" s="40">
        <f>IF('Imperial ME - Current'!$H$15&lt;3.0807,491.38-48.3005*(3.0807-'Imperial ME - Current'!$H$15),491.38)</f>
        <v>491.38</v>
      </c>
      <c r="AU104" s="1">
        <f t="shared" si="44"/>
        <v>59988.779999999941</v>
      </c>
      <c r="AX104" s="40">
        <v>126</v>
      </c>
      <c r="AY104" s="40">
        <f>IF('Imperial ME - Current'!$I$15&lt;2.8907,1007.26-132.54*(2.8907-'Imperial ME - Current'!$I$15),1007.26)</f>
        <v>1007.26</v>
      </c>
      <c r="AZ104" s="1">
        <f t="shared" si="38"/>
        <v>85311.54</v>
      </c>
      <c r="BA104" s="40">
        <f>IF('Imperial ME - Current'!$I$15&lt;3.0807,491.38-48.3005*(3.0807-'Imperial ME - Current'!$I$15),491.38)</f>
        <v>491.38</v>
      </c>
      <c r="BB104" s="1">
        <f t="shared" si="45"/>
        <v>59988.779999999941</v>
      </c>
    </row>
    <row r="105" spans="1:54" x14ac:dyDescent="0.25">
      <c r="A105" s="40">
        <v>127</v>
      </c>
      <c r="B105" s="40">
        <f>IF('Imperial ME - Current'!$B$15&lt;2.8907,1007.26-132.54*(2.8907-'Imperial ME - Current'!$B$15),1007.26)</f>
        <v>1007.26</v>
      </c>
      <c r="C105" s="1">
        <f t="shared" si="31"/>
        <v>86318.799999999988</v>
      </c>
      <c r="D105" s="40">
        <f>IF('Imperial ME - Current'!$B$15&lt;3.0807,491.38-48.3005*(3.0807-'Imperial ME - Current'!$B$15),491.38)</f>
        <v>491.38</v>
      </c>
      <c r="E105" s="1">
        <f t="shared" si="30"/>
        <v>60480.159999999938</v>
      </c>
      <c r="H105" s="40">
        <v>127</v>
      </c>
      <c r="I105" s="40">
        <f>IF('Imperial ME - Current'!$C$15&lt;2.8907,1007.26-132.54*(2.8907-'Imperial ME - Current'!$C$15),1007.26)</f>
        <v>1007.26</v>
      </c>
      <c r="J105" s="1">
        <f t="shared" si="32"/>
        <v>86318.799999999988</v>
      </c>
      <c r="K105" s="40">
        <f>IF('Imperial ME - Current'!$C$15&lt;3.0807,491.38-48.3005*(3.0807-'Imperial ME - Current'!$C$15),491.38)</f>
        <v>491.38</v>
      </c>
      <c r="L105" s="1">
        <f t="shared" si="39"/>
        <v>60480.159999999938</v>
      </c>
      <c r="O105" s="40">
        <v>127</v>
      </c>
      <c r="P105" s="40">
        <f>IF('Imperial ME - Current'!$D$15&lt;2.8907,1007.26-132.54*(2.8907-'Imperial ME - Current'!$D$15),1007.26)</f>
        <v>1007.26</v>
      </c>
      <c r="Q105" s="1">
        <f t="shared" si="33"/>
        <v>86318.799999999988</v>
      </c>
      <c r="R105" s="40">
        <f>IF('Imperial ME - Current'!$D$15&lt;3.0807,491.38-48.3005*(3.0807-'Imperial ME - Current'!$D$15),491.38)</f>
        <v>491.38</v>
      </c>
      <c r="S105" s="1">
        <f t="shared" si="40"/>
        <v>60480.159999999938</v>
      </c>
      <c r="V105" s="40">
        <v>127</v>
      </c>
      <c r="W105" s="40">
        <f>IF('Imperial ME - Current'!$E$15&lt;2.8907,1007.26-132.54*(2.8907-'Imperial ME - Current'!$E$15),1007.26)</f>
        <v>1007.26</v>
      </c>
      <c r="X105" s="1">
        <f t="shared" si="34"/>
        <v>86318.799999999988</v>
      </c>
      <c r="Y105" s="40">
        <f>IF('Imperial ME - Current'!$E$15&lt;3.0807,491.38-48.3005*(3.0807-'Imperial ME - Current'!$E$15),491.38)</f>
        <v>491.38</v>
      </c>
      <c r="Z105" s="1">
        <f t="shared" si="41"/>
        <v>60480.159999999938</v>
      </c>
      <c r="AC105" s="40">
        <v>127</v>
      </c>
      <c r="AD105" s="40">
        <f>IF('Imperial ME - Current'!$F$15&lt;2.8907,1007.26-132.54*(2.8907-'Imperial ME - Current'!$F$15),1007.26)</f>
        <v>1007.26</v>
      </c>
      <c r="AE105" s="1">
        <f t="shared" si="35"/>
        <v>86318.799999999988</v>
      </c>
      <c r="AF105" s="40">
        <f>IF('Imperial ME - Current'!$F$15&lt;3.0807,491.38-48.3005*(3.0807-'Imperial ME - Current'!$F$15),491.38)</f>
        <v>491.38</v>
      </c>
      <c r="AG105" s="1">
        <f t="shared" si="42"/>
        <v>60480.159999999938</v>
      </c>
      <c r="AJ105" s="40">
        <v>127</v>
      </c>
      <c r="AK105" s="40">
        <f>IF('Imperial ME - Current'!$G$15&lt;2.8907,1007.26-132.54*(2.8907-'Imperial ME - Current'!$G$15),1007.26)</f>
        <v>1007.26</v>
      </c>
      <c r="AL105" s="1">
        <f t="shared" si="36"/>
        <v>86318.799999999988</v>
      </c>
      <c r="AM105" s="40">
        <f>IF('Imperial ME - Current'!$G$15&lt;3.0807,491.38-48.3005*(3.0807-'Imperial ME - Current'!$G$15),491.38)</f>
        <v>491.38</v>
      </c>
      <c r="AN105" s="1">
        <f t="shared" si="43"/>
        <v>60480.159999999938</v>
      </c>
      <c r="AQ105" s="40">
        <v>127</v>
      </c>
      <c r="AR105" s="40">
        <f>IF('Imperial ME - Current'!$H$15&lt;2.8907,1007.26-132.54*(2.8907-'Imperial ME - Current'!$H$15),1007.26)</f>
        <v>1007.26</v>
      </c>
      <c r="AS105" s="1">
        <f t="shared" si="37"/>
        <v>86318.799999999988</v>
      </c>
      <c r="AT105" s="40">
        <f>IF('Imperial ME - Current'!$H$15&lt;3.0807,491.38-48.3005*(3.0807-'Imperial ME - Current'!$H$15),491.38)</f>
        <v>491.38</v>
      </c>
      <c r="AU105" s="1">
        <f t="shared" si="44"/>
        <v>60480.159999999938</v>
      </c>
      <c r="AX105" s="40">
        <v>127</v>
      </c>
      <c r="AY105" s="40">
        <f>IF('Imperial ME - Current'!$I$15&lt;2.8907,1007.26-132.54*(2.8907-'Imperial ME - Current'!$I$15),1007.26)</f>
        <v>1007.26</v>
      </c>
      <c r="AZ105" s="1">
        <f t="shared" si="38"/>
        <v>86318.799999999988</v>
      </c>
      <c r="BA105" s="40">
        <f>IF('Imperial ME - Current'!$I$15&lt;3.0807,491.38-48.3005*(3.0807-'Imperial ME - Current'!$I$15),491.38)</f>
        <v>491.38</v>
      </c>
      <c r="BB105" s="1">
        <f t="shared" si="45"/>
        <v>60480.159999999938</v>
      </c>
    </row>
    <row r="106" spans="1:54" x14ac:dyDescent="0.25">
      <c r="A106" s="40">
        <v>128</v>
      </c>
      <c r="B106" s="40">
        <f>IF('Imperial ME - Current'!$B$15&lt;2.8907,1007.26-132.54*(2.8907-'Imperial ME - Current'!$B$15),1007.26)</f>
        <v>1007.26</v>
      </c>
      <c r="C106" s="1">
        <f t="shared" si="31"/>
        <v>87326.059999999983</v>
      </c>
      <c r="D106" s="40">
        <f>IF('Imperial ME - Current'!$B$15&lt;3.0807,491.38-48.3005*(3.0807-'Imperial ME - Current'!$B$15),491.38)</f>
        <v>491.38</v>
      </c>
      <c r="E106" s="1">
        <f t="shared" si="30"/>
        <v>60971.539999999935</v>
      </c>
      <c r="H106" s="40">
        <v>128</v>
      </c>
      <c r="I106" s="40">
        <f>IF('Imperial ME - Current'!$C$15&lt;2.8907,1007.26-132.54*(2.8907-'Imperial ME - Current'!$C$15),1007.26)</f>
        <v>1007.26</v>
      </c>
      <c r="J106" s="1">
        <f t="shared" si="32"/>
        <v>87326.059999999983</v>
      </c>
      <c r="K106" s="40">
        <f>IF('Imperial ME - Current'!$C$15&lt;3.0807,491.38-48.3005*(3.0807-'Imperial ME - Current'!$C$15),491.38)</f>
        <v>491.38</v>
      </c>
      <c r="L106" s="1">
        <f t="shared" si="39"/>
        <v>60971.539999999935</v>
      </c>
      <c r="O106" s="40">
        <v>128</v>
      </c>
      <c r="P106" s="40">
        <f>IF('Imperial ME - Current'!$D$15&lt;2.8907,1007.26-132.54*(2.8907-'Imperial ME - Current'!$D$15),1007.26)</f>
        <v>1007.26</v>
      </c>
      <c r="Q106" s="1">
        <f t="shared" si="33"/>
        <v>87326.059999999983</v>
      </c>
      <c r="R106" s="40">
        <f>IF('Imperial ME - Current'!$D$15&lt;3.0807,491.38-48.3005*(3.0807-'Imperial ME - Current'!$D$15),491.38)</f>
        <v>491.38</v>
      </c>
      <c r="S106" s="1">
        <f t="shared" si="40"/>
        <v>60971.539999999935</v>
      </c>
      <c r="V106" s="40">
        <v>128</v>
      </c>
      <c r="W106" s="40">
        <f>IF('Imperial ME - Current'!$E$15&lt;2.8907,1007.26-132.54*(2.8907-'Imperial ME - Current'!$E$15),1007.26)</f>
        <v>1007.26</v>
      </c>
      <c r="X106" s="1">
        <f t="shared" si="34"/>
        <v>87326.059999999983</v>
      </c>
      <c r="Y106" s="40">
        <f>IF('Imperial ME - Current'!$E$15&lt;3.0807,491.38-48.3005*(3.0807-'Imperial ME - Current'!$E$15),491.38)</f>
        <v>491.38</v>
      </c>
      <c r="Z106" s="1">
        <f t="shared" si="41"/>
        <v>60971.539999999935</v>
      </c>
      <c r="AC106" s="40">
        <v>128</v>
      </c>
      <c r="AD106" s="40">
        <f>IF('Imperial ME - Current'!$F$15&lt;2.8907,1007.26-132.54*(2.8907-'Imperial ME - Current'!$F$15),1007.26)</f>
        <v>1007.26</v>
      </c>
      <c r="AE106" s="1">
        <f t="shared" si="35"/>
        <v>87326.059999999983</v>
      </c>
      <c r="AF106" s="40">
        <f>IF('Imperial ME - Current'!$F$15&lt;3.0807,491.38-48.3005*(3.0807-'Imperial ME - Current'!$F$15),491.38)</f>
        <v>491.38</v>
      </c>
      <c r="AG106" s="1">
        <f t="shared" si="42"/>
        <v>60971.539999999935</v>
      </c>
      <c r="AJ106" s="40">
        <v>128</v>
      </c>
      <c r="AK106" s="40">
        <f>IF('Imperial ME - Current'!$G$15&lt;2.8907,1007.26-132.54*(2.8907-'Imperial ME - Current'!$G$15),1007.26)</f>
        <v>1007.26</v>
      </c>
      <c r="AL106" s="1">
        <f t="shared" si="36"/>
        <v>87326.059999999983</v>
      </c>
      <c r="AM106" s="40">
        <f>IF('Imperial ME - Current'!$G$15&lt;3.0807,491.38-48.3005*(3.0807-'Imperial ME - Current'!$G$15),491.38)</f>
        <v>491.38</v>
      </c>
      <c r="AN106" s="1">
        <f t="shared" si="43"/>
        <v>60971.539999999935</v>
      </c>
      <c r="AQ106" s="40">
        <v>128</v>
      </c>
      <c r="AR106" s="40">
        <f>IF('Imperial ME - Current'!$H$15&lt;2.8907,1007.26-132.54*(2.8907-'Imperial ME - Current'!$H$15),1007.26)</f>
        <v>1007.26</v>
      </c>
      <c r="AS106" s="1">
        <f t="shared" si="37"/>
        <v>87326.059999999983</v>
      </c>
      <c r="AT106" s="40">
        <f>IF('Imperial ME - Current'!$H$15&lt;3.0807,491.38-48.3005*(3.0807-'Imperial ME - Current'!$H$15),491.38)</f>
        <v>491.38</v>
      </c>
      <c r="AU106" s="1">
        <f t="shared" si="44"/>
        <v>60971.539999999935</v>
      </c>
      <c r="AX106" s="40">
        <v>128</v>
      </c>
      <c r="AY106" s="40">
        <f>IF('Imperial ME - Current'!$I$15&lt;2.8907,1007.26-132.54*(2.8907-'Imperial ME - Current'!$I$15),1007.26)</f>
        <v>1007.26</v>
      </c>
      <c r="AZ106" s="1">
        <f t="shared" si="38"/>
        <v>87326.059999999983</v>
      </c>
      <c r="BA106" s="40">
        <f>IF('Imperial ME - Current'!$I$15&lt;3.0807,491.38-48.3005*(3.0807-'Imperial ME - Current'!$I$15),491.38)</f>
        <v>491.38</v>
      </c>
      <c r="BB106" s="1">
        <f t="shared" si="45"/>
        <v>60971.539999999935</v>
      </c>
    </row>
    <row r="107" spans="1:54" x14ac:dyDescent="0.25">
      <c r="A107" s="40">
        <v>129</v>
      </c>
      <c r="B107" s="40">
        <f>IF('Imperial ME - Current'!$B$15&lt;2.8907,1007.26-132.54*(2.8907-'Imperial ME - Current'!$B$15),1007.26)</f>
        <v>1007.26</v>
      </c>
      <c r="C107" s="1">
        <f t="shared" si="31"/>
        <v>88333.319999999978</v>
      </c>
      <c r="D107" s="40">
        <f>IF('Imperial ME - Current'!$B$15&lt;3.0807,491.38-48.3005*(3.0807-'Imperial ME - Current'!$B$15),491.38)</f>
        <v>491.38</v>
      </c>
      <c r="E107" s="1">
        <f t="shared" si="30"/>
        <v>61462.919999999933</v>
      </c>
      <c r="H107" s="40">
        <v>129</v>
      </c>
      <c r="I107" s="40">
        <f>IF('Imperial ME - Current'!$C$15&lt;2.8907,1007.26-132.54*(2.8907-'Imperial ME - Current'!$C$15),1007.26)</f>
        <v>1007.26</v>
      </c>
      <c r="J107" s="1">
        <f t="shared" si="32"/>
        <v>88333.319999999978</v>
      </c>
      <c r="K107" s="40">
        <f>IF('Imperial ME - Current'!$C$15&lt;3.0807,491.38-48.3005*(3.0807-'Imperial ME - Current'!$C$15),491.38)</f>
        <v>491.38</v>
      </c>
      <c r="L107" s="1">
        <f t="shared" si="39"/>
        <v>61462.919999999933</v>
      </c>
      <c r="O107" s="40">
        <v>129</v>
      </c>
      <c r="P107" s="40">
        <f>IF('Imperial ME - Current'!$D$15&lt;2.8907,1007.26-132.54*(2.8907-'Imperial ME - Current'!$D$15),1007.26)</f>
        <v>1007.26</v>
      </c>
      <c r="Q107" s="1">
        <f t="shared" si="33"/>
        <v>88333.319999999978</v>
      </c>
      <c r="R107" s="40">
        <f>IF('Imperial ME - Current'!$D$15&lt;3.0807,491.38-48.3005*(3.0807-'Imperial ME - Current'!$D$15),491.38)</f>
        <v>491.38</v>
      </c>
      <c r="S107" s="1">
        <f t="shared" si="40"/>
        <v>61462.919999999933</v>
      </c>
      <c r="V107" s="40">
        <v>129</v>
      </c>
      <c r="W107" s="40">
        <f>IF('Imperial ME - Current'!$E$15&lt;2.8907,1007.26-132.54*(2.8907-'Imperial ME - Current'!$E$15),1007.26)</f>
        <v>1007.26</v>
      </c>
      <c r="X107" s="1">
        <f t="shared" si="34"/>
        <v>88333.319999999978</v>
      </c>
      <c r="Y107" s="40">
        <f>IF('Imperial ME - Current'!$E$15&lt;3.0807,491.38-48.3005*(3.0807-'Imperial ME - Current'!$E$15),491.38)</f>
        <v>491.38</v>
      </c>
      <c r="Z107" s="1">
        <f t="shared" si="41"/>
        <v>61462.919999999933</v>
      </c>
      <c r="AC107" s="40">
        <v>129</v>
      </c>
      <c r="AD107" s="40">
        <f>IF('Imperial ME - Current'!$F$15&lt;2.8907,1007.26-132.54*(2.8907-'Imperial ME - Current'!$F$15),1007.26)</f>
        <v>1007.26</v>
      </c>
      <c r="AE107" s="1">
        <f t="shared" si="35"/>
        <v>88333.319999999978</v>
      </c>
      <c r="AF107" s="40">
        <f>IF('Imperial ME - Current'!$F$15&lt;3.0807,491.38-48.3005*(3.0807-'Imperial ME - Current'!$F$15),491.38)</f>
        <v>491.38</v>
      </c>
      <c r="AG107" s="1">
        <f t="shared" si="42"/>
        <v>61462.919999999933</v>
      </c>
      <c r="AJ107" s="40">
        <v>129</v>
      </c>
      <c r="AK107" s="40">
        <f>IF('Imperial ME - Current'!$G$15&lt;2.8907,1007.26-132.54*(2.8907-'Imperial ME - Current'!$G$15),1007.26)</f>
        <v>1007.26</v>
      </c>
      <c r="AL107" s="1">
        <f t="shared" si="36"/>
        <v>88333.319999999978</v>
      </c>
      <c r="AM107" s="40">
        <f>IF('Imperial ME - Current'!$G$15&lt;3.0807,491.38-48.3005*(3.0807-'Imperial ME - Current'!$G$15),491.38)</f>
        <v>491.38</v>
      </c>
      <c r="AN107" s="1">
        <f t="shared" si="43"/>
        <v>61462.919999999933</v>
      </c>
      <c r="AQ107" s="40">
        <v>129</v>
      </c>
      <c r="AR107" s="40">
        <f>IF('Imperial ME - Current'!$H$15&lt;2.8907,1007.26-132.54*(2.8907-'Imperial ME - Current'!$H$15),1007.26)</f>
        <v>1007.26</v>
      </c>
      <c r="AS107" s="1">
        <f t="shared" si="37"/>
        <v>88333.319999999978</v>
      </c>
      <c r="AT107" s="40">
        <f>IF('Imperial ME - Current'!$H$15&lt;3.0807,491.38-48.3005*(3.0807-'Imperial ME - Current'!$H$15),491.38)</f>
        <v>491.38</v>
      </c>
      <c r="AU107" s="1">
        <f t="shared" si="44"/>
        <v>61462.919999999933</v>
      </c>
      <c r="AX107" s="40">
        <v>129</v>
      </c>
      <c r="AY107" s="40">
        <f>IF('Imperial ME - Current'!$I$15&lt;2.8907,1007.26-132.54*(2.8907-'Imperial ME - Current'!$I$15),1007.26)</f>
        <v>1007.26</v>
      </c>
      <c r="AZ107" s="1">
        <f t="shared" si="38"/>
        <v>88333.319999999978</v>
      </c>
      <c r="BA107" s="40">
        <f>IF('Imperial ME - Current'!$I$15&lt;3.0807,491.38-48.3005*(3.0807-'Imperial ME - Current'!$I$15),491.38)</f>
        <v>491.38</v>
      </c>
      <c r="BB107" s="1">
        <f t="shared" si="45"/>
        <v>61462.919999999933</v>
      </c>
    </row>
    <row r="108" spans="1:54" x14ac:dyDescent="0.25">
      <c r="A108" s="40">
        <v>130</v>
      </c>
      <c r="B108" s="40">
        <f>IF('Imperial ME - Current'!$B$15&lt;2.8907,1007.26-132.54*(2.8907-'Imperial ME - Current'!$B$15),1007.26)</f>
        <v>1007.26</v>
      </c>
      <c r="C108" s="1">
        <f t="shared" si="31"/>
        <v>89340.579999999973</v>
      </c>
      <c r="D108" s="40">
        <f>IF('Imperial ME - Current'!$B$15&lt;3.0807,491.38-48.3005*(3.0807-'Imperial ME - Current'!$B$15),491.38)</f>
        <v>491.38</v>
      </c>
      <c r="E108" s="1">
        <f t="shared" si="30"/>
        <v>61954.29999999993</v>
      </c>
      <c r="H108" s="40">
        <v>130</v>
      </c>
      <c r="I108" s="40">
        <f>IF('Imperial ME - Current'!$C$15&lt;2.8907,1007.26-132.54*(2.8907-'Imperial ME - Current'!$C$15),1007.26)</f>
        <v>1007.26</v>
      </c>
      <c r="J108" s="1">
        <f t="shared" si="32"/>
        <v>89340.579999999973</v>
      </c>
      <c r="K108" s="40">
        <f>IF('Imperial ME - Current'!$C$15&lt;3.0807,491.38-48.3005*(3.0807-'Imperial ME - Current'!$C$15),491.38)</f>
        <v>491.38</v>
      </c>
      <c r="L108" s="1">
        <f t="shared" si="39"/>
        <v>61954.29999999993</v>
      </c>
      <c r="O108" s="40">
        <v>130</v>
      </c>
      <c r="P108" s="40">
        <f>IF('Imperial ME - Current'!$D$15&lt;2.8907,1007.26-132.54*(2.8907-'Imperial ME - Current'!$D$15),1007.26)</f>
        <v>1007.26</v>
      </c>
      <c r="Q108" s="1">
        <f t="shared" si="33"/>
        <v>89340.579999999973</v>
      </c>
      <c r="R108" s="40">
        <f>IF('Imperial ME - Current'!$D$15&lt;3.0807,491.38-48.3005*(3.0807-'Imperial ME - Current'!$D$15),491.38)</f>
        <v>491.38</v>
      </c>
      <c r="S108" s="1">
        <f t="shared" si="40"/>
        <v>61954.29999999993</v>
      </c>
      <c r="V108" s="40">
        <v>130</v>
      </c>
      <c r="W108" s="40">
        <f>IF('Imperial ME - Current'!$E$15&lt;2.8907,1007.26-132.54*(2.8907-'Imperial ME - Current'!$E$15),1007.26)</f>
        <v>1007.26</v>
      </c>
      <c r="X108" s="1">
        <f t="shared" si="34"/>
        <v>89340.579999999973</v>
      </c>
      <c r="Y108" s="40">
        <f>IF('Imperial ME - Current'!$E$15&lt;3.0807,491.38-48.3005*(3.0807-'Imperial ME - Current'!$E$15),491.38)</f>
        <v>491.38</v>
      </c>
      <c r="Z108" s="1">
        <f t="shared" si="41"/>
        <v>61954.29999999993</v>
      </c>
      <c r="AC108" s="40">
        <v>130</v>
      </c>
      <c r="AD108" s="40">
        <f>IF('Imperial ME - Current'!$F$15&lt;2.8907,1007.26-132.54*(2.8907-'Imperial ME - Current'!$F$15),1007.26)</f>
        <v>1007.26</v>
      </c>
      <c r="AE108" s="1">
        <f t="shared" si="35"/>
        <v>89340.579999999973</v>
      </c>
      <c r="AF108" s="40">
        <f>IF('Imperial ME - Current'!$F$15&lt;3.0807,491.38-48.3005*(3.0807-'Imperial ME - Current'!$F$15),491.38)</f>
        <v>491.38</v>
      </c>
      <c r="AG108" s="1">
        <f t="shared" si="42"/>
        <v>61954.29999999993</v>
      </c>
      <c r="AJ108" s="40">
        <v>130</v>
      </c>
      <c r="AK108" s="40">
        <f>IF('Imperial ME - Current'!$G$15&lt;2.8907,1007.26-132.54*(2.8907-'Imperial ME - Current'!$G$15),1007.26)</f>
        <v>1007.26</v>
      </c>
      <c r="AL108" s="1">
        <f t="shared" si="36"/>
        <v>89340.579999999973</v>
      </c>
      <c r="AM108" s="40">
        <f>IF('Imperial ME - Current'!$G$15&lt;3.0807,491.38-48.3005*(3.0807-'Imperial ME - Current'!$G$15),491.38)</f>
        <v>491.38</v>
      </c>
      <c r="AN108" s="1">
        <f t="shared" si="43"/>
        <v>61954.29999999993</v>
      </c>
      <c r="AQ108" s="40">
        <v>130</v>
      </c>
      <c r="AR108" s="40">
        <f>IF('Imperial ME - Current'!$H$15&lt;2.8907,1007.26-132.54*(2.8907-'Imperial ME - Current'!$H$15),1007.26)</f>
        <v>1007.26</v>
      </c>
      <c r="AS108" s="1">
        <f t="shared" si="37"/>
        <v>89340.579999999973</v>
      </c>
      <c r="AT108" s="40">
        <f>IF('Imperial ME - Current'!$H$15&lt;3.0807,491.38-48.3005*(3.0807-'Imperial ME - Current'!$H$15),491.38)</f>
        <v>491.38</v>
      </c>
      <c r="AU108" s="1">
        <f t="shared" si="44"/>
        <v>61954.29999999993</v>
      </c>
      <c r="AX108" s="40">
        <v>130</v>
      </c>
      <c r="AY108" s="40">
        <f>IF('Imperial ME - Current'!$I$15&lt;2.8907,1007.26-132.54*(2.8907-'Imperial ME - Current'!$I$15),1007.26)</f>
        <v>1007.26</v>
      </c>
      <c r="AZ108" s="1">
        <f t="shared" si="38"/>
        <v>89340.579999999973</v>
      </c>
      <c r="BA108" s="40">
        <f>IF('Imperial ME - Current'!$I$15&lt;3.0807,491.38-48.3005*(3.0807-'Imperial ME - Current'!$I$15),491.38)</f>
        <v>491.38</v>
      </c>
      <c r="BB108" s="1">
        <f t="shared" si="45"/>
        <v>61954.29999999993</v>
      </c>
    </row>
    <row r="109" spans="1:54" x14ac:dyDescent="0.25">
      <c r="A109" s="40">
        <v>131</v>
      </c>
      <c r="B109" s="40">
        <f>IF('Imperial ME - Current'!$B$15&lt;2.6872,982.62-123.62*(2.6872-'Imperial ME - Current'!$B$15),982.62)</f>
        <v>982.62</v>
      </c>
      <c r="C109" s="1">
        <f t="shared" si="31"/>
        <v>90323.199999999968</v>
      </c>
      <c r="D109" s="40">
        <f>IF('Imperial ME - Current'!$B$15&lt;2.6454,427.03-61.4733*(2.6454-'Imperial ME - Current'!$B$15),427.03)</f>
        <v>427.03</v>
      </c>
      <c r="E109" s="1">
        <f t="shared" si="30"/>
        <v>62381.329999999929</v>
      </c>
      <c r="F109" s="1"/>
      <c r="G109" s="1">
        <v>130</v>
      </c>
      <c r="H109" s="40">
        <v>131</v>
      </c>
      <c r="I109" s="40">
        <f>IF('Imperial ME - Current'!$C$15&lt;2.6872,982.62-123.62*(2.6872-'Imperial ME - Current'!$C$15),982.62)</f>
        <v>982.62</v>
      </c>
      <c r="J109" s="1">
        <f t="shared" si="32"/>
        <v>90323.199999999968</v>
      </c>
      <c r="K109" s="40">
        <f>IF('Imperial ME - Current'!$C$15&lt;2.6454,427.03-61.4733*(2.6454-'Imperial ME - Current'!$C$15),427.03)</f>
        <v>427.03</v>
      </c>
      <c r="L109" s="1">
        <f t="shared" si="39"/>
        <v>62381.329999999929</v>
      </c>
      <c r="O109" s="40">
        <v>131</v>
      </c>
      <c r="P109" s="40">
        <f>IF('Imperial ME - Current'!$D$15&lt;2.6872,982.62-123.62*(2.6872-'Imperial ME - Current'!$D$15),982.62)</f>
        <v>982.62</v>
      </c>
      <c r="Q109" s="1">
        <f t="shared" si="33"/>
        <v>90323.199999999968</v>
      </c>
      <c r="R109" s="40">
        <f>IF('Imperial ME - Current'!$D$15&lt;2.6454,427.03-61.4733*(2.6454-'Imperial ME - Current'!$D$15),427.03)</f>
        <v>427.03</v>
      </c>
      <c r="S109" s="1">
        <f t="shared" si="40"/>
        <v>62381.329999999929</v>
      </c>
      <c r="V109" s="40">
        <v>131</v>
      </c>
      <c r="W109" s="40">
        <f>IF('Imperial ME - Current'!$E$15&lt;2.6872,982.62-123.62*(2.6872-'Imperial ME - Current'!$E$15),982.62)</f>
        <v>982.62</v>
      </c>
      <c r="X109" s="1">
        <f t="shared" si="34"/>
        <v>90323.199999999968</v>
      </c>
      <c r="Y109" s="40">
        <f>IF('Imperial ME - Current'!$E$15&lt;2.6454,427.03-61.4733*(2.6454-'Imperial ME - Current'!$E$15),427.03)</f>
        <v>427.03</v>
      </c>
      <c r="Z109" s="1">
        <f t="shared" si="41"/>
        <v>62381.329999999929</v>
      </c>
      <c r="AC109" s="40">
        <v>131</v>
      </c>
      <c r="AD109" s="40">
        <f>IF('Imperial ME - Current'!$F$15&lt;2.6872,982.62-123.62*(2.6872-'Imperial ME - Current'!$F$15),982.62)</f>
        <v>982.62</v>
      </c>
      <c r="AE109" s="1">
        <f t="shared" si="35"/>
        <v>90323.199999999968</v>
      </c>
      <c r="AF109" s="40">
        <f>IF('Imperial ME - Current'!$F$15&lt;2.6454,427.03-61.4733*(2.6454-'Imperial ME - Current'!$F$15),427.03)</f>
        <v>427.03</v>
      </c>
      <c r="AG109" s="1">
        <f t="shared" si="42"/>
        <v>62381.329999999929</v>
      </c>
      <c r="AJ109" s="40">
        <v>131</v>
      </c>
      <c r="AK109" s="40">
        <f>IF('Imperial ME - Current'!$G$15&lt;2.6872,982.62-123.62*(2.6872-'Imperial ME - Current'!$G$15),982.62)</f>
        <v>982.62</v>
      </c>
      <c r="AL109" s="1">
        <f t="shared" si="36"/>
        <v>90323.199999999968</v>
      </c>
      <c r="AM109" s="40">
        <f>IF('Imperial ME - Current'!$G$15&lt;2.6454,427.03-61.4733*(2.6454-'Imperial ME - Current'!$G$15),427.03)</f>
        <v>427.03</v>
      </c>
      <c r="AN109" s="1">
        <f t="shared" si="43"/>
        <v>62381.329999999929</v>
      </c>
      <c r="AQ109" s="40">
        <v>131</v>
      </c>
      <c r="AR109" s="40">
        <f>IF('Imperial ME - Current'!$H$15&lt;2.6872,982.62-123.62*(2.6872-'Imperial ME - Current'!$H$15),982.62)</f>
        <v>982.62</v>
      </c>
      <c r="AS109" s="1">
        <f t="shared" si="37"/>
        <v>90323.199999999968</v>
      </c>
      <c r="AT109" s="40">
        <f>IF('Imperial ME - Current'!$H$15&lt;2.6454,427.03-61.4733*(2.6454-'Imperial ME - Current'!$H$15),427.03)</f>
        <v>427.03</v>
      </c>
      <c r="AU109" s="1">
        <f t="shared" si="44"/>
        <v>62381.329999999929</v>
      </c>
      <c r="AX109" s="40">
        <v>131</v>
      </c>
      <c r="AY109" s="40">
        <f>IF('Imperial ME - Current'!$I$15&lt;2.6872,982.62-123.62*(2.6872-'Imperial ME - Current'!$I$15),982.62)</f>
        <v>982.62</v>
      </c>
      <c r="AZ109" s="1">
        <f t="shared" si="38"/>
        <v>90323.199999999968</v>
      </c>
      <c r="BA109" s="40">
        <f>IF('Imperial ME - Current'!$I$15&lt;2.6454,427.03-61.4733*(2.6454-'Imperial ME - Current'!$I$15),427.03)</f>
        <v>427.03</v>
      </c>
      <c r="BB109" s="1">
        <f t="shared" si="45"/>
        <v>62381.329999999929</v>
      </c>
    </row>
    <row r="110" spans="1:54" x14ac:dyDescent="0.25">
      <c r="A110" s="40">
        <v>132</v>
      </c>
      <c r="B110" s="40">
        <f>IF('Imperial ME - Current'!$B$15&lt;2.6872,982.62-123.62*(2.6872-'Imperial ME - Current'!$B$15),982.62)</f>
        <v>982.62</v>
      </c>
      <c r="C110" s="1">
        <f t="shared" si="31"/>
        <v>91305.819999999963</v>
      </c>
      <c r="D110" s="40">
        <f>IF('Imperial ME - Current'!$B$15&lt;2.6454,427.03-61.4733*(2.6454-'Imperial ME - Current'!$B$15),427.03)</f>
        <v>427.03</v>
      </c>
      <c r="E110" s="1">
        <f t="shared" si="30"/>
        <v>62808.359999999928</v>
      </c>
      <c r="F110" s="1"/>
      <c r="G110" s="1">
        <v>170</v>
      </c>
      <c r="H110" s="40">
        <v>132</v>
      </c>
      <c r="I110" s="40">
        <f>IF('Imperial ME - Current'!$C$15&lt;2.6872,982.62-123.62*(2.6872-'Imperial ME - Current'!$C$15),982.62)</f>
        <v>982.62</v>
      </c>
      <c r="J110" s="1">
        <f t="shared" si="32"/>
        <v>91305.819999999963</v>
      </c>
      <c r="K110" s="40">
        <f>IF('Imperial ME - Current'!$C$15&lt;2.6454,427.03-61.4733*(2.6454-'Imperial ME - Current'!$C$15),427.03)</f>
        <v>427.03</v>
      </c>
      <c r="L110" s="1">
        <f t="shared" si="39"/>
        <v>62808.359999999928</v>
      </c>
      <c r="O110" s="40">
        <v>132</v>
      </c>
      <c r="P110" s="40">
        <f>IF('Imperial ME - Current'!$D$15&lt;2.6872,982.62-123.62*(2.6872-'Imperial ME - Current'!$D$15),982.62)</f>
        <v>982.62</v>
      </c>
      <c r="Q110" s="1">
        <f t="shared" si="33"/>
        <v>91305.819999999963</v>
      </c>
      <c r="R110" s="40">
        <f>IF('Imperial ME - Current'!$D$15&lt;2.6454,427.03-61.4733*(2.6454-'Imperial ME - Current'!$D$15),427.03)</f>
        <v>427.03</v>
      </c>
      <c r="S110" s="1">
        <f t="shared" si="40"/>
        <v>62808.359999999928</v>
      </c>
      <c r="V110" s="40">
        <v>132</v>
      </c>
      <c r="W110" s="40">
        <f>IF('Imperial ME - Current'!$E$15&lt;2.6872,982.62-123.62*(2.6872-'Imperial ME - Current'!$E$15),982.62)</f>
        <v>982.62</v>
      </c>
      <c r="X110" s="1">
        <f t="shared" si="34"/>
        <v>91305.819999999963</v>
      </c>
      <c r="Y110" s="40">
        <f>IF('Imperial ME - Current'!$E$15&lt;2.6454,427.03-61.4733*(2.6454-'Imperial ME - Current'!$E$15),427.03)</f>
        <v>427.03</v>
      </c>
      <c r="Z110" s="1">
        <f t="shared" si="41"/>
        <v>62808.359999999928</v>
      </c>
      <c r="AC110" s="40">
        <v>132</v>
      </c>
      <c r="AD110" s="40">
        <f>IF('Imperial ME - Current'!$F$15&lt;2.6872,982.62-123.62*(2.6872-'Imperial ME - Current'!$F$15),982.62)</f>
        <v>982.62</v>
      </c>
      <c r="AE110" s="1">
        <f t="shared" si="35"/>
        <v>91305.819999999963</v>
      </c>
      <c r="AF110" s="40">
        <f>IF('Imperial ME - Current'!$F$15&lt;2.6454,427.03-61.4733*(2.6454-'Imperial ME - Current'!$F$15),427.03)</f>
        <v>427.03</v>
      </c>
      <c r="AG110" s="1">
        <f t="shared" si="42"/>
        <v>62808.359999999928</v>
      </c>
      <c r="AJ110" s="40">
        <v>132</v>
      </c>
      <c r="AK110" s="40">
        <f>IF('Imperial ME - Current'!$G$15&lt;2.6872,982.62-123.62*(2.6872-'Imperial ME - Current'!$G$15),982.62)</f>
        <v>982.62</v>
      </c>
      <c r="AL110" s="1">
        <f t="shared" si="36"/>
        <v>91305.819999999963</v>
      </c>
      <c r="AM110" s="40">
        <f>IF('Imperial ME - Current'!$G$15&lt;2.6454,427.03-61.4733*(2.6454-'Imperial ME - Current'!$G$15),427.03)</f>
        <v>427.03</v>
      </c>
      <c r="AN110" s="1">
        <f t="shared" si="43"/>
        <v>62808.359999999928</v>
      </c>
      <c r="AQ110" s="40">
        <v>132</v>
      </c>
      <c r="AR110" s="40">
        <f>IF('Imperial ME - Current'!$H$15&lt;2.6872,982.62-123.62*(2.6872-'Imperial ME - Current'!$H$15),982.62)</f>
        <v>982.62</v>
      </c>
      <c r="AS110" s="1">
        <f t="shared" si="37"/>
        <v>91305.819999999963</v>
      </c>
      <c r="AT110" s="40">
        <f>IF('Imperial ME - Current'!$H$15&lt;2.6454,427.03-61.4733*(2.6454-'Imperial ME - Current'!$H$15),427.03)</f>
        <v>427.03</v>
      </c>
      <c r="AU110" s="1">
        <f t="shared" si="44"/>
        <v>62808.359999999928</v>
      </c>
      <c r="AX110" s="40">
        <v>132</v>
      </c>
      <c r="AY110" s="40">
        <f>IF('Imperial ME - Current'!$I$15&lt;2.6872,982.62-123.62*(2.6872-'Imperial ME - Current'!$I$15),982.62)</f>
        <v>982.62</v>
      </c>
      <c r="AZ110" s="1">
        <f t="shared" si="38"/>
        <v>91305.819999999963</v>
      </c>
      <c r="BA110" s="40">
        <f>IF('Imperial ME - Current'!$I$15&lt;2.6454,427.03-61.4733*(2.6454-'Imperial ME - Current'!$I$15),427.03)</f>
        <v>427.03</v>
      </c>
      <c r="BB110" s="1">
        <f t="shared" si="45"/>
        <v>62808.359999999928</v>
      </c>
    </row>
    <row r="111" spans="1:54" x14ac:dyDescent="0.25">
      <c r="A111" s="40">
        <v>133</v>
      </c>
      <c r="B111" s="40">
        <f>IF('Imperial ME - Current'!$B$15&lt;2.6872,982.62-123.62*(2.6872-'Imperial ME - Current'!$B$15),982.62)</f>
        <v>982.62</v>
      </c>
      <c r="C111" s="1">
        <f t="shared" si="31"/>
        <v>92288.439999999959</v>
      </c>
      <c r="D111" s="40">
        <f>IF('Imperial ME - Current'!$B$15&lt;2.6454,427.03-61.4733*(2.6454-'Imperial ME - Current'!$B$15),427.03)</f>
        <v>427.03</v>
      </c>
      <c r="E111" s="1">
        <f t="shared" si="30"/>
        <v>63235.389999999927</v>
      </c>
      <c r="F111" s="1"/>
      <c r="G111" s="1"/>
      <c r="H111" s="40">
        <v>133</v>
      </c>
      <c r="I111" s="40">
        <f>IF('Imperial ME - Current'!$C$15&lt;2.6872,982.62-123.62*(2.6872-'Imperial ME - Current'!$C$15),982.62)</f>
        <v>982.62</v>
      </c>
      <c r="J111" s="1">
        <f t="shared" si="32"/>
        <v>92288.439999999959</v>
      </c>
      <c r="K111" s="40">
        <f>IF('Imperial ME - Current'!$C$15&lt;2.6454,427.03-61.4733*(2.6454-'Imperial ME - Current'!$C$15),427.03)</f>
        <v>427.03</v>
      </c>
      <c r="L111" s="1">
        <f t="shared" si="39"/>
        <v>63235.389999999927</v>
      </c>
      <c r="O111" s="40">
        <v>133</v>
      </c>
      <c r="P111" s="40">
        <f>IF('Imperial ME - Current'!$D$15&lt;2.6872,982.62-123.62*(2.6872-'Imperial ME - Current'!$D$15),982.62)</f>
        <v>982.62</v>
      </c>
      <c r="Q111" s="1">
        <f t="shared" si="33"/>
        <v>92288.439999999959</v>
      </c>
      <c r="R111" s="40">
        <f>IF('Imperial ME - Current'!$D$15&lt;2.6454,427.03-61.4733*(2.6454-'Imperial ME - Current'!$D$15),427.03)</f>
        <v>427.03</v>
      </c>
      <c r="S111" s="1">
        <f t="shared" si="40"/>
        <v>63235.389999999927</v>
      </c>
      <c r="V111" s="40">
        <v>133</v>
      </c>
      <c r="W111" s="40">
        <f>IF('Imperial ME - Current'!$E$15&lt;2.6872,982.62-123.62*(2.6872-'Imperial ME - Current'!$E$15),982.62)</f>
        <v>982.62</v>
      </c>
      <c r="X111" s="1">
        <f t="shared" si="34"/>
        <v>92288.439999999959</v>
      </c>
      <c r="Y111" s="40">
        <f>IF('Imperial ME - Current'!$E$15&lt;2.6454,427.03-61.4733*(2.6454-'Imperial ME - Current'!$E$15),427.03)</f>
        <v>427.03</v>
      </c>
      <c r="Z111" s="1">
        <f t="shared" si="41"/>
        <v>63235.389999999927</v>
      </c>
      <c r="AC111" s="40">
        <v>133</v>
      </c>
      <c r="AD111" s="40">
        <f>IF('Imperial ME - Current'!$F$15&lt;2.6872,982.62-123.62*(2.6872-'Imperial ME - Current'!$F$15),982.62)</f>
        <v>982.62</v>
      </c>
      <c r="AE111" s="1">
        <f t="shared" si="35"/>
        <v>92288.439999999959</v>
      </c>
      <c r="AF111" s="40">
        <f>IF('Imperial ME - Current'!$F$15&lt;2.6454,427.03-61.4733*(2.6454-'Imperial ME - Current'!$F$15),427.03)</f>
        <v>427.03</v>
      </c>
      <c r="AG111" s="1">
        <f t="shared" si="42"/>
        <v>63235.389999999927</v>
      </c>
      <c r="AJ111" s="40">
        <v>133</v>
      </c>
      <c r="AK111" s="40">
        <f>IF('Imperial ME - Current'!$G$15&lt;2.6872,982.62-123.62*(2.6872-'Imperial ME - Current'!$G$15),982.62)</f>
        <v>982.62</v>
      </c>
      <c r="AL111" s="1">
        <f t="shared" si="36"/>
        <v>92288.439999999959</v>
      </c>
      <c r="AM111" s="40">
        <f>IF('Imperial ME - Current'!$G$15&lt;2.6454,427.03-61.4733*(2.6454-'Imperial ME - Current'!$G$15),427.03)</f>
        <v>427.03</v>
      </c>
      <c r="AN111" s="1">
        <f t="shared" si="43"/>
        <v>63235.389999999927</v>
      </c>
      <c r="AQ111" s="40">
        <v>133</v>
      </c>
      <c r="AR111" s="40">
        <f>IF('Imperial ME - Current'!$H$15&lt;2.6872,982.62-123.62*(2.6872-'Imperial ME - Current'!$H$15),982.62)</f>
        <v>982.62</v>
      </c>
      <c r="AS111" s="1">
        <f t="shared" si="37"/>
        <v>92288.439999999959</v>
      </c>
      <c r="AT111" s="40">
        <f>IF('Imperial ME - Current'!$H$15&lt;2.6454,427.03-61.4733*(2.6454-'Imperial ME - Current'!$H$15),427.03)</f>
        <v>427.03</v>
      </c>
      <c r="AU111" s="1">
        <f t="shared" si="44"/>
        <v>63235.389999999927</v>
      </c>
      <c r="AX111" s="40">
        <v>133</v>
      </c>
      <c r="AY111" s="40">
        <f>IF('Imperial ME - Current'!$I$15&lt;2.6872,982.62-123.62*(2.6872-'Imperial ME - Current'!$I$15),982.62)</f>
        <v>982.62</v>
      </c>
      <c r="AZ111" s="1">
        <f t="shared" si="38"/>
        <v>92288.439999999959</v>
      </c>
      <c r="BA111" s="40">
        <f>IF('Imperial ME - Current'!$I$15&lt;2.6454,427.03-61.4733*(2.6454-'Imperial ME - Current'!$I$15),427.03)</f>
        <v>427.03</v>
      </c>
      <c r="BB111" s="1">
        <f t="shared" si="45"/>
        <v>63235.389999999927</v>
      </c>
    </row>
    <row r="112" spans="1:54" x14ac:dyDescent="0.25">
      <c r="A112" s="40">
        <v>134</v>
      </c>
      <c r="B112" s="40">
        <f>IF('Imperial ME - Current'!$B$15&lt;2.6872,982.62-123.62*(2.6872-'Imperial ME - Current'!$B$15),982.62)</f>
        <v>982.62</v>
      </c>
      <c r="C112" s="1">
        <f t="shared" si="31"/>
        <v>93271.059999999954</v>
      </c>
      <c r="D112" s="40">
        <f>IF('Imperial ME - Current'!$B$15&lt;2.6454,427.03-61.4733*(2.6454-'Imperial ME - Current'!$B$15),427.03)</f>
        <v>427.03</v>
      </c>
      <c r="E112" s="1">
        <f t="shared" si="30"/>
        <v>63662.419999999925</v>
      </c>
      <c r="F112" s="1"/>
      <c r="G112" s="1"/>
      <c r="H112" s="40">
        <v>134</v>
      </c>
      <c r="I112" s="40">
        <f>IF('Imperial ME - Current'!$C$15&lt;2.6872,982.62-123.62*(2.6872-'Imperial ME - Current'!$C$15),982.62)</f>
        <v>982.62</v>
      </c>
      <c r="J112" s="1">
        <f t="shared" si="32"/>
        <v>93271.059999999954</v>
      </c>
      <c r="K112" s="40">
        <f>IF('Imperial ME - Current'!$C$15&lt;2.6454,427.03-61.4733*(2.6454-'Imperial ME - Current'!$C$15),427.03)</f>
        <v>427.03</v>
      </c>
      <c r="L112" s="1">
        <f t="shared" si="39"/>
        <v>63662.419999999925</v>
      </c>
      <c r="O112" s="40">
        <v>134</v>
      </c>
      <c r="P112" s="40">
        <f>IF('Imperial ME - Current'!$D$15&lt;2.6872,982.62-123.62*(2.6872-'Imperial ME - Current'!$D$15),982.62)</f>
        <v>982.62</v>
      </c>
      <c r="Q112" s="1">
        <f t="shared" si="33"/>
        <v>93271.059999999954</v>
      </c>
      <c r="R112" s="40">
        <f>IF('Imperial ME - Current'!$D$15&lt;2.6454,427.03-61.4733*(2.6454-'Imperial ME - Current'!$D$15),427.03)</f>
        <v>427.03</v>
      </c>
      <c r="S112" s="1">
        <f t="shared" si="40"/>
        <v>63662.419999999925</v>
      </c>
      <c r="V112" s="40">
        <v>134</v>
      </c>
      <c r="W112" s="40">
        <f>IF('Imperial ME - Current'!$E$15&lt;2.6872,982.62-123.62*(2.6872-'Imperial ME - Current'!$E$15),982.62)</f>
        <v>982.62</v>
      </c>
      <c r="X112" s="1">
        <f t="shared" si="34"/>
        <v>93271.059999999954</v>
      </c>
      <c r="Y112" s="40">
        <f>IF('Imperial ME - Current'!$E$15&lt;2.6454,427.03-61.4733*(2.6454-'Imperial ME - Current'!$E$15),427.03)</f>
        <v>427.03</v>
      </c>
      <c r="Z112" s="1">
        <f t="shared" si="41"/>
        <v>63662.419999999925</v>
      </c>
      <c r="AC112" s="40">
        <v>134</v>
      </c>
      <c r="AD112" s="40">
        <f>IF('Imperial ME - Current'!$F$15&lt;2.6872,982.62-123.62*(2.6872-'Imperial ME - Current'!$F$15),982.62)</f>
        <v>982.62</v>
      </c>
      <c r="AE112" s="1">
        <f t="shared" si="35"/>
        <v>93271.059999999954</v>
      </c>
      <c r="AF112" s="40">
        <f>IF('Imperial ME - Current'!$F$15&lt;2.6454,427.03-61.4733*(2.6454-'Imperial ME - Current'!$F$15),427.03)</f>
        <v>427.03</v>
      </c>
      <c r="AG112" s="1">
        <f t="shared" si="42"/>
        <v>63662.419999999925</v>
      </c>
      <c r="AJ112" s="40">
        <v>134</v>
      </c>
      <c r="AK112" s="40">
        <f>IF('Imperial ME - Current'!$G$15&lt;2.6872,982.62-123.62*(2.6872-'Imperial ME - Current'!$G$15),982.62)</f>
        <v>982.62</v>
      </c>
      <c r="AL112" s="1">
        <f t="shared" si="36"/>
        <v>93271.059999999954</v>
      </c>
      <c r="AM112" s="40">
        <f>IF('Imperial ME - Current'!$G$15&lt;2.6454,427.03-61.4733*(2.6454-'Imperial ME - Current'!$G$15),427.03)</f>
        <v>427.03</v>
      </c>
      <c r="AN112" s="1">
        <f t="shared" si="43"/>
        <v>63662.419999999925</v>
      </c>
      <c r="AQ112" s="40">
        <v>134</v>
      </c>
      <c r="AR112" s="40">
        <f>IF('Imperial ME - Current'!$H$15&lt;2.6872,982.62-123.62*(2.6872-'Imperial ME - Current'!$H$15),982.62)</f>
        <v>982.62</v>
      </c>
      <c r="AS112" s="1">
        <f t="shared" si="37"/>
        <v>93271.059999999954</v>
      </c>
      <c r="AT112" s="40">
        <f>IF('Imperial ME - Current'!$H$15&lt;2.6454,427.03-61.4733*(2.6454-'Imperial ME - Current'!$H$15),427.03)</f>
        <v>427.03</v>
      </c>
      <c r="AU112" s="1">
        <f t="shared" si="44"/>
        <v>63662.419999999925</v>
      </c>
      <c r="AX112" s="40">
        <v>134</v>
      </c>
      <c r="AY112" s="40">
        <f>IF('Imperial ME - Current'!$I$15&lt;2.6872,982.62-123.62*(2.6872-'Imperial ME - Current'!$I$15),982.62)</f>
        <v>982.62</v>
      </c>
      <c r="AZ112" s="1">
        <f t="shared" si="38"/>
        <v>93271.059999999954</v>
      </c>
      <c r="BA112" s="40">
        <f>IF('Imperial ME - Current'!$I$15&lt;2.6454,427.03-61.4733*(2.6454-'Imperial ME - Current'!$I$15),427.03)</f>
        <v>427.03</v>
      </c>
      <c r="BB112" s="1">
        <f t="shared" si="45"/>
        <v>63662.419999999925</v>
      </c>
    </row>
    <row r="113" spans="1:54" x14ac:dyDescent="0.25">
      <c r="A113" s="40">
        <v>135</v>
      </c>
      <c r="B113" s="40">
        <f>IF('Imperial ME - Current'!$B$15&lt;2.6872,982.62-123.62*(2.6872-'Imperial ME - Current'!$B$15),982.62)</f>
        <v>982.62</v>
      </c>
      <c r="C113" s="1">
        <f t="shared" si="31"/>
        <v>94253.679999999949</v>
      </c>
      <c r="D113" s="40">
        <f>IF('Imperial ME - Current'!$B$15&lt;2.6454,427.03-61.4733*(2.6454-'Imperial ME - Current'!$B$15),427.03)</f>
        <v>427.03</v>
      </c>
      <c r="E113" s="1">
        <f t="shared" si="30"/>
        <v>64089.449999999924</v>
      </c>
      <c r="H113" s="40">
        <v>135</v>
      </c>
      <c r="I113" s="40">
        <f>IF('Imperial ME - Current'!$C$15&lt;2.6872,982.62-123.62*(2.6872-'Imperial ME - Current'!$C$15),982.62)</f>
        <v>982.62</v>
      </c>
      <c r="J113" s="1">
        <f t="shared" si="32"/>
        <v>94253.679999999949</v>
      </c>
      <c r="K113" s="40">
        <f>IF('Imperial ME - Current'!$C$15&lt;2.6454,427.03-61.4733*(2.6454-'Imperial ME - Current'!$C$15),427.03)</f>
        <v>427.03</v>
      </c>
      <c r="L113" s="1">
        <f t="shared" si="39"/>
        <v>64089.449999999924</v>
      </c>
      <c r="O113" s="40">
        <v>135</v>
      </c>
      <c r="P113" s="40">
        <f>IF('Imperial ME - Current'!$D$15&lt;2.6872,982.62-123.62*(2.6872-'Imperial ME - Current'!$D$15),982.62)</f>
        <v>982.62</v>
      </c>
      <c r="Q113" s="1">
        <f t="shared" si="33"/>
        <v>94253.679999999949</v>
      </c>
      <c r="R113" s="40">
        <f>IF('Imperial ME - Current'!$D$15&lt;2.6454,427.03-61.4733*(2.6454-'Imperial ME - Current'!$D$15),427.03)</f>
        <v>427.03</v>
      </c>
      <c r="S113" s="1">
        <f t="shared" si="40"/>
        <v>64089.449999999924</v>
      </c>
      <c r="V113" s="40">
        <v>135</v>
      </c>
      <c r="W113" s="40">
        <f>IF('Imperial ME - Current'!$E$15&lt;2.6872,982.62-123.62*(2.6872-'Imperial ME - Current'!$E$15),982.62)</f>
        <v>982.62</v>
      </c>
      <c r="X113" s="1">
        <f t="shared" si="34"/>
        <v>94253.679999999949</v>
      </c>
      <c r="Y113" s="40">
        <f>IF('Imperial ME - Current'!$E$15&lt;2.6454,427.03-61.4733*(2.6454-'Imperial ME - Current'!$E$15),427.03)</f>
        <v>427.03</v>
      </c>
      <c r="Z113" s="1">
        <f t="shared" si="41"/>
        <v>64089.449999999924</v>
      </c>
      <c r="AC113" s="40">
        <v>135</v>
      </c>
      <c r="AD113" s="40">
        <f>IF('Imperial ME - Current'!$F$15&lt;2.6872,982.62-123.62*(2.6872-'Imperial ME - Current'!$F$15),982.62)</f>
        <v>982.62</v>
      </c>
      <c r="AE113" s="1">
        <f t="shared" si="35"/>
        <v>94253.679999999949</v>
      </c>
      <c r="AF113" s="40">
        <f>IF('Imperial ME - Current'!$F$15&lt;2.6454,427.03-61.4733*(2.6454-'Imperial ME - Current'!$F$15),427.03)</f>
        <v>427.03</v>
      </c>
      <c r="AG113" s="1">
        <f t="shared" si="42"/>
        <v>64089.449999999924</v>
      </c>
      <c r="AJ113" s="40">
        <v>135</v>
      </c>
      <c r="AK113" s="40">
        <f>IF('Imperial ME - Current'!$G$15&lt;2.6872,982.62-123.62*(2.6872-'Imperial ME - Current'!$G$15),982.62)</f>
        <v>982.62</v>
      </c>
      <c r="AL113" s="1">
        <f t="shared" si="36"/>
        <v>94253.679999999949</v>
      </c>
      <c r="AM113" s="40">
        <f>IF('Imperial ME - Current'!$G$15&lt;2.6454,427.03-61.4733*(2.6454-'Imperial ME - Current'!$G$15),427.03)</f>
        <v>427.03</v>
      </c>
      <c r="AN113" s="1">
        <f t="shared" si="43"/>
        <v>64089.449999999924</v>
      </c>
      <c r="AQ113" s="40">
        <v>135</v>
      </c>
      <c r="AR113" s="40">
        <f>IF('Imperial ME - Current'!$H$15&lt;2.6872,982.62-123.62*(2.6872-'Imperial ME - Current'!$H$15),982.62)</f>
        <v>982.62</v>
      </c>
      <c r="AS113" s="1">
        <f t="shared" si="37"/>
        <v>94253.679999999949</v>
      </c>
      <c r="AT113" s="40">
        <f>IF('Imperial ME - Current'!$H$15&lt;2.6454,427.03-61.4733*(2.6454-'Imperial ME - Current'!$H$15),427.03)</f>
        <v>427.03</v>
      </c>
      <c r="AU113" s="1">
        <f t="shared" si="44"/>
        <v>64089.449999999924</v>
      </c>
      <c r="AX113" s="40">
        <v>135</v>
      </c>
      <c r="AY113" s="40">
        <f>IF('Imperial ME - Current'!$I$15&lt;2.6872,982.62-123.62*(2.6872-'Imperial ME - Current'!$I$15),982.62)</f>
        <v>982.62</v>
      </c>
      <c r="AZ113" s="1">
        <f t="shared" si="38"/>
        <v>94253.679999999949</v>
      </c>
      <c r="BA113" s="40">
        <f>IF('Imperial ME - Current'!$I$15&lt;2.6454,427.03-61.4733*(2.6454-'Imperial ME - Current'!$I$15),427.03)</f>
        <v>427.03</v>
      </c>
      <c r="BB113" s="1">
        <f t="shared" si="45"/>
        <v>64089.449999999924</v>
      </c>
    </row>
    <row r="114" spans="1:54" x14ac:dyDescent="0.25">
      <c r="A114" s="40">
        <v>136</v>
      </c>
      <c r="B114" s="40">
        <f>IF('Imperial ME - Current'!$B$15&lt;2.6872,982.62-123.62*(2.6872-'Imperial ME - Current'!$B$15),982.62)</f>
        <v>982.62</v>
      </c>
      <c r="C114" s="1">
        <f t="shared" si="31"/>
        <v>95236.299999999945</v>
      </c>
      <c r="D114" s="40">
        <f>IF('Imperial ME - Current'!$B$15&lt;2.6454,427.03-61.4733*(2.6454-'Imperial ME - Current'!$B$15),427.03)</f>
        <v>427.03</v>
      </c>
      <c r="E114" s="1">
        <f t="shared" si="30"/>
        <v>64516.479999999923</v>
      </c>
      <c r="H114" s="40">
        <v>136</v>
      </c>
      <c r="I114" s="40">
        <f>IF('Imperial ME - Current'!$C$15&lt;2.6872,982.62-123.62*(2.6872-'Imperial ME - Current'!$C$15),982.62)</f>
        <v>982.62</v>
      </c>
      <c r="J114" s="1">
        <f t="shared" si="32"/>
        <v>95236.299999999945</v>
      </c>
      <c r="K114" s="40">
        <f>IF('Imperial ME - Current'!$C$15&lt;2.6454,427.03-61.4733*(2.6454-'Imperial ME - Current'!$C$15),427.03)</f>
        <v>427.03</v>
      </c>
      <c r="L114" s="1">
        <f t="shared" si="39"/>
        <v>64516.479999999923</v>
      </c>
      <c r="O114" s="40">
        <v>136</v>
      </c>
      <c r="P114" s="40">
        <f>IF('Imperial ME - Current'!$D$15&lt;2.6872,982.62-123.62*(2.6872-'Imperial ME - Current'!$D$15),982.62)</f>
        <v>982.62</v>
      </c>
      <c r="Q114" s="1">
        <f t="shared" si="33"/>
        <v>95236.299999999945</v>
      </c>
      <c r="R114" s="40">
        <f>IF('Imperial ME - Current'!$D$15&lt;2.6454,427.03-61.4733*(2.6454-'Imperial ME - Current'!$D$15),427.03)</f>
        <v>427.03</v>
      </c>
      <c r="S114" s="1">
        <f t="shared" si="40"/>
        <v>64516.479999999923</v>
      </c>
      <c r="V114" s="40">
        <v>136</v>
      </c>
      <c r="W114" s="40">
        <f>IF('Imperial ME - Current'!$E$15&lt;2.6872,982.62-123.62*(2.6872-'Imperial ME - Current'!$E$15),982.62)</f>
        <v>982.62</v>
      </c>
      <c r="X114" s="1">
        <f t="shared" si="34"/>
        <v>95236.299999999945</v>
      </c>
      <c r="Y114" s="40">
        <f>IF('Imperial ME - Current'!$E$15&lt;2.6454,427.03-61.4733*(2.6454-'Imperial ME - Current'!$E$15),427.03)</f>
        <v>427.03</v>
      </c>
      <c r="Z114" s="1">
        <f t="shared" si="41"/>
        <v>64516.479999999923</v>
      </c>
      <c r="AC114" s="40">
        <v>136</v>
      </c>
      <c r="AD114" s="40">
        <f>IF('Imperial ME - Current'!$F$15&lt;2.6872,982.62-123.62*(2.6872-'Imperial ME - Current'!$F$15),982.62)</f>
        <v>982.62</v>
      </c>
      <c r="AE114" s="1">
        <f t="shared" si="35"/>
        <v>95236.299999999945</v>
      </c>
      <c r="AF114" s="40">
        <f>IF('Imperial ME - Current'!$F$15&lt;2.6454,427.03-61.4733*(2.6454-'Imperial ME - Current'!$F$15),427.03)</f>
        <v>427.03</v>
      </c>
      <c r="AG114" s="1">
        <f t="shared" si="42"/>
        <v>64516.479999999923</v>
      </c>
      <c r="AJ114" s="40">
        <v>136</v>
      </c>
      <c r="AK114" s="40">
        <f>IF('Imperial ME - Current'!$G$15&lt;2.6872,982.62-123.62*(2.6872-'Imperial ME - Current'!$G$15),982.62)</f>
        <v>982.62</v>
      </c>
      <c r="AL114" s="1">
        <f t="shared" si="36"/>
        <v>95236.299999999945</v>
      </c>
      <c r="AM114" s="40">
        <f>IF('Imperial ME - Current'!$G$15&lt;2.6454,427.03-61.4733*(2.6454-'Imperial ME - Current'!$G$15),427.03)</f>
        <v>427.03</v>
      </c>
      <c r="AN114" s="1">
        <f t="shared" si="43"/>
        <v>64516.479999999923</v>
      </c>
      <c r="AQ114" s="40">
        <v>136</v>
      </c>
      <c r="AR114" s="40">
        <f>IF('Imperial ME - Current'!$H$15&lt;2.6872,982.62-123.62*(2.6872-'Imperial ME - Current'!$H$15),982.62)</f>
        <v>982.62</v>
      </c>
      <c r="AS114" s="1">
        <f t="shared" si="37"/>
        <v>95236.299999999945</v>
      </c>
      <c r="AT114" s="40">
        <f>IF('Imperial ME - Current'!$H$15&lt;2.6454,427.03-61.4733*(2.6454-'Imperial ME - Current'!$H$15),427.03)</f>
        <v>427.03</v>
      </c>
      <c r="AU114" s="1">
        <f t="shared" si="44"/>
        <v>64516.479999999923</v>
      </c>
      <c r="AX114" s="40">
        <v>136</v>
      </c>
      <c r="AY114" s="40">
        <f>IF('Imperial ME - Current'!$I$15&lt;2.6872,982.62-123.62*(2.6872-'Imperial ME - Current'!$I$15),982.62)</f>
        <v>982.62</v>
      </c>
      <c r="AZ114" s="1">
        <f t="shared" si="38"/>
        <v>95236.299999999945</v>
      </c>
      <c r="BA114" s="40">
        <f>IF('Imperial ME - Current'!$I$15&lt;2.6454,427.03-61.4733*(2.6454-'Imperial ME - Current'!$I$15),427.03)</f>
        <v>427.03</v>
      </c>
      <c r="BB114" s="1">
        <f t="shared" si="45"/>
        <v>64516.479999999923</v>
      </c>
    </row>
    <row r="115" spans="1:54" x14ac:dyDescent="0.25">
      <c r="A115" s="40">
        <v>137</v>
      </c>
      <c r="B115" s="40">
        <f>IF('Imperial ME - Current'!$B$15&lt;2.6872,982.62-123.62*(2.6872-'Imperial ME - Current'!$B$15),982.62)</f>
        <v>982.62</v>
      </c>
      <c r="C115" s="1">
        <f t="shared" si="31"/>
        <v>96218.91999999994</v>
      </c>
      <c r="D115" s="40">
        <f>IF('Imperial ME - Current'!$B$15&lt;2.6454,427.03-61.4733*(2.6454-'Imperial ME - Current'!$B$15),427.03)</f>
        <v>427.03</v>
      </c>
      <c r="E115" s="1">
        <f t="shared" si="30"/>
        <v>64943.509999999922</v>
      </c>
      <c r="H115" s="40">
        <v>137</v>
      </c>
      <c r="I115" s="40">
        <f>IF('Imperial ME - Current'!$C$15&lt;2.6872,982.62-123.62*(2.6872-'Imperial ME - Current'!$C$15),982.62)</f>
        <v>982.62</v>
      </c>
      <c r="J115" s="1">
        <f t="shared" si="32"/>
        <v>96218.91999999994</v>
      </c>
      <c r="K115" s="40">
        <f>IF('Imperial ME - Current'!$C$15&lt;2.6454,427.03-61.4733*(2.6454-'Imperial ME - Current'!$C$15),427.03)</f>
        <v>427.03</v>
      </c>
      <c r="L115" s="1">
        <f t="shared" si="39"/>
        <v>64943.509999999922</v>
      </c>
      <c r="O115" s="40">
        <v>137</v>
      </c>
      <c r="P115" s="40">
        <f>IF('Imperial ME - Current'!$D$15&lt;2.6872,982.62-123.62*(2.6872-'Imperial ME - Current'!$D$15),982.62)</f>
        <v>982.62</v>
      </c>
      <c r="Q115" s="1">
        <f t="shared" si="33"/>
        <v>96218.91999999994</v>
      </c>
      <c r="R115" s="40">
        <f>IF('Imperial ME - Current'!$D$15&lt;2.6454,427.03-61.4733*(2.6454-'Imperial ME - Current'!$D$15),427.03)</f>
        <v>427.03</v>
      </c>
      <c r="S115" s="1">
        <f t="shared" si="40"/>
        <v>64943.509999999922</v>
      </c>
      <c r="V115" s="40">
        <v>137</v>
      </c>
      <c r="W115" s="40">
        <f>IF('Imperial ME - Current'!$E$15&lt;2.6872,982.62-123.62*(2.6872-'Imperial ME - Current'!$E$15),982.62)</f>
        <v>982.62</v>
      </c>
      <c r="X115" s="1">
        <f t="shared" si="34"/>
        <v>96218.91999999994</v>
      </c>
      <c r="Y115" s="40">
        <f>IF('Imperial ME - Current'!$E$15&lt;2.6454,427.03-61.4733*(2.6454-'Imperial ME - Current'!$E$15),427.03)</f>
        <v>427.03</v>
      </c>
      <c r="Z115" s="1">
        <f t="shared" si="41"/>
        <v>64943.509999999922</v>
      </c>
      <c r="AC115" s="40">
        <v>137</v>
      </c>
      <c r="AD115" s="40">
        <f>IF('Imperial ME - Current'!$F$15&lt;2.6872,982.62-123.62*(2.6872-'Imperial ME - Current'!$F$15),982.62)</f>
        <v>982.62</v>
      </c>
      <c r="AE115" s="1">
        <f t="shared" si="35"/>
        <v>96218.91999999994</v>
      </c>
      <c r="AF115" s="40">
        <f>IF('Imperial ME - Current'!$F$15&lt;2.6454,427.03-61.4733*(2.6454-'Imperial ME - Current'!$F$15),427.03)</f>
        <v>427.03</v>
      </c>
      <c r="AG115" s="1">
        <f t="shared" si="42"/>
        <v>64943.509999999922</v>
      </c>
      <c r="AJ115" s="40">
        <v>137</v>
      </c>
      <c r="AK115" s="40">
        <f>IF('Imperial ME - Current'!$G$15&lt;2.6872,982.62-123.62*(2.6872-'Imperial ME - Current'!$G$15),982.62)</f>
        <v>982.62</v>
      </c>
      <c r="AL115" s="1">
        <f t="shared" si="36"/>
        <v>96218.91999999994</v>
      </c>
      <c r="AM115" s="40">
        <f>IF('Imperial ME - Current'!$G$15&lt;2.6454,427.03-61.4733*(2.6454-'Imperial ME - Current'!$G$15),427.03)</f>
        <v>427.03</v>
      </c>
      <c r="AN115" s="1">
        <f t="shared" si="43"/>
        <v>64943.509999999922</v>
      </c>
      <c r="AQ115" s="40">
        <v>137</v>
      </c>
      <c r="AR115" s="40">
        <f>IF('Imperial ME - Current'!$H$15&lt;2.6872,982.62-123.62*(2.6872-'Imperial ME - Current'!$H$15),982.62)</f>
        <v>982.62</v>
      </c>
      <c r="AS115" s="1">
        <f t="shared" si="37"/>
        <v>96218.91999999994</v>
      </c>
      <c r="AT115" s="40">
        <f>IF('Imperial ME - Current'!$H$15&lt;2.6454,427.03-61.4733*(2.6454-'Imperial ME - Current'!$H$15),427.03)</f>
        <v>427.03</v>
      </c>
      <c r="AU115" s="1">
        <f t="shared" si="44"/>
        <v>64943.509999999922</v>
      </c>
      <c r="AX115" s="40">
        <v>137</v>
      </c>
      <c r="AY115" s="40">
        <f>IF('Imperial ME - Current'!$I$15&lt;2.6872,982.62-123.62*(2.6872-'Imperial ME - Current'!$I$15),982.62)</f>
        <v>982.62</v>
      </c>
      <c r="AZ115" s="1">
        <f t="shared" si="38"/>
        <v>96218.91999999994</v>
      </c>
      <c r="BA115" s="40">
        <f>IF('Imperial ME - Current'!$I$15&lt;2.6454,427.03-61.4733*(2.6454-'Imperial ME - Current'!$I$15),427.03)</f>
        <v>427.03</v>
      </c>
      <c r="BB115" s="1">
        <f t="shared" si="45"/>
        <v>64943.509999999922</v>
      </c>
    </row>
    <row r="116" spans="1:54" x14ac:dyDescent="0.25">
      <c r="A116" s="40">
        <v>138</v>
      </c>
      <c r="B116" s="40">
        <f>IF('Imperial ME - Current'!$B$15&lt;2.6872,982.62-123.62*(2.6872-'Imperial ME - Current'!$B$15),982.62)</f>
        <v>982.62</v>
      </c>
      <c r="C116" s="1">
        <f t="shared" si="31"/>
        <v>97201.539999999935</v>
      </c>
      <c r="D116" s="40">
        <f>IF('Imperial ME - Current'!$B$15&lt;2.6454,427.03-61.4733*(2.6454-'Imperial ME - Current'!$B$15),427.03)</f>
        <v>427.03</v>
      </c>
      <c r="E116" s="1">
        <f t="shared" si="30"/>
        <v>65370.539999999921</v>
      </c>
      <c r="H116" s="40">
        <v>138</v>
      </c>
      <c r="I116" s="40">
        <f>IF('Imperial ME - Current'!$C$15&lt;2.6872,982.62-123.62*(2.6872-'Imperial ME - Current'!$C$15),982.62)</f>
        <v>982.62</v>
      </c>
      <c r="J116" s="1">
        <f t="shared" si="32"/>
        <v>97201.539999999935</v>
      </c>
      <c r="K116" s="40">
        <f>IF('Imperial ME - Current'!$C$15&lt;2.6454,427.03-61.4733*(2.6454-'Imperial ME - Current'!$C$15),427.03)</f>
        <v>427.03</v>
      </c>
      <c r="L116" s="1">
        <f t="shared" si="39"/>
        <v>65370.539999999921</v>
      </c>
      <c r="O116" s="40">
        <v>138</v>
      </c>
      <c r="P116" s="40">
        <f>IF('Imperial ME - Current'!$D$15&lt;2.6872,982.62-123.62*(2.6872-'Imperial ME - Current'!$D$15),982.62)</f>
        <v>982.62</v>
      </c>
      <c r="Q116" s="1">
        <f t="shared" si="33"/>
        <v>97201.539999999935</v>
      </c>
      <c r="R116" s="40">
        <f>IF('Imperial ME - Current'!$D$15&lt;2.6454,427.03-61.4733*(2.6454-'Imperial ME - Current'!$D$15),427.03)</f>
        <v>427.03</v>
      </c>
      <c r="S116" s="1">
        <f t="shared" si="40"/>
        <v>65370.539999999921</v>
      </c>
      <c r="V116" s="40">
        <v>138</v>
      </c>
      <c r="W116" s="40">
        <f>IF('Imperial ME - Current'!$E$15&lt;2.6872,982.62-123.62*(2.6872-'Imperial ME - Current'!$E$15),982.62)</f>
        <v>982.62</v>
      </c>
      <c r="X116" s="1">
        <f t="shared" si="34"/>
        <v>97201.539999999935</v>
      </c>
      <c r="Y116" s="40">
        <f>IF('Imperial ME - Current'!$E$15&lt;2.6454,427.03-61.4733*(2.6454-'Imperial ME - Current'!$E$15),427.03)</f>
        <v>427.03</v>
      </c>
      <c r="Z116" s="1">
        <f t="shared" si="41"/>
        <v>65370.539999999921</v>
      </c>
      <c r="AC116" s="40">
        <v>138</v>
      </c>
      <c r="AD116" s="40">
        <f>IF('Imperial ME - Current'!$F$15&lt;2.6872,982.62-123.62*(2.6872-'Imperial ME - Current'!$F$15),982.62)</f>
        <v>982.62</v>
      </c>
      <c r="AE116" s="1">
        <f t="shared" si="35"/>
        <v>97201.539999999935</v>
      </c>
      <c r="AF116" s="40">
        <f>IF('Imperial ME - Current'!$F$15&lt;2.6454,427.03-61.4733*(2.6454-'Imperial ME - Current'!$F$15),427.03)</f>
        <v>427.03</v>
      </c>
      <c r="AG116" s="1">
        <f t="shared" si="42"/>
        <v>65370.539999999921</v>
      </c>
      <c r="AJ116" s="40">
        <v>138</v>
      </c>
      <c r="AK116" s="40">
        <f>IF('Imperial ME - Current'!$G$15&lt;2.6872,982.62-123.62*(2.6872-'Imperial ME - Current'!$G$15),982.62)</f>
        <v>982.62</v>
      </c>
      <c r="AL116" s="1">
        <f t="shared" si="36"/>
        <v>97201.539999999935</v>
      </c>
      <c r="AM116" s="40">
        <f>IF('Imperial ME - Current'!$G$15&lt;2.6454,427.03-61.4733*(2.6454-'Imperial ME - Current'!$G$15),427.03)</f>
        <v>427.03</v>
      </c>
      <c r="AN116" s="1">
        <f t="shared" si="43"/>
        <v>65370.539999999921</v>
      </c>
      <c r="AQ116" s="40">
        <v>138</v>
      </c>
      <c r="AR116" s="40">
        <f>IF('Imperial ME - Current'!$H$15&lt;2.6872,982.62-123.62*(2.6872-'Imperial ME - Current'!$H$15),982.62)</f>
        <v>982.62</v>
      </c>
      <c r="AS116" s="1">
        <f t="shared" si="37"/>
        <v>97201.539999999935</v>
      </c>
      <c r="AT116" s="40">
        <f>IF('Imperial ME - Current'!$H$15&lt;2.6454,427.03-61.4733*(2.6454-'Imperial ME - Current'!$H$15),427.03)</f>
        <v>427.03</v>
      </c>
      <c r="AU116" s="1">
        <f t="shared" si="44"/>
        <v>65370.539999999921</v>
      </c>
      <c r="AX116" s="40">
        <v>138</v>
      </c>
      <c r="AY116" s="40">
        <f>IF('Imperial ME - Current'!$I$15&lt;2.6872,982.62-123.62*(2.6872-'Imperial ME - Current'!$I$15),982.62)</f>
        <v>982.62</v>
      </c>
      <c r="AZ116" s="1">
        <f t="shared" si="38"/>
        <v>97201.539999999935</v>
      </c>
      <c r="BA116" s="40">
        <f>IF('Imperial ME - Current'!$I$15&lt;2.6454,427.03-61.4733*(2.6454-'Imperial ME - Current'!$I$15),427.03)</f>
        <v>427.03</v>
      </c>
      <c r="BB116" s="1">
        <f t="shared" si="45"/>
        <v>65370.539999999921</v>
      </c>
    </row>
    <row r="117" spans="1:54" x14ac:dyDescent="0.25">
      <c r="A117" s="40">
        <v>139</v>
      </c>
      <c r="B117" s="40">
        <f>IF('Imperial ME - Current'!$B$15&lt;2.6872,982.62-123.62*(2.6872-'Imperial ME - Current'!$B$15),982.62)</f>
        <v>982.62</v>
      </c>
      <c r="C117" s="1">
        <f t="shared" si="31"/>
        <v>98184.159999999931</v>
      </c>
      <c r="D117" s="40">
        <f>IF('Imperial ME - Current'!$B$15&lt;2.6454,427.03-61.4733*(2.6454-'Imperial ME - Current'!$B$15),427.03)</f>
        <v>427.03</v>
      </c>
      <c r="E117" s="1">
        <f t="shared" si="30"/>
        <v>65797.56999999992</v>
      </c>
      <c r="H117" s="40">
        <v>139</v>
      </c>
      <c r="I117" s="40">
        <f>IF('Imperial ME - Current'!$C$15&lt;2.6872,982.62-123.62*(2.6872-'Imperial ME - Current'!$C$15),982.62)</f>
        <v>982.62</v>
      </c>
      <c r="J117" s="1">
        <f t="shared" si="32"/>
        <v>98184.159999999931</v>
      </c>
      <c r="K117" s="40">
        <f>IF('Imperial ME - Current'!$C$15&lt;2.6454,427.03-61.4733*(2.6454-'Imperial ME - Current'!$C$15),427.03)</f>
        <v>427.03</v>
      </c>
      <c r="L117" s="1">
        <f t="shared" si="39"/>
        <v>65797.56999999992</v>
      </c>
      <c r="O117" s="40">
        <v>139</v>
      </c>
      <c r="P117" s="40">
        <f>IF('Imperial ME - Current'!$D$15&lt;2.6872,982.62-123.62*(2.6872-'Imperial ME - Current'!$D$15),982.62)</f>
        <v>982.62</v>
      </c>
      <c r="Q117" s="1">
        <f t="shared" si="33"/>
        <v>98184.159999999931</v>
      </c>
      <c r="R117" s="40">
        <f>IF('Imperial ME - Current'!$D$15&lt;2.6454,427.03-61.4733*(2.6454-'Imperial ME - Current'!$D$15),427.03)</f>
        <v>427.03</v>
      </c>
      <c r="S117" s="1">
        <f t="shared" si="40"/>
        <v>65797.56999999992</v>
      </c>
      <c r="V117" s="40">
        <v>139</v>
      </c>
      <c r="W117" s="40">
        <f>IF('Imperial ME - Current'!$E$15&lt;2.6872,982.62-123.62*(2.6872-'Imperial ME - Current'!$E$15),982.62)</f>
        <v>982.62</v>
      </c>
      <c r="X117" s="1">
        <f t="shared" si="34"/>
        <v>98184.159999999931</v>
      </c>
      <c r="Y117" s="40">
        <f>IF('Imperial ME - Current'!$E$15&lt;2.6454,427.03-61.4733*(2.6454-'Imperial ME - Current'!$E$15),427.03)</f>
        <v>427.03</v>
      </c>
      <c r="Z117" s="1">
        <f t="shared" si="41"/>
        <v>65797.56999999992</v>
      </c>
      <c r="AC117" s="40">
        <v>139</v>
      </c>
      <c r="AD117" s="40">
        <f>IF('Imperial ME - Current'!$F$15&lt;2.6872,982.62-123.62*(2.6872-'Imperial ME - Current'!$F$15),982.62)</f>
        <v>982.62</v>
      </c>
      <c r="AE117" s="1">
        <f t="shared" si="35"/>
        <v>98184.159999999931</v>
      </c>
      <c r="AF117" s="40">
        <f>IF('Imperial ME - Current'!$F$15&lt;2.6454,427.03-61.4733*(2.6454-'Imperial ME - Current'!$F$15),427.03)</f>
        <v>427.03</v>
      </c>
      <c r="AG117" s="1">
        <f t="shared" si="42"/>
        <v>65797.56999999992</v>
      </c>
      <c r="AJ117" s="40">
        <v>139</v>
      </c>
      <c r="AK117" s="40">
        <f>IF('Imperial ME - Current'!$G$15&lt;2.6872,982.62-123.62*(2.6872-'Imperial ME - Current'!$G$15),982.62)</f>
        <v>982.62</v>
      </c>
      <c r="AL117" s="1">
        <f t="shared" si="36"/>
        <v>98184.159999999931</v>
      </c>
      <c r="AM117" s="40">
        <f>IF('Imperial ME - Current'!$G$15&lt;2.6454,427.03-61.4733*(2.6454-'Imperial ME - Current'!$G$15),427.03)</f>
        <v>427.03</v>
      </c>
      <c r="AN117" s="1">
        <f t="shared" si="43"/>
        <v>65797.56999999992</v>
      </c>
      <c r="AQ117" s="40">
        <v>139</v>
      </c>
      <c r="AR117" s="40">
        <f>IF('Imperial ME - Current'!$H$15&lt;2.6872,982.62-123.62*(2.6872-'Imperial ME - Current'!$H$15),982.62)</f>
        <v>982.62</v>
      </c>
      <c r="AS117" s="1">
        <f t="shared" si="37"/>
        <v>98184.159999999931</v>
      </c>
      <c r="AT117" s="40">
        <f>IF('Imperial ME - Current'!$H$15&lt;2.6454,427.03-61.4733*(2.6454-'Imperial ME - Current'!$H$15),427.03)</f>
        <v>427.03</v>
      </c>
      <c r="AU117" s="1">
        <f t="shared" si="44"/>
        <v>65797.56999999992</v>
      </c>
      <c r="AX117" s="40">
        <v>139</v>
      </c>
      <c r="AY117" s="40">
        <f>IF('Imperial ME - Current'!$I$15&lt;2.6872,982.62-123.62*(2.6872-'Imperial ME - Current'!$I$15),982.62)</f>
        <v>982.62</v>
      </c>
      <c r="AZ117" s="1">
        <f t="shared" si="38"/>
        <v>98184.159999999931</v>
      </c>
      <c r="BA117" s="40">
        <f>IF('Imperial ME - Current'!$I$15&lt;2.6454,427.03-61.4733*(2.6454-'Imperial ME - Current'!$I$15),427.03)</f>
        <v>427.03</v>
      </c>
      <c r="BB117" s="1">
        <f t="shared" si="45"/>
        <v>65797.56999999992</v>
      </c>
    </row>
    <row r="118" spans="1:54" x14ac:dyDescent="0.25">
      <c r="A118" s="40">
        <v>140</v>
      </c>
      <c r="B118" s="40">
        <f>IF('Imperial ME - Current'!$B$15&lt;2.6872,982.62-123.62*(2.6872-'Imperial ME - Current'!$B$15),982.62)</f>
        <v>982.62</v>
      </c>
      <c r="C118" s="1">
        <f t="shared" si="31"/>
        <v>99166.779999999926</v>
      </c>
      <c r="D118" s="40">
        <f>IF('Imperial ME - Current'!$B$15&lt;2.6454,427.03-61.4733*(2.6454-'Imperial ME - Current'!$B$15),427.03)</f>
        <v>427.03</v>
      </c>
      <c r="E118" s="1">
        <f t="shared" si="30"/>
        <v>66224.599999999919</v>
      </c>
      <c r="H118" s="40">
        <v>140</v>
      </c>
      <c r="I118" s="40">
        <f>IF('Imperial ME - Current'!$C$15&lt;2.6872,982.62-123.62*(2.6872-'Imperial ME - Current'!$C$15),982.62)</f>
        <v>982.62</v>
      </c>
      <c r="J118" s="1">
        <f t="shared" si="32"/>
        <v>99166.779999999926</v>
      </c>
      <c r="K118" s="40">
        <f>IF('Imperial ME - Current'!$C$15&lt;2.6454,427.03-61.4733*(2.6454-'Imperial ME - Current'!$C$15),427.03)</f>
        <v>427.03</v>
      </c>
      <c r="L118" s="1">
        <f t="shared" si="39"/>
        <v>66224.599999999919</v>
      </c>
      <c r="O118" s="40">
        <v>140</v>
      </c>
      <c r="P118" s="40">
        <f>IF('Imperial ME - Current'!$D$15&lt;2.6872,982.62-123.62*(2.6872-'Imperial ME - Current'!$D$15),982.62)</f>
        <v>982.62</v>
      </c>
      <c r="Q118" s="1">
        <f t="shared" si="33"/>
        <v>99166.779999999926</v>
      </c>
      <c r="R118" s="40">
        <f>IF('Imperial ME - Current'!$D$15&lt;2.6454,427.03-61.4733*(2.6454-'Imperial ME - Current'!$D$15),427.03)</f>
        <v>427.03</v>
      </c>
      <c r="S118" s="1">
        <f t="shared" si="40"/>
        <v>66224.599999999919</v>
      </c>
      <c r="V118" s="40">
        <v>140</v>
      </c>
      <c r="W118" s="40">
        <f>IF('Imperial ME - Current'!$E$15&lt;2.6872,982.62-123.62*(2.6872-'Imperial ME - Current'!$E$15),982.62)</f>
        <v>982.62</v>
      </c>
      <c r="X118" s="1">
        <f t="shared" si="34"/>
        <v>99166.779999999926</v>
      </c>
      <c r="Y118" s="40">
        <f>IF('Imperial ME - Current'!$E$15&lt;2.6454,427.03-61.4733*(2.6454-'Imperial ME - Current'!$E$15),427.03)</f>
        <v>427.03</v>
      </c>
      <c r="Z118" s="1">
        <f t="shared" si="41"/>
        <v>66224.599999999919</v>
      </c>
      <c r="AC118" s="40">
        <v>140</v>
      </c>
      <c r="AD118" s="40">
        <f>IF('Imperial ME - Current'!$F$15&lt;2.6872,982.62-123.62*(2.6872-'Imperial ME - Current'!$F$15),982.62)</f>
        <v>982.62</v>
      </c>
      <c r="AE118" s="1">
        <f t="shared" si="35"/>
        <v>99166.779999999926</v>
      </c>
      <c r="AF118" s="40">
        <f>IF('Imperial ME - Current'!$F$15&lt;2.6454,427.03-61.4733*(2.6454-'Imperial ME - Current'!$F$15),427.03)</f>
        <v>427.03</v>
      </c>
      <c r="AG118" s="1">
        <f t="shared" si="42"/>
        <v>66224.599999999919</v>
      </c>
      <c r="AJ118" s="40">
        <v>140</v>
      </c>
      <c r="AK118" s="40">
        <f>IF('Imperial ME - Current'!$G$15&lt;2.6872,982.62-123.62*(2.6872-'Imperial ME - Current'!$G$15),982.62)</f>
        <v>982.62</v>
      </c>
      <c r="AL118" s="1">
        <f t="shared" si="36"/>
        <v>99166.779999999926</v>
      </c>
      <c r="AM118" s="40">
        <f>IF('Imperial ME - Current'!$G$15&lt;2.6454,427.03-61.4733*(2.6454-'Imperial ME - Current'!$G$15),427.03)</f>
        <v>427.03</v>
      </c>
      <c r="AN118" s="1">
        <f t="shared" si="43"/>
        <v>66224.599999999919</v>
      </c>
      <c r="AQ118" s="40">
        <v>140</v>
      </c>
      <c r="AR118" s="40">
        <f>IF('Imperial ME - Current'!$H$15&lt;2.6872,982.62-123.62*(2.6872-'Imperial ME - Current'!$H$15),982.62)</f>
        <v>982.62</v>
      </c>
      <c r="AS118" s="1">
        <f t="shared" si="37"/>
        <v>99166.779999999926</v>
      </c>
      <c r="AT118" s="40">
        <f>IF('Imperial ME - Current'!$H$15&lt;2.6454,427.03-61.4733*(2.6454-'Imperial ME - Current'!$H$15),427.03)</f>
        <v>427.03</v>
      </c>
      <c r="AU118" s="1">
        <f t="shared" si="44"/>
        <v>66224.599999999919</v>
      </c>
      <c r="AX118" s="40">
        <v>140</v>
      </c>
      <c r="AY118" s="40">
        <f>IF('Imperial ME - Current'!$I$15&lt;2.6872,982.62-123.62*(2.6872-'Imperial ME - Current'!$I$15),982.62)</f>
        <v>982.62</v>
      </c>
      <c r="AZ118" s="1">
        <f t="shared" si="38"/>
        <v>99166.779999999926</v>
      </c>
      <c r="BA118" s="40">
        <f>IF('Imperial ME - Current'!$I$15&lt;2.6454,427.03-61.4733*(2.6454-'Imperial ME - Current'!$I$15),427.03)</f>
        <v>427.03</v>
      </c>
      <c r="BB118" s="1">
        <f t="shared" si="45"/>
        <v>66224.599999999919</v>
      </c>
    </row>
    <row r="119" spans="1:54" x14ac:dyDescent="0.25">
      <c r="A119" s="40">
        <v>141</v>
      </c>
      <c r="B119" s="40">
        <f>IF('Imperial ME - Current'!$B$15&lt;2.6872,982.62-123.62*(2.6872-'Imperial ME - Current'!$B$15),982.62)</f>
        <v>982.62</v>
      </c>
      <c r="C119" s="1">
        <f t="shared" si="31"/>
        <v>100149.39999999992</v>
      </c>
      <c r="D119" s="40">
        <f>IF('Imperial ME - Current'!$B$15&lt;2.6454,427.03-61.4733*(2.6454-'Imperial ME - Current'!$B$15),427.03)</f>
        <v>427.03</v>
      </c>
      <c r="E119" s="1">
        <f t="shared" si="30"/>
        <v>66651.629999999917</v>
      </c>
      <c r="H119" s="40">
        <v>141</v>
      </c>
      <c r="I119" s="40">
        <f>IF('Imperial ME - Current'!$C$15&lt;2.6872,982.62-123.62*(2.6872-'Imperial ME - Current'!$C$15),982.62)</f>
        <v>982.62</v>
      </c>
      <c r="J119" s="1">
        <f t="shared" si="32"/>
        <v>100149.39999999992</v>
      </c>
      <c r="K119" s="40">
        <f>IF('Imperial ME - Current'!$C$15&lt;2.6454,427.03-61.4733*(2.6454-'Imperial ME - Current'!$C$15),427.03)</f>
        <v>427.03</v>
      </c>
      <c r="L119" s="1">
        <f t="shared" si="39"/>
        <v>66651.629999999917</v>
      </c>
      <c r="O119" s="40">
        <v>141</v>
      </c>
      <c r="P119" s="40">
        <f>IF('Imperial ME - Current'!$D$15&lt;2.6872,982.62-123.62*(2.6872-'Imperial ME - Current'!$D$15),982.62)</f>
        <v>982.62</v>
      </c>
      <c r="Q119" s="1">
        <f t="shared" si="33"/>
        <v>100149.39999999992</v>
      </c>
      <c r="R119" s="40">
        <f>IF('Imperial ME - Current'!$D$15&lt;2.6454,427.03-61.4733*(2.6454-'Imperial ME - Current'!$D$15),427.03)</f>
        <v>427.03</v>
      </c>
      <c r="S119" s="1">
        <f t="shared" si="40"/>
        <v>66651.629999999917</v>
      </c>
      <c r="V119" s="40">
        <v>141</v>
      </c>
      <c r="W119" s="40">
        <f>IF('Imperial ME - Current'!$E$15&lt;2.6872,982.62-123.62*(2.6872-'Imperial ME - Current'!$E$15),982.62)</f>
        <v>982.62</v>
      </c>
      <c r="X119" s="1">
        <f t="shared" si="34"/>
        <v>100149.39999999992</v>
      </c>
      <c r="Y119" s="40">
        <f>IF('Imperial ME - Current'!$E$15&lt;2.6454,427.03-61.4733*(2.6454-'Imperial ME - Current'!$E$15),427.03)</f>
        <v>427.03</v>
      </c>
      <c r="Z119" s="1">
        <f t="shared" si="41"/>
        <v>66651.629999999917</v>
      </c>
      <c r="AC119" s="40">
        <v>141</v>
      </c>
      <c r="AD119" s="40">
        <f>IF('Imperial ME - Current'!$F$15&lt;2.6872,982.62-123.62*(2.6872-'Imperial ME - Current'!$F$15),982.62)</f>
        <v>982.62</v>
      </c>
      <c r="AE119" s="1">
        <f t="shared" si="35"/>
        <v>100149.39999999992</v>
      </c>
      <c r="AF119" s="40">
        <f>IF('Imperial ME - Current'!$F$15&lt;2.6454,427.03-61.4733*(2.6454-'Imperial ME - Current'!$F$15),427.03)</f>
        <v>427.03</v>
      </c>
      <c r="AG119" s="1">
        <f t="shared" si="42"/>
        <v>66651.629999999917</v>
      </c>
      <c r="AJ119" s="40">
        <v>141</v>
      </c>
      <c r="AK119" s="40">
        <f>IF('Imperial ME - Current'!$G$15&lt;2.6872,982.62-123.62*(2.6872-'Imperial ME - Current'!$G$15),982.62)</f>
        <v>982.62</v>
      </c>
      <c r="AL119" s="1">
        <f t="shared" si="36"/>
        <v>100149.39999999992</v>
      </c>
      <c r="AM119" s="40">
        <f>IF('Imperial ME - Current'!$G$15&lt;2.6454,427.03-61.4733*(2.6454-'Imperial ME - Current'!$G$15),427.03)</f>
        <v>427.03</v>
      </c>
      <c r="AN119" s="1">
        <f t="shared" si="43"/>
        <v>66651.629999999917</v>
      </c>
      <c r="AQ119" s="40">
        <v>141</v>
      </c>
      <c r="AR119" s="40">
        <f>IF('Imperial ME - Current'!$H$15&lt;2.6872,982.62-123.62*(2.6872-'Imperial ME - Current'!$H$15),982.62)</f>
        <v>982.62</v>
      </c>
      <c r="AS119" s="1">
        <f t="shared" si="37"/>
        <v>100149.39999999992</v>
      </c>
      <c r="AT119" s="40">
        <f>IF('Imperial ME - Current'!$H$15&lt;2.6454,427.03-61.4733*(2.6454-'Imperial ME - Current'!$H$15),427.03)</f>
        <v>427.03</v>
      </c>
      <c r="AU119" s="1">
        <f t="shared" si="44"/>
        <v>66651.629999999917</v>
      </c>
      <c r="AX119" s="40">
        <v>141</v>
      </c>
      <c r="AY119" s="40">
        <f>IF('Imperial ME - Current'!$I$15&lt;2.6872,982.62-123.62*(2.6872-'Imperial ME - Current'!$I$15),982.62)</f>
        <v>982.62</v>
      </c>
      <c r="AZ119" s="1">
        <f t="shared" si="38"/>
        <v>100149.39999999992</v>
      </c>
      <c r="BA119" s="40">
        <f>IF('Imperial ME - Current'!$I$15&lt;2.6454,427.03-61.4733*(2.6454-'Imperial ME - Current'!$I$15),427.03)</f>
        <v>427.03</v>
      </c>
      <c r="BB119" s="1">
        <f t="shared" si="45"/>
        <v>66651.629999999917</v>
      </c>
    </row>
    <row r="120" spans="1:54" x14ac:dyDescent="0.25">
      <c r="A120" s="40">
        <v>142</v>
      </c>
      <c r="B120" s="40">
        <f>IF('Imperial ME - Current'!$B$15&lt;2.6872,982.62-123.62*(2.6872-'Imperial ME - Current'!$B$15),982.62)</f>
        <v>982.62</v>
      </c>
      <c r="C120" s="1">
        <f t="shared" si="31"/>
        <v>101132.01999999992</v>
      </c>
      <c r="D120" s="40">
        <f>IF('Imperial ME - Current'!$B$15&lt;2.6454,427.03-61.4733*(2.6454-'Imperial ME - Current'!$B$15),427.03)</f>
        <v>427.03</v>
      </c>
      <c r="E120" s="1">
        <f t="shared" si="30"/>
        <v>67078.659999999916</v>
      </c>
      <c r="H120" s="40">
        <v>142</v>
      </c>
      <c r="I120" s="40">
        <f>IF('Imperial ME - Current'!$C$15&lt;2.6872,982.62-123.62*(2.6872-'Imperial ME - Current'!$C$15),982.62)</f>
        <v>982.62</v>
      </c>
      <c r="J120" s="1">
        <f t="shared" si="32"/>
        <v>101132.01999999992</v>
      </c>
      <c r="K120" s="40">
        <f>IF('Imperial ME - Current'!$C$15&lt;2.6454,427.03-61.4733*(2.6454-'Imperial ME - Current'!$C$15),427.03)</f>
        <v>427.03</v>
      </c>
      <c r="L120" s="1">
        <f t="shared" si="39"/>
        <v>67078.659999999916</v>
      </c>
      <c r="O120" s="40">
        <v>142</v>
      </c>
      <c r="P120" s="40">
        <f>IF('Imperial ME - Current'!$D$15&lt;2.6872,982.62-123.62*(2.6872-'Imperial ME - Current'!$D$15),982.62)</f>
        <v>982.62</v>
      </c>
      <c r="Q120" s="1">
        <f t="shared" si="33"/>
        <v>101132.01999999992</v>
      </c>
      <c r="R120" s="40">
        <f>IF('Imperial ME - Current'!$D$15&lt;2.6454,427.03-61.4733*(2.6454-'Imperial ME - Current'!$D$15),427.03)</f>
        <v>427.03</v>
      </c>
      <c r="S120" s="1">
        <f t="shared" si="40"/>
        <v>67078.659999999916</v>
      </c>
      <c r="V120" s="40">
        <v>142</v>
      </c>
      <c r="W120" s="40">
        <f>IF('Imperial ME - Current'!$E$15&lt;2.6872,982.62-123.62*(2.6872-'Imperial ME - Current'!$E$15),982.62)</f>
        <v>982.62</v>
      </c>
      <c r="X120" s="1">
        <f t="shared" si="34"/>
        <v>101132.01999999992</v>
      </c>
      <c r="Y120" s="40">
        <f>IF('Imperial ME - Current'!$E$15&lt;2.6454,427.03-61.4733*(2.6454-'Imperial ME - Current'!$E$15),427.03)</f>
        <v>427.03</v>
      </c>
      <c r="Z120" s="1">
        <f t="shared" si="41"/>
        <v>67078.659999999916</v>
      </c>
      <c r="AC120" s="40">
        <v>142</v>
      </c>
      <c r="AD120" s="40">
        <f>IF('Imperial ME - Current'!$F$15&lt;2.6872,982.62-123.62*(2.6872-'Imperial ME - Current'!$F$15),982.62)</f>
        <v>982.62</v>
      </c>
      <c r="AE120" s="1">
        <f t="shared" si="35"/>
        <v>101132.01999999992</v>
      </c>
      <c r="AF120" s="40">
        <f>IF('Imperial ME - Current'!$F$15&lt;2.6454,427.03-61.4733*(2.6454-'Imperial ME - Current'!$F$15),427.03)</f>
        <v>427.03</v>
      </c>
      <c r="AG120" s="1">
        <f t="shared" si="42"/>
        <v>67078.659999999916</v>
      </c>
      <c r="AJ120" s="40">
        <v>142</v>
      </c>
      <c r="AK120" s="40">
        <f>IF('Imperial ME - Current'!$G$15&lt;2.6872,982.62-123.62*(2.6872-'Imperial ME - Current'!$G$15),982.62)</f>
        <v>982.62</v>
      </c>
      <c r="AL120" s="1">
        <f t="shared" si="36"/>
        <v>101132.01999999992</v>
      </c>
      <c r="AM120" s="40">
        <f>IF('Imperial ME - Current'!$G$15&lt;2.6454,427.03-61.4733*(2.6454-'Imperial ME - Current'!$G$15),427.03)</f>
        <v>427.03</v>
      </c>
      <c r="AN120" s="1">
        <f t="shared" si="43"/>
        <v>67078.659999999916</v>
      </c>
      <c r="AQ120" s="40">
        <v>142</v>
      </c>
      <c r="AR120" s="40">
        <f>IF('Imperial ME - Current'!$H$15&lt;2.6872,982.62-123.62*(2.6872-'Imperial ME - Current'!$H$15),982.62)</f>
        <v>982.62</v>
      </c>
      <c r="AS120" s="1">
        <f t="shared" si="37"/>
        <v>101132.01999999992</v>
      </c>
      <c r="AT120" s="40">
        <f>IF('Imperial ME - Current'!$H$15&lt;2.6454,427.03-61.4733*(2.6454-'Imperial ME - Current'!$H$15),427.03)</f>
        <v>427.03</v>
      </c>
      <c r="AU120" s="1">
        <f t="shared" si="44"/>
        <v>67078.659999999916</v>
      </c>
      <c r="AX120" s="40">
        <v>142</v>
      </c>
      <c r="AY120" s="40">
        <f>IF('Imperial ME - Current'!$I$15&lt;2.6872,982.62-123.62*(2.6872-'Imperial ME - Current'!$I$15),982.62)</f>
        <v>982.62</v>
      </c>
      <c r="AZ120" s="1">
        <f t="shared" si="38"/>
        <v>101132.01999999992</v>
      </c>
      <c r="BA120" s="40">
        <f>IF('Imperial ME - Current'!$I$15&lt;2.6454,427.03-61.4733*(2.6454-'Imperial ME - Current'!$I$15),427.03)</f>
        <v>427.03</v>
      </c>
      <c r="BB120" s="1">
        <f t="shared" si="45"/>
        <v>67078.659999999916</v>
      </c>
    </row>
    <row r="121" spans="1:54" x14ac:dyDescent="0.25">
      <c r="A121" s="40">
        <v>143</v>
      </c>
      <c r="B121" s="40">
        <f>IF('Imperial ME - Current'!$B$15&lt;2.6872,982.62-123.62*(2.6872-'Imperial ME - Current'!$B$15),982.62)</f>
        <v>982.62</v>
      </c>
      <c r="C121" s="1">
        <f t="shared" si="31"/>
        <v>102114.63999999991</v>
      </c>
      <c r="D121" s="40">
        <f>IF('Imperial ME - Current'!$B$15&lt;2.6454,427.03-61.4733*(2.6454-'Imperial ME - Current'!$B$15),427.03)</f>
        <v>427.03</v>
      </c>
      <c r="E121" s="1">
        <f t="shared" si="30"/>
        <v>67505.689999999915</v>
      </c>
      <c r="H121" s="40">
        <v>143</v>
      </c>
      <c r="I121" s="40">
        <f>IF('Imperial ME - Current'!$C$15&lt;2.6872,982.62-123.62*(2.6872-'Imperial ME - Current'!$C$15),982.62)</f>
        <v>982.62</v>
      </c>
      <c r="J121" s="1">
        <f t="shared" si="32"/>
        <v>102114.63999999991</v>
      </c>
      <c r="K121" s="40">
        <f>IF('Imperial ME - Current'!$C$15&lt;2.6454,427.03-61.4733*(2.6454-'Imperial ME - Current'!$C$15),427.03)</f>
        <v>427.03</v>
      </c>
      <c r="L121" s="1">
        <f t="shared" si="39"/>
        <v>67505.689999999915</v>
      </c>
      <c r="O121" s="40">
        <v>143</v>
      </c>
      <c r="P121" s="40">
        <f>IF('Imperial ME - Current'!$D$15&lt;2.6872,982.62-123.62*(2.6872-'Imperial ME - Current'!$D$15),982.62)</f>
        <v>982.62</v>
      </c>
      <c r="Q121" s="1">
        <f t="shared" si="33"/>
        <v>102114.63999999991</v>
      </c>
      <c r="R121" s="40">
        <f>IF('Imperial ME - Current'!$D$15&lt;2.6454,427.03-61.4733*(2.6454-'Imperial ME - Current'!$D$15),427.03)</f>
        <v>427.03</v>
      </c>
      <c r="S121" s="1">
        <f t="shared" si="40"/>
        <v>67505.689999999915</v>
      </c>
      <c r="V121" s="40">
        <v>143</v>
      </c>
      <c r="W121" s="40">
        <f>IF('Imperial ME - Current'!$E$15&lt;2.6872,982.62-123.62*(2.6872-'Imperial ME - Current'!$E$15),982.62)</f>
        <v>982.62</v>
      </c>
      <c r="X121" s="1">
        <f t="shared" si="34"/>
        <v>102114.63999999991</v>
      </c>
      <c r="Y121" s="40">
        <f>IF('Imperial ME - Current'!$E$15&lt;2.6454,427.03-61.4733*(2.6454-'Imperial ME - Current'!$E$15),427.03)</f>
        <v>427.03</v>
      </c>
      <c r="Z121" s="1">
        <f t="shared" si="41"/>
        <v>67505.689999999915</v>
      </c>
      <c r="AC121" s="40">
        <v>143</v>
      </c>
      <c r="AD121" s="40">
        <f>IF('Imperial ME - Current'!$F$15&lt;2.6872,982.62-123.62*(2.6872-'Imperial ME - Current'!$F$15),982.62)</f>
        <v>982.62</v>
      </c>
      <c r="AE121" s="1">
        <f t="shared" si="35"/>
        <v>102114.63999999991</v>
      </c>
      <c r="AF121" s="40">
        <f>IF('Imperial ME - Current'!$F$15&lt;2.6454,427.03-61.4733*(2.6454-'Imperial ME - Current'!$F$15),427.03)</f>
        <v>427.03</v>
      </c>
      <c r="AG121" s="1">
        <f t="shared" si="42"/>
        <v>67505.689999999915</v>
      </c>
      <c r="AJ121" s="40">
        <v>143</v>
      </c>
      <c r="AK121" s="40">
        <f>IF('Imperial ME - Current'!$G$15&lt;2.6872,982.62-123.62*(2.6872-'Imperial ME - Current'!$G$15),982.62)</f>
        <v>982.62</v>
      </c>
      <c r="AL121" s="1">
        <f t="shared" si="36"/>
        <v>102114.63999999991</v>
      </c>
      <c r="AM121" s="40">
        <f>IF('Imperial ME - Current'!$G$15&lt;2.6454,427.03-61.4733*(2.6454-'Imperial ME - Current'!$G$15),427.03)</f>
        <v>427.03</v>
      </c>
      <c r="AN121" s="1">
        <f t="shared" si="43"/>
        <v>67505.689999999915</v>
      </c>
      <c r="AQ121" s="40">
        <v>143</v>
      </c>
      <c r="AR121" s="40">
        <f>IF('Imperial ME - Current'!$H$15&lt;2.6872,982.62-123.62*(2.6872-'Imperial ME - Current'!$H$15),982.62)</f>
        <v>982.62</v>
      </c>
      <c r="AS121" s="1">
        <f t="shared" si="37"/>
        <v>102114.63999999991</v>
      </c>
      <c r="AT121" s="40">
        <f>IF('Imperial ME - Current'!$H$15&lt;2.6454,427.03-61.4733*(2.6454-'Imperial ME - Current'!$H$15),427.03)</f>
        <v>427.03</v>
      </c>
      <c r="AU121" s="1">
        <f t="shared" si="44"/>
        <v>67505.689999999915</v>
      </c>
      <c r="AX121" s="40">
        <v>143</v>
      </c>
      <c r="AY121" s="40">
        <f>IF('Imperial ME - Current'!$I$15&lt;2.6872,982.62-123.62*(2.6872-'Imperial ME - Current'!$I$15),982.62)</f>
        <v>982.62</v>
      </c>
      <c r="AZ121" s="1">
        <f t="shared" si="38"/>
        <v>102114.63999999991</v>
      </c>
      <c r="BA121" s="40">
        <f>IF('Imperial ME - Current'!$I$15&lt;2.6454,427.03-61.4733*(2.6454-'Imperial ME - Current'!$I$15),427.03)</f>
        <v>427.03</v>
      </c>
      <c r="BB121" s="1">
        <f t="shared" si="45"/>
        <v>67505.689999999915</v>
      </c>
    </row>
    <row r="122" spans="1:54" x14ac:dyDescent="0.25">
      <c r="A122" s="40">
        <v>144</v>
      </c>
      <c r="B122" s="40">
        <f>IF('Imperial ME - Current'!$B$15&lt;2.6872,982.62-123.62*(2.6872-'Imperial ME - Current'!$B$15),982.62)</f>
        <v>982.62</v>
      </c>
      <c r="C122" s="1">
        <f t="shared" si="31"/>
        <v>103097.25999999991</v>
      </c>
      <c r="D122" s="40">
        <f>IF('Imperial ME - Current'!$B$15&lt;2.6454,427.03-61.4733*(2.6454-'Imperial ME - Current'!$B$15),427.03)</f>
        <v>427.03</v>
      </c>
      <c r="E122" s="1">
        <f t="shared" si="30"/>
        <v>67932.719999999914</v>
      </c>
      <c r="H122" s="40">
        <v>144</v>
      </c>
      <c r="I122" s="40">
        <f>IF('Imperial ME - Current'!$C$15&lt;2.6872,982.62-123.62*(2.6872-'Imperial ME - Current'!$C$15),982.62)</f>
        <v>982.62</v>
      </c>
      <c r="J122" s="1">
        <f t="shared" si="32"/>
        <v>103097.25999999991</v>
      </c>
      <c r="K122" s="40">
        <f>IF('Imperial ME - Current'!$C$15&lt;2.6454,427.03-61.4733*(2.6454-'Imperial ME - Current'!$C$15),427.03)</f>
        <v>427.03</v>
      </c>
      <c r="L122" s="1">
        <f t="shared" si="39"/>
        <v>67932.719999999914</v>
      </c>
      <c r="O122" s="40">
        <v>144</v>
      </c>
      <c r="P122" s="40">
        <f>IF('Imperial ME - Current'!$D$15&lt;2.6872,982.62-123.62*(2.6872-'Imperial ME - Current'!$D$15),982.62)</f>
        <v>982.62</v>
      </c>
      <c r="Q122" s="1">
        <f t="shared" si="33"/>
        <v>103097.25999999991</v>
      </c>
      <c r="R122" s="40">
        <f>IF('Imperial ME - Current'!$D$15&lt;2.6454,427.03-61.4733*(2.6454-'Imperial ME - Current'!$D$15),427.03)</f>
        <v>427.03</v>
      </c>
      <c r="S122" s="1">
        <f t="shared" si="40"/>
        <v>67932.719999999914</v>
      </c>
      <c r="V122" s="40">
        <v>144</v>
      </c>
      <c r="W122" s="40">
        <f>IF('Imperial ME - Current'!$E$15&lt;2.6872,982.62-123.62*(2.6872-'Imperial ME - Current'!$E$15),982.62)</f>
        <v>982.62</v>
      </c>
      <c r="X122" s="1">
        <f t="shared" si="34"/>
        <v>103097.25999999991</v>
      </c>
      <c r="Y122" s="40">
        <f>IF('Imperial ME - Current'!$E$15&lt;2.6454,427.03-61.4733*(2.6454-'Imperial ME - Current'!$E$15),427.03)</f>
        <v>427.03</v>
      </c>
      <c r="Z122" s="1">
        <f t="shared" si="41"/>
        <v>67932.719999999914</v>
      </c>
      <c r="AC122" s="40">
        <v>144</v>
      </c>
      <c r="AD122" s="40">
        <f>IF('Imperial ME - Current'!$F$15&lt;2.6872,982.62-123.62*(2.6872-'Imperial ME - Current'!$F$15),982.62)</f>
        <v>982.62</v>
      </c>
      <c r="AE122" s="1">
        <f t="shared" si="35"/>
        <v>103097.25999999991</v>
      </c>
      <c r="AF122" s="40">
        <f>IF('Imperial ME - Current'!$F$15&lt;2.6454,427.03-61.4733*(2.6454-'Imperial ME - Current'!$F$15),427.03)</f>
        <v>427.03</v>
      </c>
      <c r="AG122" s="1">
        <f t="shared" si="42"/>
        <v>67932.719999999914</v>
      </c>
      <c r="AJ122" s="40">
        <v>144</v>
      </c>
      <c r="AK122" s="40">
        <f>IF('Imperial ME - Current'!$G$15&lt;2.6872,982.62-123.62*(2.6872-'Imperial ME - Current'!$G$15),982.62)</f>
        <v>982.62</v>
      </c>
      <c r="AL122" s="1">
        <f t="shared" si="36"/>
        <v>103097.25999999991</v>
      </c>
      <c r="AM122" s="40">
        <f>IF('Imperial ME - Current'!$G$15&lt;2.6454,427.03-61.4733*(2.6454-'Imperial ME - Current'!$G$15),427.03)</f>
        <v>427.03</v>
      </c>
      <c r="AN122" s="1">
        <f t="shared" si="43"/>
        <v>67932.719999999914</v>
      </c>
      <c r="AQ122" s="40">
        <v>144</v>
      </c>
      <c r="AR122" s="40">
        <f>IF('Imperial ME - Current'!$H$15&lt;2.6872,982.62-123.62*(2.6872-'Imperial ME - Current'!$H$15),982.62)</f>
        <v>982.62</v>
      </c>
      <c r="AS122" s="1">
        <f t="shared" si="37"/>
        <v>103097.25999999991</v>
      </c>
      <c r="AT122" s="40">
        <f>IF('Imperial ME - Current'!$H$15&lt;2.6454,427.03-61.4733*(2.6454-'Imperial ME - Current'!$H$15),427.03)</f>
        <v>427.03</v>
      </c>
      <c r="AU122" s="1">
        <f t="shared" si="44"/>
        <v>67932.719999999914</v>
      </c>
      <c r="AX122" s="40">
        <v>144</v>
      </c>
      <c r="AY122" s="40">
        <f>IF('Imperial ME - Current'!$I$15&lt;2.6872,982.62-123.62*(2.6872-'Imperial ME - Current'!$I$15),982.62)</f>
        <v>982.62</v>
      </c>
      <c r="AZ122" s="1">
        <f t="shared" si="38"/>
        <v>103097.25999999991</v>
      </c>
      <c r="BA122" s="40">
        <f>IF('Imperial ME - Current'!$I$15&lt;2.6454,427.03-61.4733*(2.6454-'Imperial ME - Current'!$I$15),427.03)</f>
        <v>427.03</v>
      </c>
      <c r="BB122" s="1">
        <f t="shared" si="45"/>
        <v>67932.719999999914</v>
      </c>
    </row>
    <row r="123" spans="1:54" x14ac:dyDescent="0.25">
      <c r="A123" s="40">
        <v>145</v>
      </c>
      <c r="B123" s="40">
        <f>IF('Imperial ME - Current'!$B$15&lt;2.6872,982.62-123.62*(2.6872-'Imperial ME - Current'!$B$15),982.62)</f>
        <v>982.62</v>
      </c>
      <c r="C123" s="1">
        <f t="shared" si="31"/>
        <v>104079.8799999999</v>
      </c>
      <c r="D123" s="40">
        <f>IF('Imperial ME - Current'!$B$15&lt;2.6454,427.03-61.4733*(2.6454-'Imperial ME - Current'!$B$15),427.03)</f>
        <v>427.03</v>
      </c>
      <c r="E123" s="1">
        <f t="shared" si="30"/>
        <v>68359.749999999913</v>
      </c>
      <c r="H123" s="40">
        <v>145</v>
      </c>
      <c r="I123" s="40">
        <f>IF('Imperial ME - Current'!$C$15&lt;2.6872,982.62-123.62*(2.6872-'Imperial ME - Current'!$C$15),982.62)</f>
        <v>982.62</v>
      </c>
      <c r="J123" s="1">
        <f t="shared" si="32"/>
        <v>104079.8799999999</v>
      </c>
      <c r="K123" s="40">
        <f>IF('Imperial ME - Current'!$C$15&lt;2.6454,427.03-61.4733*(2.6454-'Imperial ME - Current'!$C$15),427.03)</f>
        <v>427.03</v>
      </c>
      <c r="L123" s="1">
        <f t="shared" si="39"/>
        <v>68359.749999999913</v>
      </c>
      <c r="O123" s="40">
        <v>145</v>
      </c>
      <c r="P123" s="40">
        <f>IF('Imperial ME - Current'!$D$15&lt;2.6872,982.62-123.62*(2.6872-'Imperial ME - Current'!$D$15),982.62)</f>
        <v>982.62</v>
      </c>
      <c r="Q123" s="1">
        <f t="shared" si="33"/>
        <v>104079.8799999999</v>
      </c>
      <c r="R123" s="40">
        <f>IF('Imperial ME - Current'!$D$15&lt;2.6454,427.03-61.4733*(2.6454-'Imperial ME - Current'!$D$15),427.03)</f>
        <v>427.03</v>
      </c>
      <c r="S123" s="1">
        <f t="shared" si="40"/>
        <v>68359.749999999913</v>
      </c>
      <c r="V123" s="40">
        <v>145</v>
      </c>
      <c r="W123" s="40">
        <f>IF('Imperial ME - Current'!$E$15&lt;2.6872,982.62-123.62*(2.6872-'Imperial ME - Current'!$E$15),982.62)</f>
        <v>982.62</v>
      </c>
      <c r="X123" s="1">
        <f t="shared" si="34"/>
        <v>104079.8799999999</v>
      </c>
      <c r="Y123" s="40">
        <f>IF('Imperial ME - Current'!$E$15&lt;2.6454,427.03-61.4733*(2.6454-'Imperial ME - Current'!$E$15),427.03)</f>
        <v>427.03</v>
      </c>
      <c r="Z123" s="1">
        <f t="shared" si="41"/>
        <v>68359.749999999913</v>
      </c>
      <c r="AC123" s="40">
        <v>145</v>
      </c>
      <c r="AD123" s="40">
        <f>IF('Imperial ME - Current'!$F$15&lt;2.6872,982.62-123.62*(2.6872-'Imperial ME - Current'!$F$15),982.62)</f>
        <v>982.62</v>
      </c>
      <c r="AE123" s="1">
        <f t="shared" si="35"/>
        <v>104079.8799999999</v>
      </c>
      <c r="AF123" s="40">
        <f>IF('Imperial ME - Current'!$F$15&lt;2.6454,427.03-61.4733*(2.6454-'Imperial ME - Current'!$F$15),427.03)</f>
        <v>427.03</v>
      </c>
      <c r="AG123" s="1">
        <f t="shared" si="42"/>
        <v>68359.749999999913</v>
      </c>
      <c r="AJ123" s="40">
        <v>145</v>
      </c>
      <c r="AK123" s="40">
        <f>IF('Imperial ME - Current'!$G$15&lt;2.6872,982.62-123.62*(2.6872-'Imperial ME - Current'!$G$15),982.62)</f>
        <v>982.62</v>
      </c>
      <c r="AL123" s="1">
        <f t="shared" si="36"/>
        <v>104079.8799999999</v>
      </c>
      <c r="AM123" s="40">
        <f>IF('Imperial ME - Current'!$G$15&lt;2.6454,427.03-61.4733*(2.6454-'Imperial ME - Current'!$G$15),427.03)</f>
        <v>427.03</v>
      </c>
      <c r="AN123" s="1">
        <f t="shared" si="43"/>
        <v>68359.749999999913</v>
      </c>
      <c r="AQ123" s="40">
        <v>145</v>
      </c>
      <c r="AR123" s="40">
        <f>IF('Imperial ME - Current'!$H$15&lt;2.6872,982.62-123.62*(2.6872-'Imperial ME - Current'!$H$15),982.62)</f>
        <v>982.62</v>
      </c>
      <c r="AS123" s="1">
        <f t="shared" si="37"/>
        <v>104079.8799999999</v>
      </c>
      <c r="AT123" s="40">
        <f>IF('Imperial ME - Current'!$H$15&lt;2.6454,427.03-61.4733*(2.6454-'Imperial ME - Current'!$H$15),427.03)</f>
        <v>427.03</v>
      </c>
      <c r="AU123" s="1">
        <f t="shared" si="44"/>
        <v>68359.749999999913</v>
      </c>
      <c r="AX123" s="40">
        <v>145</v>
      </c>
      <c r="AY123" s="40">
        <f>IF('Imperial ME - Current'!$I$15&lt;2.6872,982.62-123.62*(2.6872-'Imperial ME - Current'!$I$15),982.62)</f>
        <v>982.62</v>
      </c>
      <c r="AZ123" s="1">
        <f t="shared" si="38"/>
        <v>104079.8799999999</v>
      </c>
      <c r="BA123" s="40">
        <f>IF('Imperial ME - Current'!$I$15&lt;2.6454,427.03-61.4733*(2.6454-'Imperial ME - Current'!$I$15),427.03)</f>
        <v>427.03</v>
      </c>
      <c r="BB123" s="1">
        <f t="shared" si="45"/>
        <v>68359.749999999913</v>
      </c>
    </row>
    <row r="124" spans="1:54" x14ac:dyDescent="0.25">
      <c r="A124" s="40">
        <v>146</v>
      </c>
      <c r="B124" s="40">
        <f>IF('Imperial ME - Current'!$B$15&lt;2.6872,982.62-123.62*(2.6872-'Imperial ME - Current'!$B$15),982.62)</f>
        <v>982.62</v>
      </c>
      <c r="C124" s="1">
        <f t="shared" si="31"/>
        <v>105062.4999999999</v>
      </c>
      <c r="D124" s="40">
        <f>IF('Imperial ME - Current'!$B$15&lt;2.6454,427.03-61.4733*(2.6454-'Imperial ME - Current'!$B$15),427.03)</f>
        <v>427.03</v>
      </c>
      <c r="E124" s="1">
        <f t="shared" si="30"/>
        <v>68786.779999999912</v>
      </c>
      <c r="H124" s="40">
        <v>146</v>
      </c>
      <c r="I124" s="40">
        <f>IF('Imperial ME - Current'!$C$15&lt;2.6872,982.62-123.62*(2.6872-'Imperial ME - Current'!$C$15),982.62)</f>
        <v>982.62</v>
      </c>
      <c r="J124" s="1">
        <f t="shared" si="32"/>
        <v>105062.4999999999</v>
      </c>
      <c r="K124" s="40">
        <f>IF('Imperial ME - Current'!$C$15&lt;2.6454,427.03-61.4733*(2.6454-'Imperial ME - Current'!$C$15),427.03)</f>
        <v>427.03</v>
      </c>
      <c r="L124" s="1">
        <f t="shared" si="39"/>
        <v>68786.779999999912</v>
      </c>
      <c r="O124" s="40">
        <v>146</v>
      </c>
      <c r="P124" s="40">
        <f>IF('Imperial ME - Current'!$D$15&lt;2.6872,982.62-123.62*(2.6872-'Imperial ME - Current'!$D$15),982.62)</f>
        <v>982.62</v>
      </c>
      <c r="Q124" s="1">
        <f t="shared" si="33"/>
        <v>105062.4999999999</v>
      </c>
      <c r="R124" s="40">
        <f>IF('Imperial ME - Current'!$D$15&lt;2.6454,427.03-61.4733*(2.6454-'Imperial ME - Current'!$D$15),427.03)</f>
        <v>427.03</v>
      </c>
      <c r="S124" s="1">
        <f t="shared" si="40"/>
        <v>68786.779999999912</v>
      </c>
      <c r="V124" s="40">
        <v>146</v>
      </c>
      <c r="W124" s="40">
        <f>IF('Imperial ME - Current'!$E$15&lt;2.6872,982.62-123.62*(2.6872-'Imperial ME - Current'!$E$15),982.62)</f>
        <v>982.62</v>
      </c>
      <c r="X124" s="1">
        <f t="shared" si="34"/>
        <v>105062.4999999999</v>
      </c>
      <c r="Y124" s="40">
        <f>IF('Imperial ME - Current'!$E$15&lt;2.6454,427.03-61.4733*(2.6454-'Imperial ME - Current'!$E$15),427.03)</f>
        <v>427.03</v>
      </c>
      <c r="Z124" s="1">
        <f t="shared" si="41"/>
        <v>68786.779999999912</v>
      </c>
      <c r="AC124" s="40">
        <v>146</v>
      </c>
      <c r="AD124" s="40">
        <f>IF('Imperial ME - Current'!$F$15&lt;2.6872,982.62-123.62*(2.6872-'Imperial ME - Current'!$F$15),982.62)</f>
        <v>982.62</v>
      </c>
      <c r="AE124" s="1">
        <f t="shared" si="35"/>
        <v>105062.4999999999</v>
      </c>
      <c r="AF124" s="40">
        <f>IF('Imperial ME - Current'!$F$15&lt;2.6454,427.03-61.4733*(2.6454-'Imperial ME - Current'!$F$15),427.03)</f>
        <v>427.03</v>
      </c>
      <c r="AG124" s="1">
        <f t="shared" si="42"/>
        <v>68786.779999999912</v>
      </c>
      <c r="AJ124" s="40">
        <v>146</v>
      </c>
      <c r="AK124" s="40">
        <f>IF('Imperial ME - Current'!$G$15&lt;2.6872,982.62-123.62*(2.6872-'Imperial ME - Current'!$G$15),982.62)</f>
        <v>982.62</v>
      </c>
      <c r="AL124" s="1">
        <f t="shared" si="36"/>
        <v>105062.4999999999</v>
      </c>
      <c r="AM124" s="40">
        <f>IF('Imperial ME - Current'!$G$15&lt;2.6454,427.03-61.4733*(2.6454-'Imperial ME - Current'!$G$15),427.03)</f>
        <v>427.03</v>
      </c>
      <c r="AN124" s="1">
        <f t="shared" si="43"/>
        <v>68786.779999999912</v>
      </c>
      <c r="AQ124" s="40">
        <v>146</v>
      </c>
      <c r="AR124" s="40">
        <f>IF('Imperial ME - Current'!$H$15&lt;2.6872,982.62-123.62*(2.6872-'Imperial ME - Current'!$H$15),982.62)</f>
        <v>982.62</v>
      </c>
      <c r="AS124" s="1">
        <f t="shared" si="37"/>
        <v>105062.4999999999</v>
      </c>
      <c r="AT124" s="40">
        <f>IF('Imperial ME - Current'!$H$15&lt;2.6454,427.03-61.4733*(2.6454-'Imperial ME - Current'!$H$15),427.03)</f>
        <v>427.03</v>
      </c>
      <c r="AU124" s="1">
        <f t="shared" si="44"/>
        <v>68786.779999999912</v>
      </c>
      <c r="AX124" s="40">
        <v>146</v>
      </c>
      <c r="AY124" s="40">
        <f>IF('Imperial ME - Current'!$I$15&lt;2.6872,982.62-123.62*(2.6872-'Imperial ME - Current'!$I$15),982.62)</f>
        <v>982.62</v>
      </c>
      <c r="AZ124" s="1">
        <f t="shared" si="38"/>
        <v>105062.4999999999</v>
      </c>
      <c r="BA124" s="40">
        <f>IF('Imperial ME - Current'!$I$15&lt;2.6454,427.03-61.4733*(2.6454-'Imperial ME - Current'!$I$15),427.03)</f>
        <v>427.03</v>
      </c>
      <c r="BB124" s="1">
        <f t="shared" si="45"/>
        <v>68786.779999999912</v>
      </c>
    </row>
    <row r="125" spans="1:54" x14ac:dyDescent="0.25">
      <c r="A125" s="40">
        <v>147</v>
      </c>
      <c r="B125" s="40">
        <f>IF('Imperial ME - Current'!$B$15&lt;2.6872,982.62-123.62*(2.6872-'Imperial ME - Current'!$B$15),982.62)</f>
        <v>982.62</v>
      </c>
      <c r="C125" s="1">
        <f t="shared" si="31"/>
        <v>106045.11999999989</v>
      </c>
      <c r="D125" s="40">
        <f>IF('Imperial ME - Current'!$B$15&lt;2.6454,427.03-61.4733*(2.6454-'Imperial ME - Current'!$B$15),427.03)</f>
        <v>427.03</v>
      </c>
      <c r="E125" s="1">
        <f t="shared" si="30"/>
        <v>69213.80999999991</v>
      </c>
      <c r="H125" s="40">
        <v>147</v>
      </c>
      <c r="I125" s="40">
        <f>IF('Imperial ME - Current'!$C$15&lt;2.6872,982.62-123.62*(2.6872-'Imperial ME - Current'!$C$15),982.62)</f>
        <v>982.62</v>
      </c>
      <c r="J125" s="1">
        <f t="shared" si="32"/>
        <v>106045.11999999989</v>
      </c>
      <c r="K125" s="40">
        <f>IF('Imperial ME - Current'!$C$15&lt;2.6454,427.03-61.4733*(2.6454-'Imperial ME - Current'!$C$15),427.03)</f>
        <v>427.03</v>
      </c>
      <c r="L125" s="1">
        <f t="shared" si="39"/>
        <v>69213.80999999991</v>
      </c>
      <c r="O125" s="40">
        <v>147</v>
      </c>
      <c r="P125" s="40">
        <f>IF('Imperial ME - Current'!$D$15&lt;2.6872,982.62-123.62*(2.6872-'Imperial ME - Current'!$D$15),982.62)</f>
        <v>982.62</v>
      </c>
      <c r="Q125" s="1">
        <f t="shared" si="33"/>
        <v>106045.11999999989</v>
      </c>
      <c r="R125" s="40">
        <f>IF('Imperial ME - Current'!$D$15&lt;2.6454,427.03-61.4733*(2.6454-'Imperial ME - Current'!$D$15),427.03)</f>
        <v>427.03</v>
      </c>
      <c r="S125" s="1">
        <f t="shared" si="40"/>
        <v>69213.80999999991</v>
      </c>
      <c r="V125" s="40">
        <v>147</v>
      </c>
      <c r="W125" s="40">
        <f>IF('Imperial ME - Current'!$E$15&lt;2.6872,982.62-123.62*(2.6872-'Imperial ME - Current'!$E$15),982.62)</f>
        <v>982.62</v>
      </c>
      <c r="X125" s="1">
        <f t="shared" si="34"/>
        <v>106045.11999999989</v>
      </c>
      <c r="Y125" s="40">
        <f>IF('Imperial ME - Current'!$E$15&lt;2.6454,427.03-61.4733*(2.6454-'Imperial ME - Current'!$E$15),427.03)</f>
        <v>427.03</v>
      </c>
      <c r="Z125" s="1">
        <f t="shared" si="41"/>
        <v>69213.80999999991</v>
      </c>
      <c r="AC125" s="40">
        <v>147</v>
      </c>
      <c r="AD125" s="40">
        <f>IF('Imperial ME - Current'!$F$15&lt;2.6872,982.62-123.62*(2.6872-'Imperial ME - Current'!$F$15),982.62)</f>
        <v>982.62</v>
      </c>
      <c r="AE125" s="1">
        <f t="shared" si="35"/>
        <v>106045.11999999989</v>
      </c>
      <c r="AF125" s="40">
        <f>IF('Imperial ME - Current'!$F$15&lt;2.6454,427.03-61.4733*(2.6454-'Imperial ME - Current'!$F$15),427.03)</f>
        <v>427.03</v>
      </c>
      <c r="AG125" s="1">
        <f t="shared" si="42"/>
        <v>69213.80999999991</v>
      </c>
      <c r="AJ125" s="40">
        <v>147</v>
      </c>
      <c r="AK125" s="40">
        <f>IF('Imperial ME - Current'!$G$15&lt;2.6872,982.62-123.62*(2.6872-'Imperial ME - Current'!$G$15),982.62)</f>
        <v>982.62</v>
      </c>
      <c r="AL125" s="1">
        <f t="shared" si="36"/>
        <v>106045.11999999989</v>
      </c>
      <c r="AM125" s="40">
        <f>IF('Imperial ME - Current'!$G$15&lt;2.6454,427.03-61.4733*(2.6454-'Imperial ME - Current'!$G$15),427.03)</f>
        <v>427.03</v>
      </c>
      <c r="AN125" s="1">
        <f t="shared" si="43"/>
        <v>69213.80999999991</v>
      </c>
      <c r="AQ125" s="40">
        <v>147</v>
      </c>
      <c r="AR125" s="40">
        <f>IF('Imperial ME - Current'!$H$15&lt;2.6872,982.62-123.62*(2.6872-'Imperial ME - Current'!$H$15),982.62)</f>
        <v>982.62</v>
      </c>
      <c r="AS125" s="1">
        <f t="shared" si="37"/>
        <v>106045.11999999989</v>
      </c>
      <c r="AT125" s="40">
        <f>IF('Imperial ME - Current'!$H$15&lt;2.6454,427.03-61.4733*(2.6454-'Imperial ME - Current'!$H$15),427.03)</f>
        <v>427.03</v>
      </c>
      <c r="AU125" s="1">
        <f t="shared" si="44"/>
        <v>69213.80999999991</v>
      </c>
      <c r="AX125" s="40">
        <v>147</v>
      </c>
      <c r="AY125" s="40">
        <f>IF('Imperial ME - Current'!$I$15&lt;2.6872,982.62-123.62*(2.6872-'Imperial ME - Current'!$I$15),982.62)</f>
        <v>982.62</v>
      </c>
      <c r="AZ125" s="1">
        <f t="shared" si="38"/>
        <v>106045.11999999989</v>
      </c>
      <c r="BA125" s="40">
        <f>IF('Imperial ME - Current'!$I$15&lt;2.6454,427.03-61.4733*(2.6454-'Imperial ME - Current'!$I$15),427.03)</f>
        <v>427.03</v>
      </c>
      <c r="BB125" s="1">
        <f t="shared" si="45"/>
        <v>69213.80999999991</v>
      </c>
    </row>
    <row r="126" spans="1:54" x14ac:dyDescent="0.25">
      <c r="A126" s="40">
        <v>148</v>
      </c>
      <c r="B126" s="40">
        <f>IF('Imperial ME - Current'!$B$15&lt;2.6872,982.62-123.62*(2.6872-'Imperial ME - Current'!$B$15),982.62)</f>
        <v>982.62</v>
      </c>
      <c r="C126" s="1">
        <f t="shared" si="31"/>
        <v>107027.73999999989</v>
      </c>
      <c r="D126" s="40">
        <f>IF('Imperial ME - Current'!$B$15&lt;2.6454,427.03-61.4733*(2.6454-'Imperial ME - Current'!$B$15),427.03)</f>
        <v>427.03</v>
      </c>
      <c r="E126" s="1">
        <f t="shared" si="30"/>
        <v>69640.839999999909</v>
      </c>
      <c r="H126" s="40">
        <v>148</v>
      </c>
      <c r="I126" s="40">
        <f>IF('Imperial ME - Current'!$C$15&lt;2.6872,982.62-123.62*(2.6872-'Imperial ME - Current'!$C$15),982.62)</f>
        <v>982.62</v>
      </c>
      <c r="J126" s="1">
        <f t="shared" si="32"/>
        <v>107027.73999999989</v>
      </c>
      <c r="K126" s="40">
        <f>IF('Imperial ME - Current'!$C$15&lt;2.6454,427.03-61.4733*(2.6454-'Imperial ME - Current'!$C$15),427.03)</f>
        <v>427.03</v>
      </c>
      <c r="L126" s="1">
        <f t="shared" si="39"/>
        <v>69640.839999999909</v>
      </c>
      <c r="O126" s="40">
        <v>148</v>
      </c>
      <c r="P126" s="40">
        <f>IF('Imperial ME - Current'!$D$15&lt;2.6872,982.62-123.62*(2.6872-'Imperial ME - Current'!$D$15),982.62)</f>
        <v>982.62</v>
      </c>
      <c r="Q126" s="1">
        <f t="shared" si="33"/>
        <v>107027.73999999989</v>
      </c>
      <c r="R126" s="40">
        <f>IF('Imperial ME - Current'!$D$15&lt;2.6454,427.03-61.4733*(2.6454-'Imperial ME - Current'!$D$15),427.03)</f>
        <v>427.03</v>
      </c>
      <c r="S126" s="1">
        <f t="shared" si="40"/>
        <v>69640.839999999909</v>
      </c>
      <c r="V126" s="40">
        <v>148</v>
      </c>
      <c r="W126" s="40">
        <f>IF('Imperial ME - Current'!$E$15&lt;2.6872,982.62-123.62*(2.6872-'Imperial ME - Current'!$E$15),982.62)</f>
        <v>982.62</v>
      </c>
      <c r="X126" s="1">
        <f t="shared" si="34"/>
        <v>107027.73999999989</v>
      </c>
      <c r="Y126" s="40">
        <f>IF('Imperial ME - Current'!$E$15&lt;2.6454,427.03-61.4733*(2.6454-'Imperial ME - Current'!$E$15),427.03)</f>
        <v>427.03</v>
      </c>
      <c r="Z126" s="1">
        <f t="shared" si="41"/>
        <v>69640.839999999909</v>
      </c>
      <c r="AC126" s="40">
        <v>148</v>
      </c>
      <c r="AD126" s="40">
        <f>IF('Imperial ME - Current'!$F$15&lt;2.6872,982.62-123.62*(2.6872-'Imperial ME - Current'!$F$15),982.62)</f>
        <v>982.62</v>
      </c>
      <c r="AE126" s="1">
        <f t="shared" si="35"/>
        <v>107027.73999999989</v>
      </c>
      <c r="AF126" s="40">
        <f>IF('Imperial ME - Current'!$F$15&lt;2.6454,427.03-61.4733*(2.6454-'Imperial ME - Current'!$F$15),427.03)</f>
        <v>427.03</v>
      </c>
      <c r="AG126" s="1">
        <f t="shared" si="42"/>
        <v>69640.839999999909</v>
      </c>
      <c r="AJ126" s="40">
        <v>148</v>
      </c>
      <c r="AK126" s="40">
        <f>IF('Imperial ME - Current'!$G$15&lt;2.6872,982.62-123.62*(2.6872-'Imperial ME - Current'!$G$15),982.62)</f>
        <v>982.62</v>
      </c>
      <c r="AL126" s="1">
        <f t="shared" si="36"/>
        <v>107027.73999999989</v>
      </c>
      <c r="AM126" s="40">
        <f>IF('Imperial ME - Current'!$G$15&lt;2.6454,427.03-61.4733*(2.6454-'Imperial ME - Current'!$G$15),427.03)</f>
        <v>427.03</v>
      </c>
      <c r="AN126" s="1">
        <f t="shared" si="43"/>
        <v>69640.839999999909</v>
      </c>
      <c r="AQ126" s="40">
        <v>148</v>
      </c>
      <c r="AR126" s="40">
        <f>IF('Imperial ME - Current'!$H$15&lt;2.6872,982.62-123.62*(2.6872-'Imperial ME - Current'!$H$15),982.62)</f>
        <v>982.62</v>
      </c>
      <c r="AS126" s="1">
        <f t="shared" si="37"/>
        <v>107027.73999999989</v>
      </c>
      <c r="AT126" s="40">
        <f>IF('Imperial ME - Current'!$H$15&lt;2.6454,427.03-61.4733*(2.6454-'Imperial ME - Current'!$H$15),427.03)</f>
        <v>427.03</v>
      </c>
      <c r="AU126" s="1">
        <f t="shared" si="44"/>
        <v>69640.839999999909</v>
      </c>
      <c r="AX126" s="40">
        <v>148</v>
      </c>
      <c r="AY126" s="40">
        <f>IF('Imperial ME - Current'!$I$15&lt;2.6872,982.62-123.62*(2.6872-'Imperial ME - Current'!$I$15),982.62)</f>
        <v>982.62</v>
      </c>
      <c r="AZ126" s="1">
        <f t="shared" si="38"/>
        <v>107027.73999999989</v>
      </c>
      <c r="BA126" s="40">
        <f>IF('Imperial ME - Current'!$I$15&lt;2.6454,427.03-61.4733*(2.6454-'Imperial ME - Current'!$I$15),427.03)</f>
        <v>427.03</v>
      </c>
      <c r="BB126" s="1">
        <f t="shared" si="45"/>
        <v>69640.839999999909</v>
      </c>
    </row>
    <row r="127" spans="1:54" x14ac:dyDescent="0.25">
      <c r="A127" s="40">
        <v>149</v>
      </c>
      <c r="B127" s="40">
        <f>IF('Imperial ME - Current'!$B$15&lt;2.6872,982.62-123.62*(2.6872-'Imperial ME - Current'!$B$15),982.62)</f>
        <v>982.62</v>
      </c>
      <c r="C127" s="1">
        <f t="shared" si="31"/>
        <v>108010.35999999988</v>
      </c>
      <c r="D127" s="40">
        <f>IF('Imperial ME - Current'!$B$15&lt;2.6454,427.03-61.4733*(2.6454-'Imperial ME - Current'!$B$15),427.03)</f>
        <v>427.03</v>
      </c>
      <c r="E127" s="1">
        <f t="shared" si="30"/>
        <v>70067.869999999908</v>
      </c>
      <c r="H127" s="40">
        <v>149</v>
      </c>
      <c r="I127" s="40">
        <f>IF('Imperial ME - Current'!$C$15&lt;2.6872,982.62-123.62*(2.6872-'Imperial ME - Current'!$C$15),982.62)</f>
        <v>982.62</v>
      </c>
      <c r="J127" s="1">
        <f t="shared" si="32"/>
        <v>108010.35999999988</v>
      </c>
      <c r="K127" s="40">
        <f>IF('Imperial ME - Current'!$C$15&lt;2.6454,427.03-61.4733*(2.6454-'Imperial ME - Current'!$C$15),427.03)</f>
        <v>427.03</v>
      </c>
      <c r="L127" s="1">
        <f t="shared" si="39"/>
        <v>70067.869999999908</v>
      </c>
      <c r="O127" s="40">
        <v>149</v>
      </c>
      <c r="P127" s="40">
        <f>IF('Imperial ME - Current'!$D$15&lt;2.6872,982.62-123.62*(2.6872-'Imperial ME - Current'!$D$15),982.62)</f>
        <v>982.62</v>
      </c>
      <c r="Q127" s="1">
        <f t="shared" si="33"/>
        <v>108010.35999999988</v>
      </c>
      <c r="R127" s="40">
        <f>IF('Imperial ME - Current'!$D$15&lt;2.6454,427.03-61.4733*(2.6454-'Imperial ME - Current'!$D$15),427.03)</f>
        <v>427.03</v>
      </c>
      <c r="S127" s="1">
        <f t="shared" si="40"/>
        <v>70067.869999999908</v>
      </c>
      <c r="V127" s="40">
        <v>149</v>
      </c>
      <c r="W127" s="40">
        <f>IF('Imperial ME - Current'!$E$15&lt;2.6872,982.62-123.62*(2.6872-'Imperial ME - Current'!$E$15),982.62)</f>
        <v>982.62</v>
      </c>
      <c r="X127" s="1">
        <f t="shared" si="34"/>
        <v>108010.35999999988</v>
      </c>
      <c r="Y127" s="40">
        <f>IF('Imperial ME - Current'!$E$15&lt;2.6454,427.03-61.4733*(2.6454-'Imperial ME - Current'!$E$15),427.03)</f>
        <v>427.03</v>
      </c>
      <c r="Z127" s="1">
        <f t="shared" si="41"/>
        <v>70067.869999999908</v>
      </c>
      <c r="AC127" s="40">
        <v>149</v>
      </c>
      <c r="AD127" s="40">
        <f>IF('Imperial ME - Current'!$F$15&lt;2.6872,982.62-123.62*(2.6872-'Imperial ME - Current'!$F$15),982.62)</f>
        <v>982.62</v>
      </c>
      <c r="AE127" s="1">
        <f t="shared" si="35"/>
        <v>108010.35999999988</v>
      </c>
      <c r="AF127" s="40">
        <f>IF('Imperial ME - Current'!$F$15&lt;2.6454,427.03-61.4733*(2.6454-'Imperial ME - Current'!$F$15),427.03)</f>
        <v>427.03</v>
      </c>
      <c r="AG127" s="1">
        <f t="shared" si="42"/>
        <v>70067.869999999908</v>
      </c>
      <c r="AJ127" s="40">
        <v>149</v>
      </c>
      <c r="AK127" s="40">
        <f>IF('Imperial ME - Current'!$G$15&lt;2.6872,982.62-123.62*(2.6872-'Imperial ME - Current'!$G$15),982.62)</f>
        <v>982.62</v>
      </c>
      <c r="AL127" s="1">
        <f t="shared" si="36"/>
        <v>108010.35999999988</v>
      </c>
      <c r="AM127" s="40">
        <f>IF('Imperial ME - Current'!$G$15&lt;2.6454,427.03-61.4733*(2.6454-'Imperial ME - Current'!$G$15),427.03)</f>
        <v>427.03</v>
      </c>
      <c r="AN127" s="1">
        <f t="shared" si="43"/>
        <v>70067.869999999908</v>
      </c>
      <c r="AQ127" s="40">
        <v>149</v>
      </c>
      <c r="AR127" s="40">
        <f>IF('Imperial ME - Current'!$H$15&lt;2.6872,982.62-123.62*(2.6872-'Imperial ME - Current'!$H$15),982.62)</f>
        <v>982.62</v>
      </c>
      <c r="AS127" s="1">
        <f t="shared" si="37"/>
        <v>108010.35999999988</v>
      </c>
      <c r="AT127" s="40">
        <f>IF('Imperial ME - Current'!$H$15&lt;2.6454,427.03-61.4733*(2.6454-'Imperial ME - Current'!$H$15),427.03)</f>
        <v>427.03</v>
      </c>
      <c r="AU127" s="1">
        <f t="shared" si="44"/>
        <v>70067.869999999908</v>
      </c>
      <c r="AX127" s="40">
        <v>149</v>
      </c>
      <c r="AY127" s="40">
        <f>IF('Imperial ME - Current'!$I$15&lt;2.6872,982.62-123.62*(2.6872-'Imperial ME - Current'!$I$15),982.62)</f>
        <v>982.62</v>
      </c>
      <c r="AZ127" s="1">
        <f t="shared" si="38"/>
        <v>108010.35999999988</v>
      </c>
      <c r="BA127" s="40">
        <f>IF('Imperial ME - Current'!$I$15&lt;2.6454,427.03-61.4733*(2.6454-'Imperial ME - Current'!$I$15),427.03)</f>
        <v>427.03</v>
      </c>
      <c r="BB127" s="1">
        <f t="shared" si="45"/>
        <v>70067.869999999908</v>
      </c>
    </row>
    <row r="128" spans="1:54" x14ac:dyDescent="0.25">
      <c r="A128" s="40">
        <v>150</v>
      </c>
      <c r="B128" s="40">
        <f>IF('Imperial ME - Current'!$B$15&lt;2.6872,982.62-123.62*(2.6872-'Imperial ME - Current'!$B$15),982.62)</f>
        <v>982.62</v>
      </c>
      <c r="C128" s="1">
        <f t="shared" si="31"/>
        <v>108992.97999999988</v>
      </c>
      <c r="D128" s="40">
        <f>IF('Imperial ME - Current'!$B$15&lt;2.6454,427.03-61.4733*(2.6454-'Imperial ME - Current'!$B$15),427.03)</f>
        <v>427.03</v>
      </c>
      <c r="E128" s="1">
        <f t="shared" si="30"/>
        <v>70494.899999999907</v>
      </c>
      <c r="H128" s="40">
        <v>150</v>
      </c>
      <c r="I128" s="40">
        <f>IF('Imperial ME - Current'!$C$15&lt;2.6872,982.62-123.62*(2.6872-'Imperial ME - Current'!$C$15),982.62)</f>
        <v>982.62</v>
      </c>
      <c r="J128" s="1">
        <f t="shared" si="32"/>
        <v>108992.97999999988</v>
      </c>
      <c r="K128" s="40">
        <f>IF('Imperial ME - Current'!$C$15&lt;2.6454,427.03-61.4733*(2.6454-'Imperial ME - Current'!$C$15),427.03)</f>
        <v>427.03</v>
      </c>
      <c r="L128" s="1">
        <f t="shared" si="39"/>
        <v>70494.899999999907</v>
      </c>
      <c r="O128" s="40">
        <v>150</v>
      </c>
      <c r="P128" s="40">
        <f>IF('Imperial ME - Current'!$D$15&lt;2.6872,982.62-123.62*(2.6872-'Imperial ME - Current'!$D$15),982.62)</f>
        <v>982.62</v>
      </c>
      <c r="Q128" s="1">
        <f t="shared" si="33"/>
        <v>108992.97999999988</v>
      </c>
      <c r="R128" s="40">
        <f>IF('Imperial ME - Current'!$D$15&lt;2.6454,427.03-61.4733*(2.6454-'Imperial ME - Current'!$D$15),427.03)</f>
        <v>427.03</v>
      </c>
      <c r="S128" s="1">
        <f t="shared" si="40"/>
        <v>70494.899999999907</v>
      </c>
      <c r="V128" s="40">
        <v>150</v>
      </c>
      <c r="W128" s="40">
        <f>IF('Imperial ME - Current'!$E$15&lt;2.6872,982.62-123.62*(2.6872-'Imperial ME - Current'!$E$15),982.62)</f>
        <v>982.62</v>
      </c>
      <c r="X128" s="1">
        <f t="shared" si="34"/>
        <v>108992.97999999988</v>
      </c>
      <c r="Y128" s="40">
        <f>IF('Imperial ME - Current'!$E$15&lt;2.6454,427.03-61.4733*(2.6454-'Imperial ME - Current'!$E$15),427.03)</f>
        <v>427.03</v>
      </c>
      <c r="Z128" s="1">
        <f t="shared" si="41"/>
        <v>70494.899999999907</v>
      </c>
      <c r="AC128" s="40">
        <v>150</v>
      </c>
      <c r="AD128" s="40">
        <f>IF('Imperial ME - Current'!$F$15&lt;2.6872,982.62-123.62*(2.6872-'Imperial ME - Current'!$F$15),982.62)</f>
        <v>982.62</v>
      </c>
      <c r="AE128" s="1">
        <f t="shared" si="35"/>
        <v>108992.97999999988</v>
      </c>
      <c r="AF128" s="40">
        <f>IF('Imperial ME - Current'!$F$15&lt;2.6454,427.03-61.4733*(2.6454-'Imperial ME - Current'!$F$15),427.03)</f>
        <v>427.03</v>
      </c>
      <c r="AG128" s="1">
        <f t="shared" si="42"/>
        <v>70494.899999999907</v>
      </c>
      <c r="AJ128" s="40">
        <v>150</v>
      </c>
      <c r="AK128" s="40">
        <f>IF('Imperial ME - Current'!$G$15&lt;2.6872,982.62-123.62*(2.6872-'Imperial ME - Current'!$G$15),982.62)</f>
        <v>982.62</v>
      </c>
      <c r="AL128" s="1">
        <f t="shared" si="36"/>
        <v>108992.97999999988</v>
      </c>
      <c r="AM128" s="40">
        <f>IF('Imperial ME - Current'!$G$15&lt;2.6454,427.03-61.4733*(2.6454-'Imperial ME - Current'!$G$15),427.03)</f>
        <v>427.03</v>
      </c>
      <c r="AN128" s="1">
        <f t="shared" si="43"/>
        <v>70494.899999999907</v>
      </c>
      <c r="AQ128" s="40">
        <v>150</v>
      </c>
      <c r="AR128" s="40">
        <f>IF('Imperial ME - Current'!$H$15&lt;2.6872,982.62-123.62*(2.6872-'Imperial ME - Current'!$H$15),982.62)</f>
        <v>982.62</v>
      </c>
      <c r="AS128" s="1">
        <f t="shared" si="37"/>
        <v>108992.97999999988</v>
      </c>
      <c r="AT128" s="40">
        <f>IF('Imperial ME - Current'!$H$15&lt;2.6454,427.03-61.4733*(2.6454-'Imperial ME - Current'!$H$15),427.03)</f>
        <v>427.03</v>
      </c>
      <c r="AU128" s="1">
        <f t="shared" si="44"/>
        <v>70494.899999999907</v>
      </c>
      <c r="AX128" s="40">
        <v>150</v>
      </c>
      <c r="AY128" s="40">
        <f>IF('Imperial ME - Current'!$I$15&lt;2.6872,982.62-123.62*(2.6872-'Imperial ME - Current'!$I$15),982.62)</f>
        <v>982.62</v>
      </c>
      <c r="AZ128" s="1">
        <f t="shared" si="38"/>
        <v>108992.97999999988</v>
      </c>
      <c r="BA128" s="40">
        <f>IF('Imperial ME - Current'!$I$15&lt;2.6454,427.03-61.4733*(2.6454-'Imperial ME - Current'!$I$15),427.03)</f>
        <v>427.03</v>
      </c>
      <c r="BB128" s="1">
        <f t="shared" si="45"/>
        <v>70494.899999999907</v>
      </c>
    </row>
    <row r="129" spans="1:54" x14ac:dyDescent="0.25">
      <c r="A129" s="40">
        <v>151</v>
      </c>
      <c r="B129" s="40">
        <f>IF('Imperial ME - Current'!$B$15&lt;2.6872,982.62-123.62*(2.6872-'Imperial ME - Current'!$B$15),982.62)</f>
        <v>982.62</v>
      </c>
      <c r="C129" s="1">
        <f t="shared" si="31"/>
        <v>109975.59999999987</v>
      </c>
      <c r="D129" s="40">
        <f>IF('Imperial ME - Current'!$B$15&lt;2.6454,427.03-61.4733*(2.6454-'Imperial ME - Current'!$B$15),427.03)</f>
        <v>427.03</v>
      </c>
      <c r="E129" s="1">
        <f t="shared" si="30"/>
        <v>70921.929999999906</v>
      </c>
      <c r="H129" s="40">
        <v>151</v>
      </c>
      <c r="I129" s="40">
        <f>IF('Imperial ME - Current'!$C$15&lt;2.6872,982.62-123.62*(2.6872-'Imperial ME - Current'!$C$15),982.62)</f>
        <v>982.62</v>
      </c>
      <c r="J129" s="1">
        <f t="shared" si="32"/>
        <v>109975.59999999987</v>
      </c>
      <c r="K129" s="40">
        <f>IF('Imperial ME - Current'!$C$15&lt;2.6454,427.03-61.4733*(2.6454-'Imperial ME - Current'!$C$15),427.03)</f>
        <v>427.03</v>
      </c>
      <c r="L129" s="1">
        <f t="shared" si="39"/>
        <v>70921.929999999906</v>
      </c>
      <c r="O129" s="40">
        <v>151</v>
      </c>
      <c r="P129" s="40">
        <f>IF('Imperial ME - Current'!$D$15&lt;2.6872,982.62-123.62*(2.6872-'Imperial ME - Current'!$D$15),982.62)</f>
        <v>982.62</v>
      </c>
      <c r="Q129" s="1">
        <f t="shared" si="33"/>
        <v>109975.59999999987</v>
      </c>
      <c r="R129" s="40">
        <f>IF('Imperial ME - Current'!$D$15&lt;2.6454,427.03-61.4733*(2.6454-'Imperial ME - Current'!$D$15),427.03)</f>
        <v>427.03</v>
      </c>
      <c r="S129" s="1">
        <f t="shared" si="40"/>
        <v>70921.929999999906</v>
      </c>
      <c r="V129" s="40">
        <v>151</v>
      </c>
      <c r="W129" s="40">
        <f>IF('Imperial ME - Current'!$E$15&lt;2.6872,982.62-123.62*(2.6872-'Imperial ME - Current'!$E$15),982.62)</f>
        <v>982.62</v>
      </c>
      <c r="X129" s="1">
        <f t="shared" si="34"/>
        <v>109975.59999999987</v>
      </c>
      <c r="Y129" s="40">
        <f>IF('Imperial ME - Current'!$E$15&lt;2.6454,427.03-61.4733*(2.6454-'Imperial ME - Current'!$E$15),427.03)</f>
        <v>427.03</v>
      </c>
      <c r="Z129" s="1">
        <f t="shared" si="41"/>
        <v>70921.929999999906</v>
      </c>
      <c r="AC129" s="40">
        <v>151</v>
      </c>
      <c r="AD129" s="40">
        <f>IF('Imperial ME - Current'!$F$15&lt;2.6872,982.62-123.62*(2.6872-'Imperial ME - Current'!$F$15),982.62)</f>
        <v>982.62</v>
      </c>
      <c r="AE129" s="1">
        <f t="shared" si="35"/>
        <v>109975.59999999987</v>
      </c>
      <c r="AF129" s="40">
        <f>IF('Imperial ME - Current'!$F$15&lt;2.6454,427.03-61.4733*(2.6454-'Imperial ME - Current'!$F$15),427.03)</f>
        <v>427.03</v>
      </c>
      <c r="AG129" s="1">
        <f t="shared" si="42"/>
        <v>70921.929999999906</v>
      </c>
      <c r="AJ129" s="40">
        <v>151</v>
      </c>
      <c r="AK129" s="40">
        <f>IF('Imperial ME - Current'!$G$15&lt;2.6872,982.62-123.62*(2.6872-'Imperial ME - Current'!$G$15),982.62)</f>
        <v>982.62</v>
      </c>
      <c r="AL129" s="1">
        <f t="shared" si="36"/>
        <v>109975.59999999987</v>
      </c>
      <c r="AM129" s="40">
        <f>IF('Imperial ME - Current'!$G$15&lt;2.6454,427.03-61.4733*(2.6454-'Imperial ME - Current'!$G$15),427.03)</f>
        <v>427.03</v>
      </c>
      <c r="AN129" s="1">
        <f t="shared" si="43"/>
        <v>70921.929999999906</v>
      </c>
      <c r="AQ129" s="40">
        <v>151</v>
      </c>
      <c r="AR129" s="40">
        <f>IF('Imperial ME - Current'!$H$15&lt;2.6872,982.62-123.62*(2.6872-'Imperial ME - Current'!$H$15),982.62)</f>
        <v>982.62</v>
      </c>
      <c r="AS129" s="1">
        <f t="shared" si="37"/>
        <v>109975.59999999987</v>
      </c>
      <c r="AT129" s="40">
        <f>IF('Imperial ME - Current'!$H$15&lt;2.6454,427.03-61.4733*(2.6454-'Imperial ME - Current'!$H$15),427.03)</f>
        <v>427.03</v>
      </c>
      <c r="AU129" s="1">
        <f t="shared" si="44"/>
        <v>70921.929999999906</v>
      </c>
      <c r="AX129" s="40">
        <v>151</v>
      </c>
      <c r="AY129" s="40">
        <f>IF('Imperial ME - Current'!$I$15&lt;2.6872,982.62-123.62*(2.6872-'Imperial ME - Current'!$I$15),982.62)</f>
        <v>982.62</v>
      </c>
      <c r="AZ129" s="1">
        <f t="shared" si="38"/>
        <v>109975.59999999987</v>
      </c>
      <c r="BA129" s="40">
        <f>IF('Imperial ME - Current'!$I$15&lt;2.6454,427.03-61.4733*(2.6454-'Imperial ME - Current'!$I$15),427.03)</f>
        <v>427.03</v>
      </c>
      <c r="BB129" s="1">
        <f t="shared" si="45"/>
        <v>70921.929999999906</v>
      </c>
    </row>
    <row r="130" spans="1:54" x14ac:dyDescent="0.25">
      <c r="A130" s="40">
        <v>152</v>
      </c>
      <c r="B130" s="40">
        <f>IF('Imperial ME - Current'!$B$15&lt;2.6872,982.62-123.62*(2.6872-'Imperial ME - Current'!$B$15),982.62)</f>
        <v>982.62</v>
      </c>
      <c r="C130" s="1">
        <f t="shared" si="31"/>
        <v>110958.21999999987</v>
      </c>
      <c r="D130" s="40">
        <f>IF('Imperial ME - Current'!$B$15&lt;2.6454,427.03-61.4733*(2.6454-'Imperial ME - Current'!$B$15),427.03)</f>
        <v>427.03</v>
      </c>
      <c r="E130" s="1">
        <f t="shared" si="30"/>
        <v>71348.959999999905</v>
      </c>
      <c r="H130" s="40">
        <v>152</v>
      </c>
      <c r="I130" s="40">
        <f>IF('Imperial ME - Current'!$C$15&lt;2.6872,982.62-123.62*(2.6872-'Imperial ME - Current'!$C$15),982.62)</f>
        <v>982.62</v>
      </c>
      <c r="J130" s="1">
        <f t="shared" si="32"/>
        <v>110958.21999999987</v>
      </c>
      <c r="K130" s="40">
        <f>IF('Imperial ME - Current'!$C$15&lt;2.6454,427.03-61.4733*(2.6454-'Imperial ME - Current'!$C$15),427.03)</f>
        <v>427.03</v>
      </c>
      <c r="L130" s="1">
        <f t="shared" si="39"/>
        <v>71348.959999999905</v>
      </c>
      <c r="O130" s="40">
        <v>152</v>
      </c>
      <c r="P130" s="40">
        <f>IF('Imperial ME - Current'!$D$15&lt;2.6872,982.62-123.62*(2.6872-'Imperial ME - Current'!$D$15),982.62)</f>
        <v>982.62</v>
      </c>
      <c r="Q130" s="1">
        <f t="shared" si="33"/>
        <v>110958.21999999987</v>
      </c>
      <c r="R130" s="40">
        <f>IF('Imperial ME - Current'!$D$15&lt;2.6454,427.03-61.4733*(2.6454-'Imperial ME - Current'!$D$15),427.03)</f>
        <v>427.03</v>
      </c>
      <c r="S130" s="1">
        <f t="shared" si="40"/>
        <v>71348.959999999905</v>
      </c>
      <c r="V130" s="40">
        <v>152</v>
      </c>
      <c r="W130" s="40">
        <f>IF('Imperial ME - Current'!$E$15&lt;2.6872,982.62-123.62*(2.6872-'Imperial ME - Current'!$E$15),982.62)</f>
        <v>982.62</v>
      </c>
      <c r="X130" s="1">
        <f t="shared" si="34"/>
        <v>110958.21999999987</v>
      </c>
      <c r="Y130" s="40">
        <f>IF('Imperial ME - Current'!$E$15&lt;2.6454,427.03-61.4733*(2.6454-'Imperial ME - Current'!$E$15),427.03)</f>
        <v>427.03</v>
      </c>
      <c r="Z130" s="1">
        <f t="shared" si="41"/>
        <v>71348.959999999905</v>
      </c>
      <c r="AC130" s="40">
        <v>152</v>
      </c>
      <c r="AD130" s="40">
        <f>IF('Imperial ME - Current'!$F$15&lt;2.6872,982.62-123.62*(2.6872-'Imperial ME - Current'!$F$15),982.62)</f>
        <v>982.62</v>
      </c>
      <c r="AE130" s="1">
        <f t="shared" si="35"/>
        <v>110958.21999999987</v>
      </c>
      <c r="AF130" s="40">
        <f>IF('Imperial ME - Current'!$F$15&lt;2.6454,427.03-61.4733*(2.6454-'Imperial ME - Current'!$F$15),427.03)</f>
        <v>427.03</v>
      </c>
      <c r="AG130" s="1">
        <f t="shared" si="42"/>
        <v>71348.959999999905</v>
      </c>
      <c r="AJ130" s="40">
        <v>152</v>
      </c>
      <c r="AK130" s="40">
        <f>IF('Imperial ME - Current'!$G$15&lt;2.6872,982.62-123.62*(2.6872-'Imperial ME - Current'!$G$15),982.62)</f>
        <v>982.62</v>
      </c>
      <c r="AL130" s="1">
        <f t="shared" si="36"/>
        <v>110958.21999999987</v>
      </c>
      <c r="AM130" s="40">
        <f>IF('Imperial ME - Current'!$G$15&lt;2.6454,427.03-61.4733*(2.6454-'Imperial ME - Current'!$G$15),427.03)</f>
        <v>427.03</v>
      </c>
      <c r="AN130" s="1">
        <f t="shared" si="43"/>
        <v>71348.959999999905</v>
      </c>
      <c r="AQ130" s="40">
        <v>152</v>
      </c>
      <c r="AR130" s="40">
        <f>IF('Imperial ME - Current'!$H$15&lt;2.6872,982.62-123.62*(2.6872-'Imperial ME - Current'!$H$15),982.62)</f>
        <v>982.62</v>
      </c>
      <c r="AS130" s="1">
        <f t="shared" si="37"/>
        <v>110958.21999999987</v>
      </c>
      <c r="AT130" s="40">
        <f>IF('Imperial ME - Current'!$H$15&lt;2.6454,427.03-61.4733*(2.6454-'Imperial ME - Current'!$H$15),427.03)</f>
        <v>427.03</v>
      </c>
      <c r="AU130" s="1">
        <f t="shared" si="44"/>
        <v>71348.959999999905</v>
      </c>
      <c r="AX130" s="40">
        <v>152</v>
      </c>
      <c r="AY130" s="40">
        <f>IF('Imperial ME - Current'!$I$15&lt;2.6872,982.62-123.62*(2.6872-'Imperial ME - Current'!$I$15),982.62)</f>
        <v>982.62</v>
      </c>
      <c r="AZ130" s="1">
        <f t="shared" si="38"/>
        <v>110958.21999999987</v>
      </c>
      <c r="BA130" s="40">
        <f>IF('Imperial ME - Current'!$I$15&lt;2.6454,427.03-61.4733*(2.6454-'Imperial ME - Current'!$I$15),427.03)</f>
        <v>427.03</v>
      </c>
      <c r="BB130" s="1">
        <f t="shared" si="45"/>
        <v>71348.959999999905</v>
      </c>
    </row>
    <row r="131" spans="1:54" x14ac:dyDescent="0.25">
      <c r="A131" s="40">
        <v>153</v>
      </c>
      <c r="B131" s="40">
        <f>IF('Imperial ME - Current'!$B$15&lt;2.6872,982.62-123.62*(2.6872-'Imperial ME - Current'!$B$15),982.62)</f>
        <v>982.62</v>
      </c>
      <c r="C131" s="1">
        <f t="shared" si="31"/>
        <v>111940.83999999987</v>
      </c>
      <c r="D131" s="40">
        <f>IF('Imperial ME - Current'!$B$15&lt;2.6454,427.03-61.4733*(2.6454-'Imperial ME - Current'!$B$15),427.03)</f>
        <v>427.03</v>
      </c>
      <c r="E131" s="1">
        <f t="shared" si="30"/>
        <v>71775.989999999903</v>
      </c>
      <c r="H131" s="40">
        <v>153</v>
      </c>
      <c r="I131" s="40">
        <f>IF('Imperial ME - Current'!$C$15&lt;2.6872,982.62-123.62*(2.6872-'Imperial ME - Current'!$C$15),982.62)</f>
        <v>982.62</v>
      </c>
      <c r="J131" s="1">
        <f t="shared" si="32"/>
        <v>111940.83999999987</v>
      </c>
      <c r="K131" s="40">
        <f>IF('Imperial ME - Current'!$C$15&lt;2.6454,427.03-61.4733*(2.6454-'Imperial ME - Current'!$C$15),427.03)</f>
        <v>427.03</v>
      </c>
      <c r="L131" s="1">
        <f t="shared" si="39"/>
        <v>71775.989999999903</v>
      </c>
      <c r="O131" s="40">
        <v>153</v>
      </c>
      <c r="P131" s="40">
        <f>IF('Imperial ME - Current'!$D$15&lt;2.6872,982.62-123.62*(2.6872-'Imperial ME - Current'!$D$15),982.62)</f>
        <v>982.62</v>
      </c>
      <c r="Q131" s="1">
        <f t="shared" si="33"/>
        <v>111940.83999999987</v>
      </c>
      <c r="R131" s="40">
        <f>IF('Imperial ME - Current'!$D$15&lt;2.6454,427.03-61.4733*(2.6454-'Imperial ME - Current'!$D$15),427.03)</f>
        <v>427.03</v>
      </c>
      <c r="S131" s="1">
        <f t="shared" si="40"/>
        <v>71775.989999999903</v>
      </c>
      <c r="V131" s="40">
        <v>153</v>
      </c>
      <c r="W131" s="40">
        <f>IF('Imperial ME - Current'!$E$15&lt;2.6872,982.62-123.62*(2.6872-'Imperial ME - Current'!$E$15),982.62)</f>
        <v>982.62</v>
      </c>
      <c r="X131" s="1">
        <f t="shared" si="34"/>
        <v>111940.83999999987</v>
      </c>
      <c r="Y131" s="40">
        <f>IF('Imperial ME - Current'!$E$15&lt;2.6454,427.03-61.4733*(2.6454-'Imperial ME - Current'!$E$15),427.03)</f>
        <v>427.03</v>
      </c>
      <c r="Z131" s="1">
        <f t="shared" si="41"/>
        <v>71775.989999999903</v>
      </c>
      <c r="AC131" s="40">
        <v>153</v>
      </c>
      <c r="AD131" s="40">
        <f>IF('Imperial ME - Current'!$F$15&lt;2.6872,982.62-123.62*(2.6872-'Imperial ME - Current'!$F$15),982.62)</f>
        <v>982.62</v>
      </c>
      <c r="AE131" s="1">
        <f t="shared" si="35"/>
        <v>111940.83999999987</v>
      </c>
      <c r="AF131" s="40">
        <f>IF('Imperial ME - Current'!$F$15&lt;2.6454,427.03-61.4733*(2.6454-'Imperial ME - Current'!$F$15),427.03)</f>
        <v>427.03</v>
      </c>
      <c r="AG131" s="1">
        <f t="shared" si="42"/>
        <v>71775.989999999903</v>
      </c>
      <c r="AJ131" s="40">
        <v>153</v>
      </c>
      <c r="AK131" s="40">
        <f>IF('Imperial ME - Current'!$G$15&lt;2.6872,982.62-123.62*(2.6872-'Imperial ME - Current'!$G$15),982.62)</f>
        <v>982.62</v>
      </c>
      <c r="AL131" s="1">
        <f t="shared" si="36"/>
        <v>111940.83999999987</v>
      </c>
      <c r="AM131" s="40">
        <f>IF('Imperial ME - Current'!$G$15&lt;2.6454,427.03-61.4733*(2.6454-'Imperial ME - Current'!$G$15),427.03)</f>
        <v>427.03</v>
      </c>
      <c r="AN131" s="1">
        <f t="shared" si="43"/>
        <v>71775.989999999903</v>
      </c>
      <c r="AQ131" s="40">
        <v>153</v>
      </c>
      <c r="AR131" s="40">
        <f>IF('Imperial ME - Current'!$H$15&lt;2.6872,982.62-123.62*(2.6872-'Imperial ME - Current'!$H$15),982.62)</f>
        <v>982.62</v>
      </c>
      <c r="AS131" s="1">
        <f t="shared" si="37"/>
        <v>111940.83999999987</v>
      </c>
      <c r="AT131" s="40">
        <f>IF('Imperial ME - Current'!$H$15&lt;2.6454,427.03-61.4733*(2.6454-'Imperial ME - Current'!$H$15),427.03)</f>
        <v>427.03</v>
      </c>
      <c r="AU131" s="1">
        <f t="shared" si="44"/>
        <v>71775.989999999903</v>
      </c>
      <c r="AX131" s="40">
        <v>153</v>
      </c>
      <c r="AY131" s="40">
        <f>IF('Imperial ME - Current'!$I$15&lt;2.6872,982.62-123.62*(2.6872-'Imperial ME - Current'!$I$15),982.62)</f>
        <v>982.62</v>
      </c>
      <c r="AZ131" s="1">
        <f t="shared" si="38"/>
        <v>111940.83999999987</v>
      </c>
      <c r="BA131" s="40">
        <f>IF('Imperial ME - Current'!$I$15&lt;2.6454,427.03-61.4733*(2.6454-'Imperial ME - Current'!$I$15),427.03)</f>
        <v>427.03</v>
      </c>
      <c r="BB131" s="1">
        <f t="shared" si="45"/>
        <v>71775.989999999903</v>
      </c>
    </row>
    <row r="132" spans="1:54" x14ac:dyDescent="0.25">
      <c r="A132" s="40">
        <v>154</v>
      </c>
      <c r="B132" s="40">
        <f>IF('Imperial ME - Current'!$B$15&lt;2.6872,982.62-123.62*(2.6872-'Imperial ME - Current'!$B$15),982.62)</f>
        <v>982.62</v>
      </c>
      <c r="C132" s="1">
        <f t="shared" si="31"/>
        <v>112923.45999999986</v>
      </c>
      <c r="D132" s="40">
        <f>IF('Imperial ME - Current'!$B$15&lt;2.6454,427.03-61.4733*(2.6454-'Imperial ME - Current'!$B$15),427.03)</f>
        <v>427.03</v>
      </c>
      <c r="E132" s="1">
        <f t="shared" si="30"/>
        <v>72203.019999999902</v>
      </c>
      <c r="H132" s="40">
        <v>154</v>
      </c>
      <c r="I132" s="40">
        <f>IF('Imperial ME - Current'!$C$15&lt;2.6872,982.62-123.62*(2.6872-'Imperial ME - Current'!$C$15),982.62)</f>
        <v>982.62</v>
      </c>
      <c r="J132" s="1">
        <f t="shared" si="32"/>
        <v>112923.45999999986</v>
      </c>
      <c r="K132" s="40">
        <f>IF('Imperial ME - Current'!$C$15&lt;2.6454,427.03-61.4733*(2.6454-'Imperial ME - Current'!$C$15),427.03)</f>
        <v>427.03</v>
      </c>
      <c r="L132" s="1">
        <f t="shared" si="39"/>
        <v>72203.019999999902</v>
      </c>
      <c r="O132" s="40">
        <v>154</v>
      </c>
      <c r="P132" s="40">
        <f>IF('Imperial ME - Current'!$D$15&lt;2.6872,982.62-123.62*(2.6872-'Imperial ME - Current'!$D$15),982.62)</f>
        <v>982.62</v>
      </c>
      <c r="Q132" s="1">
        <f t="shared" si="33"/>
        <v>112923.45999999986</v>
      </c>
      <c r="R132" s="40">
        <f>IF('Imperial ME - Current'!$D$15&lt;2.6454,427.03-61.4733*(2.6454-'Imperial ME - Current'!$D$15),427.03)</f>
        <v>427.03</v>
      </c>
      <c r="S132" s="1">
        <f t="shared" si="40"/>
        <v>72203.019999999902</v>
      </c>
      <c r="V132" s="40">
        <v>154</v>
      </c>
      <c r="W132" s="40">
        <f>IF('Imperial ME - Current'!$E$15&lt;2.6872,982.62-123.62*(2.6872-'Imperial ME - Current'!$E$15),982.62)</f>
        <v>982.62</v>
      </c>
      <c r="X132" s="1">
        <f t="shared" si="34"/>
        <v>112923.45999999986</v>
      </c>
      <c r="Y132" s="40">
        <f>IF('Imperial ME - Current'!$E$15&lt;2.6454,427.03-61.4733*(2.6454-'Imperial ME - Current'!$E$15),427.03)</f>
        <v>427.03</v>
      </c>
      <c r="Z132" s="1">
        <f t="shared" si="41"/>
        <v>72203.019999999902</v>
      </c>
      <c r="AC132" s="40">
        <v>154</v>
      </c>
      <c r="AD132" s="40">
        <f>IF('Imperial ME - Current'!$F$15&lt;2.6872,982.62-123.62*(2.6872-'Imperial ME - Current'!$F$15),982.62)</f>
        <v>982.62</v>
      </c>
      <c r="AE132" s="1">
        <f t="shared" si="35"/>
        <v>112923.45999999986</v>
      </c>
      <c r="AF132" s="40">
        <f>IF('Imperial ME - Current'!$F$15&lt;2.6454,427.03-61.4733*(2.6454-'Imperial ME - Current'!$F$15),427.03)</f>
        <v>427.03</v>
      </c>
      <c r="AG132" s="1">
        <f t="shared" si="42"/>
        <v>72203.019999999902</v>
      </c>
      <c r="AJ132" s="40">
        <v>154</v>
      </c>
      <c r="AK132" s="40">
        <f>IF('Imperial ME - Current'!$G$15&lt;2.6872,982.62-123.62*(2.6872-'Imperial ME - Current'!$G$15),982.62)</f>
        <v>982.62</v>
      </c>
      <c r="AL132" s="1">
        <f t="shared" si="36"/>
        <v>112923.45999999986</v>
      </c>
      <c r="AM132" s="40">
        <f>IF('Imperial ME - Current'!$G$15&lt;2.6454,427.03-61.4733*(2.6454-'Imperial ME - Current'!$G$15),427.03)</f>
        <v>427.03</v>
      </c>
      <c r="AN132" s="1">
        <f t="shared" si="43"/>
        <v>72203.019999999902</v>
      </c>
      <c r="AQ132" s="40">
        <v>154</v>
      </c>
      <c r="AR132" s="40">
        <f>IF('Imperial ME - Current'!$H$15&lt;2.6872,982.62-123.62*(2.6872-'Imperial ME - Current'!$H$15),982.62)</f>
        <v>982.62</v>
      </c>
      <c r="AS132" s="1">
        <f t="shared" si="37"/>
        <v>112923.45999999986</v>
      </c>
      <c r="AT132" s="40">
        <f>IF('Imperial ME - Current'!$H$15&lt;2.6454,427.03-61.4733*(2.6454-'Imperial ME - Current'!$H$15),427.03)</f>
        <v>427.03</v>
      </c>
      <c r="AU132" s="1">
        <f t="shared" si="44"/>
        <v>72203.019999999902</v>
      </c>
      <c r="AX132" s="40">
        <v>154</v>
      </c>
      <c r="AY132" s="40">
        <f>IF('Imperial ME - Current'!$I$15&lt;2.6872,982.62-123.62*(2.6872-'Imperial ME - Current'!$I$15),982.62)</f>
        <v>982.62</v>
      </c>
      <c r="AZ132" s="1">
        <f t="shared" si="38"/>
        <v>112923.45999999986</v>
      </c>
      <c r="BA132" s="40">
        <f>IF('Imperial ME - Current'!$I$15&lt;2.6454,427.03-61.4733*(2.6454-'Imperial ME - Current'!$I$15),427.03)</f>
        <v>427.03</v>
      </c>
      <c r="BB132" s="1">
        <f t="shared" si="45"/>
        <v>72203.019999999902</v>
      </c>
    </row>
    <row r="133" spans="1:54" x14ac:dyDescent="0.25">
      <c r="A133" s="40">
        <v>155</v>
      </c>
      <c r="B133" s="40">
        <f>IF('Imperial ME - Current'!$B$15&lt;2.6872,982.62-123.62*(2.6872-'Imperial ME - Current'!$B$15),982.62)</f>
        <v>982.62</v>
      </c>
      <c r="C133" s="1">
        <f t="shared" si="31"/>
        <v>113906.07999999986</v>
      </c>
      <c r="D133" s="40">
        <f>IF('Imperial ME - Current'!$B$15&lt;2.6454,427.03-61.4733*(2.6454-'Imperial ME - Current'!$B$15),427.03)</f>
        <v>427.03</v>
      </c>
      <c r="E133" s="1">
        <f t="shared" si="30"/>
        <v>72630.049999999901</v>
      </c>
      <c r="H133" s="40">
        <v>155</v>
      </c>
      <c r="I133" s="40">
        <f>IF('Imperial ME - Current'!$C$15&lt;2.6872,982.62-123.62*(2.6872-'Imperial ME - Current'!$C$15),982.62)</f>
        <v>982.62</v>
      </c>
      <c r="J133" s="1">
        <f t="shared" si="32"/>
        <v>113906.07999999986</v>
      </c>
      <c r="K133" s="40">
        <f>IF('Imperial ME - Current'!$C$15&lt;2.6454,427.03-61.4733*(2.6454-'Imperial ME - Current'!$C$15),427.03)</f>
        <v>427.03</v>
      </c>
      <c r="L133" s="1">
        <f t="shared" si="39"/>
        <v>72630.049999999901</v>
      </c>
      <c r="O133" s="40">
        <v>155</v>
      </c>
      <c r="P133" s="40">
        <f>IF('Imperial ME - Current'!$D$15&lt;2.6872,982.62-123.62*(2.6872-'Imperial ME - Current'!$D$15),982.62)</f>
        <v>982.62</v>
      </c>
      <c r="Q133" s="1">
        <f t="shared" si="33"/>
        <v>113906.07999999986</v>
      </c>
      <c r="R133" s="40">
        <f>IF('Imperial ME - Current'!$D$15&lt;2.6454,427.03-61.4733*(2.6454-'Imperial ME - Current'!$D$15),427.03)</f>
        <v>427.03</v>
      </c>
      <c r="S133" s="1">
        <f t="shared" si="40"/>
        <v>72630.049999999901</v>
      </c>
      <c r="V133" s="40">
        <v>155</v>
      </c>
      <c r="W133" s="40">
        <f>IF('Imperial ME - Current'!$E$15&lt;2.6872,982.62-123.62*(2.6872-'Imperial ME - Current'!$E$15),982.62)</f>
        <v>982.62</v>
      </c>
      <c r="X133" s="1">
        <f t="shared" si="34"/>
        <v>113906.07999999986</v>
      </c>
      <c r="Y133" s="40">
        <f>IF('Imperial ME - Current'!$E$15&lt;2.6454,427.03-61.4733*(2.6454-'Imperial ME - Current'!$E$15),427.03)</f>
        <v>427.03</v>
      </c>
      <c r="Z133" s="1">
        <f t="shared" si="41"/>
        <v>72630.049999999901</v>
      </c>
      <c r="AC133" s="40">
        <v>155</v>
      </c>
      <c r="AD133" s="40">
        <f>IF('Imperial ME - Current'!$F$15&lt;2.6872,982.62-123.62*(2.6872-'Imperial ME - Current'!$F$15),982.62)</f>
        <v>982.62</v>
      </c>
      <c r="AE133" s="1">
        <f t="shared" si="35"/>
        <v>113906.07999999986</v>
      </c>
      <c r="AF133" s="40">
        <f>IF('Imperial ME - Current'!$F$15&lt;2.6454,427.03-61.4733*(2.6454-'Imperial ME - Current'!$F$15),427.03)</f>
        <v>427.03</v>
      </c>
      <c r="AG133" s="1">
        <f t="shared" si="42"/>
        <v>72630.049999999901</v>
      </c>
      <c r="AJ133" s="40">
        <v>155</v>
      </c>
      <c r="AK133" s="40">
        <f>IF('Imperial ME - Current'!$G$15&lt;2.6872,982.62-123.62*(2.6872-'Imperial ME - Current'!$G$15),982.62)</f>
        <v>982.62</v>
      </c>
      <c r="AL133" s="1">
        <f t="shared" si="36"/>
        <v>113906.07999999986</v>
      </c>
      <c r="AM133" s="40">
        <f>IF('Imperial ME - Current'!$G$15&lt;2.6454,427.03-61.4733*(2.6454-'Imperial ME - Current'!$G$15),427.03)</f>
        <v>427.03</v>
      </c>
      <c r="AN133" s="1">
        <f t="shared" si="43"/>
        <v>72630.049999999901</v>
      </c>
      <c r="AQ133" s="40">
        <v>155</v>
      </c>
      <c r="AR133" s="40">
        <f>IF('Imperial ME - Current'!$H$15&lt;2.6872,982.62-123.62*(2.6872-'Imperial ME - Current'!$H$15),982.62)</f>
        <v>982.62</v>
      </c>
      <c r="AS133" s="1">
        <f t="shared" si="37"/>
        <v>113906.07999999986</v>
      </c>
      <c r="AT133" s="40">
        <f>IF('Imperial ME - Current'!$H$15&lt;2.6454,427.03-61.4733*(2.6454-'Imperial ME - Current'!$H$15),427.03)</f>
        <v>427.03</v>
      </c>
      <c r="AU133" s="1">
        <f t="shared" si="44"/>
        <v>72630.049999999901</v>
      </c>
      <c r="AX133" s="40">
        <v>155</v>
      </c>
      <c r="AY133" s="40">
        <f>IF('Imperial ME - Current'!$I$15&lt;2.6872,982.62-123.62*(2.6872-'Imperial ME - Current'!$I$15),982.62)</f>
        <v>982.62</v>
      </c>
      <c r="AZ133" s="1">
        <f t="shared" si="38"/>
        <v>113906.07999999986</v>
      </c>
      <c r="BA133" s="40">
        <f>IF('Imperial ME - Current'!$I$15&lt;2.6454,427.03-61.4733*(2.6454-'Imperial ME - Current'!$I$15),427.03)</f>
        <v>427.03</v>
      </c>
      <c r="BB133" s="1">
        <f t="shared" si="45"/>
        <v>72630.049999999901</v>
      </c>
    </row>
    <row r="134" spans="1:54" x14ac:dyDescent="0.25">
      <c r="A134" s="40">
        <v>156</v>
      </c>
      <c r="B134" s="40">
        <f>IF('Imperial ME - Current'!$B$15&lt;2.6872,982.62-123.62*(2.6872-'Imperial ME - Current'!$B$15),982.62)</f>
        <v>982.62</v>
      </c>
      <c r="C134" s="1">
        <f t="shared" si="31"/>
        <v>114888.69999999985</v>
      </c>
      <c r="D134" s="40">
        <f>IF('Imperial ME - Current'!$B$15&lt;2.6454,427.03-61.4733*(2.6454-'Imperial ME - Current'!$B$15),427.03)</f>
        <v>427.03</v>
      </c>
      <c r="E134" s="1">
        <f t="shared" si="30"/>
        <v>73057.0799999999</v>
      </c>
      <c r="H134" s="40">
        <v>156</v>
      </c>
      <c r="I134" s="40">
        <f>IF('Imperial ME - Current'!$C$15&lt;2.6872,982.62-123.62*(2.6872-'Imperial ME - Current'!$C$15),982.62)</f>
        <v>982.62</v>
      </c>
      <c r="J134" s="1">
        <f t="shared" si="32"/>
        <v>114888.69999999985</v>
      </c>
      <c r="K134" s="40">
        <f>IF('Imperial ME - Current'!$C$15&lt;2.6454,427.03-61.4733*(2.6454-'Imperial ME - Current'!$C$15),427.03)</f>
        <v>427.03</v>
      </c>
      <c r="L134" s="1">
        <f t="shared" si="39"/>
        <v>73057.0799999999</v>
      </c>
      <c r="O134" s="40">
        <v>156</v>
      </c>
      <c r="P134" s="40">
        <f>IF('Imperial ME - Current'!$D$15&lt;2.6872,982.62-123.62*(2.6872-'Imperial ME - Current'!$D$15),982.62)</f>
        <v>982.62</v>
      </c>
      <c r="Q134" s="1">
        <f t="shared" si="33"/>
        <v>114888.69999999985</v>
      </c>
      <c r="R134" s="40">
        <f>IF('Imperial ME - Current'!$D$15&lt;2.6454,427.03-61.4733*(2.6454-'Imperial ME - Current'!$D$15),427.03)</f>
        <v>427.03</v>
      </c>
      <c r="S134" s="1">
        <f t="shared" si="40"/>
        <v>73057.0799999999</v>
      </c>
      <c r="V134" s="40">
        <v>156</v>
      </c>
      <c r="W134" s="40">
        <f>IF('Imperial ME - Current'!$E$15&lt;2.6872,982.62-123.62*(2.6872-'Imperial ME - Current'!$E$15),982.62)</f>
        <v>982.62</v>
      </c>
      <c r="X134" s="1">
        <f t="shared" si="34"/>
        <v>114888.69999999985</v>
      </c>
      <c r="Y134" s="40">
        <f>IF('Imperial ME - Current'!$E$15&lt;2.6454,427.03-61.4733*(2.6454-'Imperial ME - Current'!$E$15),427.03)</f>
        <v>427.03</v>
      </c>
      <c r="Z134" s="1">
        <f t="shared" si="41"/>
        <v>73057.0799999999</v>
      </c>
      <c r="AC134" s="40">
        <v>156</v>
      </c>
      <c r="AD134" s="40">
        <f>IF('Imperial ME - Current'!$F$15&lt;2.6872,982.62-123.62*(2.6872-'Imperial ME - Current'!$F$15),982.62)</f>
        <v>982.62</v>
      </c>
      <c r="AE134" s="1">
        <f t="shared" si="35"/>
        <v>114888.69999999985</v>
      </c>
      <c r="AF134" s="40">
        <f>IF('Imperial ME - Current'!$F$15&lt;2.6454,427.03-61.4733*(2.6454-'Imperial ME - Current'!$F$15),427.03)</f>
        <v>427.03</v>
      </c>
      <c r="AG134" s="1">
        <f t="shared" si="42"/>
        <v>73057.0799999999</v>
      </c>
      <c r="AJ134" s="40">
        <v>156</v>
      </c>
      <c r="AK134" s="40">
        <f>IF('Imperial ME - Current'!$G$15&lt;2.6872,982.62-123.62*(2.6872-'Imperial ME - Current'!$G$15),982.62)</f>
        <v>982.62</v>
      </c>
      <c r="AL134" s="1">
        <f t="shared" si="36"/>
        <v>114888.69999999985</v>
      </c>
      <c r="AM134" s="40">
        <f>IF('Imperial ME - Current'!$G$15&lt;2.6454,427.03-61.4733*(2.6454-'Imperial ME - Current'!$G$15),427.03)</f>
        <v>427.03</v>
      </c>
      <c r="AN134" s="1">
        <f t="shared" si="43"/>
        <v>73057.0799999999</v>
      </c>
      <c r="AQ134" s="40">
        <v>156</v>
      </c>
      <c r="AR134" s="40">
        <f>IF('Imperial ME - Current'!$H$15&lt;2.6872,982.62-123.62*(2.6872-'Imperial ME - Current'!$H$15),982.62)</f>
        <v>982.62</v>
      </c>
      <c r="AS134" s="1">
        <f t="shared" si="37"/>
        <v>114888.69999999985</v>
      </c>
      <c r="AT134" s="40">
        <f>IF('Imperial ME - Current'!$H$15&lt;2.6454,427.03-61.4733*(2.6454-'Imperial ME - Current'!$H$15),427.03)</f>
        <v>427.03</v>
      </c>
      <c r="AU134" s="1">
        <f t="shared" si="44"/>
        <v>73057.0799999999</v>
      </c>
      <c r="AX134" s="40">
        <v>156</v>
      </c>
      <c r="AY134" s="40">
        <f>IF('Imperial ME - Current'!$I$15&lt;2.6872,982.62-123.62*(2.6872-'Imperial ME - Current'!$I$15),982.62)</f>
        <v>982.62</v>
      </c>
      <c r="AZ134" s="1">
        <f t="shared" si="38"/>
        <v>114888.69999999985</v>
      </c>
      <c r="BA134" s="40">
        <f>IF('Imperial ME - Current'!$I$15&lt;2.6454,427.03-61.4733*(2.6454-'Imperial ME - Current'!$I$15),427.03)</f>
        <v>427.03</v>
      </c>
      <c r="BB134" s="1">
        <f t="shared" si="45"/>
        <v>73057.0799999999</v>
      </c>
    </row>
    <row r="135" spans="1:54" x14ac:dyDescent="0.25">
      <c r="A135" s="40">
        <v>157</v>
      </c>
      <c r="B135" s="40">
        <f>IF('Imperial ME - Current'!$B$15&lt;2.6872,982.62-123.62*(2.6872-'Imperial ME - Current'!$B$15),982.62)</f>
        <v>982.62</v>
      </c>
      <c r="C135" s="1">
        <f t="shared" si="31"/>
        <v>115871.31999999985</v>
      </c>
      <c r="D135" s="40">
        <f>IF('Imperial ME - Current'!$B$15&lt;2.6454,427.03-61.4733*(2.6454-'Imperial ME - Current'!$B$15),427.03)</f>
        <v>427.03</v>
      </c>
      <c r="E135" s="1">
        <f t="shared" ref="E135:E198" si="46">D135+E134</f>
        <v>73484.109999999899</v>
      </c>
      <c r="H135" s="40">
        <v>157</v>
      </c>
      <c r="I135" s="40">
        <f>IF('Imperial ME - Current'!$C$15&lt;2.6872,982.62-123.62*(2.6872-'Imperial ME - Current'!$C$15),982.62)</f>
        <v>982.62</v>
      </c>
      <c r="J135" s="1">
        <f t="shared" si="32"/>
        <v>115871.31999999985</v>
      </c>
      <c r="K135" s="40">
        <f>IF('Imperial ME - Current'!$C$15&lt;2.6454,427.03-61.4733*(2.6454-'Imperial ME - Current'!$C$15),427.03)</f>
        <v>427.03</v>
      </c>
      <c r="L135" s="1">
        <f t="shared" si="39"/>
        <v>73484.109999999899</v>
      </c>
      <c r="O135" s="40">
        <v>157</v>
      </c>
      <c r="P135" s="40">
        <f>IF('Imperial ME - Current'!$D$15&lt;2.6872,982.62-123.62*(2.6872-'Imperial ME - Current'!$D$15),982.62)</f>
        <v>982.62</v>
      </c>
      <c r="Q135" s="1">
        <f t="shared" si="33"/>
        <v>115871.31999999985</v>
      </c>
      <c r="R135" s="40">
        <f>IF('Imperial ME - Current'!$D$15&lt;2.6454,427.03-61.4733*(2.6454-'Imperial ME - Current'!$D$15),427.03)</f>
        <v>427.03</v>
      </c>
      <c r="S135" s="1">
        <f t="shared" si="40"/>
        <v>73484.109999999899</v>
      </c>
      <c r="V135" s="40">
        <v>157</v>
      </c>
      <c r="W135" s="40">
        <f>IF('Imperial ME - Current'!$E$15&lt;2.6872,982.62-123.62*(2.6872-'Imperial ME - Current'!$E$15),982.62)</f>
        <v>982.62</v>
      </c>
      <c r="X135" s="1">
        <f t="shared" si="34"/>
        <v>115871.31999999985</v>
      </c>
      <c r="Y135" s="40">
        <f>IF('Imperial ME - Current'!$E$15&lt;2.6454,427.03-61.4733*(2.6454-'Imperial ME - Current'!$E$15),427.03)</f>
        <v>427.03</v>
      </c>
      <c r="Z135" s="1">
        <f t="shared" si="41"/>
        <v>73484.109999999899</v>
      </c>
      <c r="AC135" s="40">
        <v>157</v>
      </c>
      <c r="AD135" s="40">
        <f>IF('Imperial ME - Current'!$F$15&lt;2.6872,982.62-123.62*(2.6872-'Imperial ME - Current'!$F$15),982.62)</f>
        <v>982.62</v>
      </c>
      <c r="AE135" s="1">
        <f t="shared" si="35"/>
        <v>115871.31999999985</v>
      </c>
      <c r="AF135" s="40">
        <f>IF('Imperial ME - Current'!$F$15&lt;2.6454,427.03-61.4733*(2.6454-'Imperial ME - Current'!$F$15),427.03)</f>
        <v>427.03</v>
      </c>
      <c r="AG135" s="1">
        <f t="shared" si="42"/>
        <v>73484.109999999899</v>
      </c>
      <c r="AJ135" s="40">
        <v>157</v>
      </c>
      <c r="AK135" s="40">
        <f>IF('Imperial ME - Current'!$G$15&lt;2.6872,982.62-123.62*(2.6872-'Imperial ME - Current'!$G$15),982.62)</f>
        <v>982.62</v>
      </c>
      <c r="AL135" s="1">
        <f t="shared" si="36"/>
        <v>115871.31999999985</v>
      </c>
      <c r="AM135" s="40">
        <f>IF('Imperial ME - Current'!$G$15&lt;2.6454,427.03-61.4733*(2.6454-'Imperial ME - Current'!$G$15),427.03)</f>
        <v>427.03</v>
      </c>
      <c r="AN135" s="1">
        <f t="shared" si="43"/>
        <v>73484.109999999899</v>
      </c>
      <c r="AQ135" s="40">
        <v>157</v>
      </c>
      <c r="AR135" s="40">
        <f>IF('Imperial ME - Current'!$H$15&lt;2.6872,982.62-123.62*(2.6872-'Imperial ME - Current'!$H$15),982.62)</f>
        <v>982.62</v>
      </c>
      <c r="AS135" s="1">
        <f t="shared" si="37"/>
        <v>115871.31999999985</v>
      </c>
      <c r="AT135" s="40">
        <f>IF('Imperial ME - Current'!$H$15&lt;2.6454,427.03-61.4733*(2.6454-'Imperial ME - Current'!$H$15),427.03)</f>
        <v>427.03</v>
      </c>
      <c r="AU135" s="1">
        <f t="shared" si="44"/>
        <v>73484.109999999899</v>
      </c>
      <c r="AX135" s="40">
        <v>157</v>
      </c>
      <c r="AY135" s="40">
        <f>IF('Imperial ME - Current'!$I$15&lt;2.6872,982.62-123.62*(2.6872-'Imperial ME - Current'!$I$15),982.62)</f>
        <v>982.62</v>
      </c>
      <c r="AZ135" s="1">
        <f t="shared" si="38"/>
        <v>115871.31999999985</v>
      </c>
      <c r="BA135" s="40">
        <f>IF('Imperial ME - Current'!$I$15&lt;2.6454,427.03-61.4733*(2.6454-'Imperial ME - Current'!$I$15),427.03)</f>
        <v>427.03</v>
      </c>
      <c r="BB135" s="1">
        <f t="shared" si="45"/>
        <v>73484.109999999899</v>
      </c>
    </row>
    <row r="136" spans="1:54" x14ac:dyDescent="0.25">
      <c r="A136" s="40">
        <v>158</v>
      </c>
      <c r="B136" s="40">
        <f>IF('Imperial ME - Current'!$B$15&lt;2.6872,982.62-123.62*(2.6872-'Imperial ME - Current'!$B$15),982.62)</f>
        <v>982.62</v>
      </c>
      <c r="C136" s="1">
        <f t="shared" ref="C136:C199" si="47">B136+C135</f>
        <v>116853.93999999984</v>
      </c>
      <c r="D136" s="40">
        <f>IF('Imperial ME - Current'!$B$15&lt;2.6454,427.03-61.4733*(2.6454-'Imperial ME - Current'!$B$15),427.03)</f>
        <v>427.03</v>
      </c>
      <c r="E136" s="1">
        <f t="shared" si="46"/>
        <v>73911.139999999898</v>
      </c>
      <c r="H136" s="40">
        <v>158</v>
      </c>
      <c r="I136" s="40">
        <f>IF('Imperial ME - Current'!$C$15&lt;2.6872,982.62-123.62*(2.6872-'Imperial ME - Current'!$C$15),982.62)</f>
        <v>982.62</v>
      </c>
      <c r="J136" s="1">
        <f t="shared" ref="J136:J199" si="48">I136+J135</f>
        <v>116853.93999999984</v>
      </c>
      <c r="K136" s="40">
        <f>IF('Imperial ME - Current'!$C$15&lt;2.6454,427.03-61.4733*(2.6454-'Imperial ME - Current'!$C$15),427.03)</f>
        <v>427.03</v>
      </c>
      <c r="L136" s="1">
        <f t="shared" si="39"/>
        <v>73911.139999999898</v>
      </c>
      <c r="O136" s="40">
        <v>158</v>
      </c>
      <c r="P136" s="40">
        <f>IF('Imperial ME - Current'!$D$15&lt;2.6872,982.62-123.62*(2.6872-'Imperial ME - Current'!$D$15),982.62)</f>
        <v>982.62</v>
      </c>
      <c r="Q136" s="1">
        <f t="shared" ref="Q136:Q199" si="49">P136+Q135</f>
        <v>116853.93999999984</v>
      </c>
      <c r="R136" s="40">
        <f>IF('Imperial ME - Current'!$D$15&lt;2.6454,427.03-61.4733*(2.6454-'Imperial ME - Current'!$D$15),427.03)</f>
        <v>427.03</v>
      </c>
      <c r="S136" s="1">
        <f t="shared" si="40"/>
        <v>73911.139999999898</v>
      </c>
      <c r="V136" s="40">
        <v>158</v>
      </c>
      <c r="W136" s="40">
        <f>IF('Imperial ME - Current'!$E$15&lt;2.6872,982.62-123.62*(2.6872-'Imperial ME - Current'!$E$15),982.62)</f>
        <v>982.62</v>
      </c>
      <c r="X136" s="1">
        <f t="shared" ref="X136:X199" si="50">W136+X135</f>
        <v>116853.93999999984</v>
      </c>
      <c r="Y136" s="40">
        <f>IF('Imperial ME - Current'!$E$15&lt;2.6454,427.03-61.4733*(2.6454-'Imperial ME - Current'!$E$15),427.03)</f>
        <v>427.03</v>
      </c>
      <c r="Z136" s="1">
        <f t="shared" si="41"/>
        <v>73911.139999999898</v>
      </c>
      <c r="AC136" s="40">
        <v>158</v>
      </c>
      <c r="AD136" s="40">
        <f>IF('Imperial ME - Current'!$F$15&lt;2.6872,982.62-123.62*(2.6872-'Imperial ME - Current'!$F$15),982.62)</f>
        <v>982.62</v>
      </c>
      <c r="AE136" s="1">
        <f t="shared" ref="AE136:AE199" si="51">AD136+AE135</f>
        <v>116853.93999999984</v>
      </c>
      <c r="AF136" s="40">
        <f>IF('Imperial ME - Current'!$F$15&lt;2.6454,427.03-61.4733*(2.6454-'Imperial ME - Current'!$F$15),427.03)</f>
        <v>427.03</v>
      </c>
      <c r="AG136" s="1">
        <f t="shared" si="42"/>
        <v>73911.139999999898</v>
      </c>
      <c r="AJ136" s="40">
        <v>158</v>
      </c>
      <c r="AK136" s="40">
        <f>IF('Imperial ME - Current'!$G$15&lt;2.6872,982.62-123.62*(2.6872-'Imperial ME - Current'!$G$15),982.62)</f>
        <v>982.62</v>
      </c>
      <c r="AL136" s="1">
        <f t="shared" ref="AL136:AL199" si="52">AK136+AL135</f>
        <v>116853.93999999984</v>
      </c>
      <c r="AM136" s="40">
        <f>IF('Imperial ME - Current'!$G$15&lt;2.6454,427.03-61.4733*(2.6454-'Imperial ME - Current'!$G$15),427.03)</f>
        <v>427.03</v>
      </c>
      <c r="AN136" s="1">
        <f t="shared" si="43"/>
        <v>73911.139999999898</v>
      </c>
      <c r="AQ136" s="40">
        <v>158</v>
      </c>
      <c r="AR136" s="40">
        <f>IF('Imperial ME - Current'!$H$15&lt;2.6872,982.62-123.62*(2.6872-'Imperial ME - Current'!$H$15),982.62)</f>
        <v>982.62</v>
      </c>
      <c r="AS136" s="1">
        <f t="shared" ref="AS136:AS199" si="53">AR136+AS135</f>
        <v>116853.93999999984</v>
      </c>
      <c r="AT136" s="40">
        <f>IF('Imperial ME - Current'!$H$15&lt;2.6454,427.03-61.4733*(2.6454-'Imperial ME - Current'!$H$15),427.03)</f>
        <v>427.03</v>
      </c>
      <c r="AU136" s="1">
        <f t="shared" si="44"/>
        <v>73911.139999999898</v>
      </c>
      <c r="AX136" s="40">
        <v>158</v>
      </c>
      <c r="AY136" s="40">
        <f>IF('Imperial ME - Current'!$I$15&lt;2.6872,982.62-123.62*(2.6872-'Imperial ME - Current'!$I$15),982.62)</f>
        <v>982.62</v>
      </c>
      <c r="AZ136" s="1">
        <f t="shared" ref="AZ136:AZ199" si="54">AY136+AZ135</f>
        <v>116853.93999999984</v>
      </c>
      <c r="BA136" s="40">
        <f>IF('Imperial ME - Current'!$I$15&lt;2.6454,427.03-61.4733*(2.6454-'Imperial ME - Current'!$I$15),427.03)</f>
        <v>427.03</v>
      </c>
      <c r="BB136" s="1">
        <f t="shared" si="45"/>
        <v>73911.139999999898</v>
      </c>
    </row>
    <row r="137" spans="1:54" x14ac:dyDescent="0.25">
      <c r="A137" s="40">
        <v>159</v>
      </c>
      <c r="B137" s="40">
        <f>IF('Imperial ME - Current'!$B$15&lt;2.6872,982.62-123.62*(2.6872-'Imperial ME - Current'!$B$15),982.62)</f>
        <v>982.62</v>
      </c>
      <c r="C137" s="1">
        <f t="shared" si="47"/>
        <v>117836.55999999984</v>
      </c>
      <c r="D137" s="40">
        <f>IF('Imperial ME - Current'!$B$15&lt;2.6454,427.03-61.4733*(2.6454-'Imperial ME - Current'!$B$15),427.03)</f>
        <v>427.03</v>
      </c>
      <c r="E137" s="1">
        <f t="shared" si="46"/>
        <v>74338.169999999896</v>
      </c>
      <c r="H137" s="40">
        <v>159</v>
      </c>
      <c r="I137" s="40">
        <f>IF('Imperial ME - Current'!$C$15&lt;2.6872,982.62-123.62*(2.6872-'Imperial ME - Current'!$C$15),982.62)</f>
        <v>982.62</v>
      </c>
      <c r="J137" s="1">
        <f t="shared" si="48"/>
        <v>117836.55999999984</v>
      </c>
      <c r="K137" s="40">
        <f>IF('Imperial ME - Current'!$C$15&lt;2.6454,427.03-61.4733*(2.6454-'Imperial ME - Current'!$C$15),427.03)</f>
        <v>427.03</v>
      </c>
      <c r="L137" s="1">
        <f t="shared" si="39"/>
        <v>74338.169999999896</v>
      </c>
      <c r="O137" s="40">
        <v>159</v>
      </c>
      <c r="P137" s="40">
        <f>IF('Imperial ME - Current'!$D$15&lt;2.6872,982.62-123.62*(2.6872-'Imperial ME - Current'!$D$15),982.62)</f>
        <v>982.62</v>
      </c>
      <c r="Q137" s="1">
        <f t="shared" si="49"/>
        <v>117836.55999999984</v>
      </c>
      <c r="R137" s="40">
        <f>IF('Imperial ME - Current'!$D$15&lt;2.6454,427.03-61.4733*(2.6454-'Imperial ME - Current'!$D$15),427.03)</f>
        <v>427.03</v>
      </c>
      <c r="S137" s="1">
        <f t="shared" si="40"/>
        <v>74338.169999999896</v>
      </c>
      <c r="V137" s="40">
        <v>159</v>
      </c>
      <c r="W137" s="40">
        <f>IF('Imperial ME - Current'!$E$15&lt;2.6872,982.62-123.62*(2.6872-'Imperial ME - Current'!$E$15),982.62)</f>
        <v>982.62</v>
      </c>
      <c r="X137" s="1">
        <f t="shared" si="50"/>
        <v>117836.55999999984</v>
      </c>
      <c r="Y137" s="40">
        <f>IF('Imperial ME - Current'!$E$15&lt;2.6454,427.03-61.4733*(2.6454-'Imperial ME - Current'!$E$15),427.03)</f>
        <v>427.03</v>
      </c>
      <c r="Z137" s="1">
        <f t="shared" si="41"/>
        <v>74338.169999999896</v>
      </c>
      <c r="AC137" s="40">
        <v>159</v>
      </c>
      <c r="AD137" s="40">
        <f>IF('Imperial ME - Current'!$F$15&lt;2.6872,982.62-123.62*(2.6872-'Imperial ME - Current'!$F$15),982.62)</f>
        <v>982.62</v>
      </c>
      <c r="AE137" s="1">
        <f t="shared" si="51"/>
        <v>117836.55999999984</v>
      </c>
      <c r="AF137" s="40">
        <f>IF('Imperial ME - Current'!$F$15&lt;2.6454,427.03-61.4733*(2.6454-'Imperial ME - Current'!$F$15),427.03)</f>
        <v>427.03</v>
      </c>
      <c r="AG137" s="1">
        <f t="shared" si="42"/>
        <v>74338.169999999896</v>
      </c>
      <c r="AJ137" s="40">
        <v>159</v>
      </c>
      <c r="AK137" s="40">
        <f>IF('Imperial ME - Current'!$G$15&lt;2.6872,982.62-123.62*(2.6872-'Imperial ME - Current'!$G$15),982.62)</f>
        <v>982.62</v>
      </c>
      <c r="AL137" s="1">
        <f t="shared" si="52"/>
        <v>117836.55999999984</v>
      </c>
      <c r="AM137" s="40">
        <f>IF('Imperial ME - Current'!$G$15&lt;2.6454,427.03-61.4733*(2.6454-'Imperial ME - Current'!$G$15),427.03)</f>
        <v>427.03</v>
      </c>
      <c r="AN137" s="1">
        <f t="shared" si="43"/>
        <v>74338.169999999896</v>
      </c>
      <c r="AQ137" s="40">
        <v>159</v>
      </c>
      <c r="AR137" s="40">
        <f>IF('Imperial ME - Current'!$H$15&lt;2.6872,982.62-123.62*(2.6872-'Imperial ME - Current'!$H$15),982.62)</f>
        <v>982.62</v>
      </c>
      <c r="AS137" s="1">
        <f t="shared" si="53"/>
        <v>117836.55999999984</v>
      </c>
      <c r="AT137" s="40">
        <f>IF('Imperial ME - Current'!$H$15&lt;2.6454,427.03-61.4733*(2.6454-'Imperial ME - Current'!$H$15),427.03)</f>
        <v>427.03</v>
      </c>
      <c r="AU137" s="1">
        <f t="shared" si="44"/>
        <v>74338.169999999896</v>
      </c>
      <c r="AX137" s="40">
        <v>159</v>
      </c>
      <c r="AY137" s="40">
        <f>IF('Imperial ME - Current'!$I$15&lt;2.6872,982.62-123.62*(2.6872-'Imperial ME - Current'!$I$15),982.62)</f>
        <v>982.62</v>
      </c>
      <c r="AZ137" s="1">
        <f t="shared" si="54"/>
        <v>117836.55999999984</v>
      </c>
      <c r="BA137" s="40">
        <f>IF('Imperial ME - Current'!$I$15&lt;2.6454,427.03-61.4733*(2.6454-'Imperial ME - Current'!$I$15),427.03)</f>
        <v>427.03</v>
      </c>
      <c r="BB137" s="1">
        <f t="shared" si="45"/>
        <v>74338.169999999896</v>
      </c>
    </row>
    <row r="138" spans="1:54" x14ac:dyDescent="0.25">
      <c r="A138" s="40">
        <v>160</v>
      </c>
      <c r="B138" s="40">
        <f>IF('Imperial ME - Current'!$B$15&lt;2.6872,982.62-123.62*(2.6872-'Imperial ME - Current'!$B$15),982.62)</f>
        <v>982.62</v>
      </c>
      <c r="C138" s="1">
        <f t="shared" si="47"/>
        <v>118819.17999999983</v>
      </c>
      <c r="D138" s="40">
        <f>IF('Imperial ME - Current'!$B$15&lt;2.6454,427.03-61.4733*(2.6454-'Imperial ME - Current'!$B$15),427.03)</f>
        <v>427.03</v>
      </c>
      <c r="E138" s="1">
        <f t="shared" si="46"/>
        <v>74765.199999999895</v>
      </c>
      <c r="H138" s="40">
        <v>160</v>
      </c>
      <c r="I138" s="40">
        <f>IF('Imperial ME - Current'!$C$15&lt;2.6872,982.62-123.62*(2.6872-'Imperial ME - Current'!$C$15),982.62)</f>
        <v>982.62</v>
      </c>
      <c r="J138" s="1">
        <f t="shared" si="48"/>
        <v>118819.17999999983</v>
      </c>
      <c r="K138" s="40">
        <f>IF('Imperial ME - Current'!$C$15&lt;2.6454,427.03-61.4733*(2.6454-'Imperial ME - Current'!$C$15),427.03)</f>
        <v>427.03</v>
      </c>
      <c r="L138" s="1">
        <f t="shared" si="39"/>
        <v>74765.199999999895</v>
      </c>
      <c r="O138" s="40">
        <v>160</v>
      </c>
      <c r="P138" s="40">
        <f>IF('Imperial ME - Current'!$D$15&lt;2.6872,982.62-123.62*(2.6872-'Imperial ME - Current'!$D$15),982.62)</f>
        <v>982.62</v>
      </c>
      <c r="Q138" s="1">
        <f t="shared" si="49"/>
        <v>118819.17999999983</v>
      </c>
      <c r="R138" s="40">
        <f>IF('Imperial ME - Current'!$D$15&lt;2.6454,427.03-61.4733*(2.6454-'Imperial ME - Current'!$D$15),427.03)</f>
        <v>427.03</v>
      </c>
      <c r="S138" s="1">
        <f t="shared" si="40"/>
        <v>74765.199999999895</v>
      </c>
      <c r="V138" s="40">
        <v>160</v>
      </c>
      <c r="W138" s="40">
        <f>IF('Imperial ME - Current'!$E$15&lt;2.6872,982.62-123.62*(2.6872-'Imperial ME - Current'!$E$15),982.62)</f>
        <v>982.62</v>
      </c>
      <c r="X138" s="1">
        <f t="shared" si="50"/>
        <v>118819.17999999983</v>
      </c>
      <c r="Y138" s="40">
        <f>IF('Imperial ME - Current'!$E$15&lt;2.6454,427.03-61.4733*(2.6454-'Imperial ME - Current'!$E$15),427.03)</f>
        <v>427.03</v>
      </c>
      <c r="Z138" s="1">
        <f t="shared" si="41"/>
        <v>74765.199999999895</v>
      </c>
      <c r="AC138" s="40">
        <v>160</v>
      </c>
      <c r="AD138" s="40">
        <f>IF('Imperial ME - Current'!$F$15&lt;2.6872,982.62-123.62*(2.6872-'Imperial ME - Current'!$F$15),982.62)</f>
        <v>982.62</v>
      </c>
      <c r="AE138" s="1">
        <f t="shared" si="51"/>
        <v>118819.17999999983</v>
      </c>
      <c r="AF138" s="40">
        <f>IF('Imperial ME - Current'!$F$15&lt;2.6454,427.03-61.4733*(2.6454-'Imperial ME - Current'!$F$15),427.03)</f>
        <v>427.03</v>
      </c>
      <c r="AG138" s="1">
        <f t="shared" si="42"/>
        <v>74765.199999999895</v>
      </c>
      <c r="AJ138" s="40">
        <v>160</v>
      </c>
      <c r="AK138" s="40">
        <f>IF('Imperial ME - Current'!$G$15&lt;2.6872,982.62-123.62*(2.6872-'Imperial ME - Current'!$G$15),982.62)</f>
        <v>982.62</v>
      </c>
      <c r="AL138" s="1">
        <f t="shared" si="52"/>
        <v>118819.17999999983</v>
      </c>
      <c r="AM138" s="40">
        <f>IF('Imperial ME - Current'!$G$15&lt;2.6454,427.03-61.4733*(2.6454-'Imperial ME - Current'!$G$15),427.03)</f>
        <v>427.03</v>
      </c>
      <c r="AN138" s="1">
        <f t="shared" si="43"/>
        <v>74765.199999999895</v>
      </c>
      <c r="AQ138" s="40">
        <v>160</v>
      </c>
      <c r="AR138" s="40">
        <f>IF('Imperial ME - Current'!$H$15&lt;2.6872,982.62-123.62*(2.6872-'Imperial ME - Current'!$H$15),982.62)</f>
        <v>982.62</v>
      </c>
      <c r="AS138" s="1">
        <f t="shared" si="53"/>
        <v>118819.17999999983</v>
      </c>
      <c r="AT138" s="40">
        <f>IF('Imperial ME - Current'!$H$15&lt;2.6454,427.03-61.4733*(2.6454-'Imperial ME - Current'!$H$15),427.03)</f>
        <v>427.03</v>
      </c>
      <c r="AU138" s="1">
        <f t="shared" si="44"/>
        <v>74765.199999999895</v>
      </c>
      <c r="AX138" s="40">
        <v>160</v>
      </c>
      <c r="AY138" s="40">
        <f>IF('Imperial ME - Current'!$I$15&lt;2.6872,982.62-123.62*(2.6872-'Imperial ME - Current'!$I$15),982.62)</f>
        <v>982.62</v>
      </c>
      <c r="AZ138" s="1">
        <f t="shared" si="54"/>
        <v>118819.17999999983</v>
      </c>
      <c r="BA138" s="40">
        <f>IF('Imperial ME - Current'!$I$15&lt;2.6454,427.03-61.4733*(2.6454-'Imperial ME - Current'!$I$15),427.03)</f>
        <v>427.03</v>
      </c>
      <c r="BB138" s="1">
        <f t="shared" si="45"/>
        <v>74765.199999999895</v>
      </c>
    </row>
    <row r="139" spans="1:54" x14ac:dyDescent="0.25">
      <c r="A139" s="40">
        <v>161</v>
      </c>
      <c r="B139" s="40">
        <f>IF('Imperial ME - Current'!$B$15&lt;2.6872,982.62-123.62*(2.6872-'Imperial ME - Current'!$B$15),982.62)</f>
        <v>982.62</v>
      </c>
      <c r="C139" s="1">
        <f t="shared" si="47"/>
        <v>119801.79999999983</v>
      </c>
      <c r="D139" s="40">
        <f>IF('Imperial ME - Current'!$B$15&lt;2.6454,427.03-61.4733*(2.6454-'Imperial ME - Current'!$B$15),427.03)</f>
        <v>427.03</v>
      </c>
      <c r="E139" s="1">
        <f t="shared" si="46"/>
        <v>75192.229999999894</v>
      </c>
      <c r="H139" s="40">
        <v>161</v>
      </c>
      <c r="I139" s="40">
        <f>IF('Imperial ME - Current'!$C$15&lt;2.6872,982.62-123.62*(2.6872-'Imperial ME - Current'!$C$15),982.62)</f>
        <v>982.62</v>
      </c>
      <c r="J139" s="1">
        <f t="shared" si="48"/>
        <v>119801.79999999983</v>
      </c>
      <c r="K139" s="40">
        <f>IF('Imperial ME - Current'!$C$15&lt;2.6454,427.03-61.4733*(2.6454-'Imperial ME - Current'!$C$15),427.03)</f>
        <v>427.03</v>
      </c>
      <c r="L139" s="1">
        <f t="shared" si="39"/>
        <v>75192.229999999894</v>
      </c>
      <c r="O139" s="40">
        <v>161</v>
      </c>
      <c r="P139" s="40">
        <f>IF('Imperial ME - Current'!$D$15&lt;2.6872,982.62-123.62*(2.6872-'Imperial ME - Current'!$D$15),982.62)</f>
        <v>982.62</v>
      </c>
      <c r="Q139" s="1">
        <f t="shared" si="49"/>
        <v>119801.79999999983</v>
      </c>
      <c r="R139" s="40">
        <f>IF('Imperial ME - Current'!$D$15&lt;2.6454,427.03-61.4733*(2.6454-'Imperial ME - Current'!$D$15),427.03)</f>
        <v>427.03</v>
      </c>
      <c r="S139" s="1">
        <f t="shared" si="40"/>
        <v>75192.229999999894</v>
      </c>
      <c r="V139" s="40">
        <v>161</v>
      </c>
      <c r="W139" s="40">
        <f>IF('Imperial ME - Current'!$E$15&lt;2.6872,982.62-123.62*(2.6872-'Imperial ME - Current'!$E$15),982.62)</f>
        <v>982.62</v>
      </c>
      <c r="X139" s="1">
        <f t="shared" si="50"/>
        <v>119801.79999999983</v>
      </c>
      <c r="Y139" s="40">
        <f>IF('Imperial ME - Current'!$E$15&lt;2.6454,427.03-61.4733*(2.6454-'Imperial ME - Current'!$E$15),427.03)</f>
        <v>427.03</v>
      </c>
      <c r="Z139" s="1">
        <f t="shared" si="41"/>
        <v>75192.229999999894</v>
      </c>
      <c r="AC139" s="40">
        <v>161</v>
      </c>
      <c r="AD139" s="40">
        <f>IF('Imperial ME - Current'!$F$15&lt;2.6872,982.62-123.62*(2.6872-'Imperial ME - Current'!$F$15),982.62)</f>
        <v>982.62</v>
      </c>
      <c r="AE139" s="1">
        <f t="shared" si="51"/>
        <v>119801.79999999983</v>
      </c>
      <c r="AF139" s="40">
        <f>IF('Imperial ME - Current'!$F$15&lt;2.6454,427.03-61.4733*(2.6454-'Imperial ME - Current'!$F$15),427.03)</f>
        <v>427.03</v>
      </c>
      <c r="AG139" s="1">
        <f t="shared" si="42"/>
        <v>75192.229999999894</v>
      </c>
      <c r="AJ139" s="40">
        <v>161</v>
      </c>
      <c r="AK139" s="40">
        <f>IF('Imperial ME - Current'!$G$15&lt;2.6872,982.62-123.62*(2.6872-'Imperial ME - Current'!$G$15),982.62)</f>
        <v>982.62</v>
      </c>
      <c r="AL139" s="1">
        <f t="shared" si="52"/>
        <v>119801.79999999983</v>
      </c>
      <c r="AM139" s="40">
        <f>IF('Imperial ME - Current'!$G$15&lt;2.6454,427.03-61.4733*(2.6454-'Imperial ME - Current'!$G$15),427.03)</f>
        <v>427.03</v>
      </c>
      <c r="AN139" s="1">
        <f t="shared" si="43"/>
        <v>75192.229999999894</v>
      </c>
      <c r="AQ139" s="40">
        <v>161</v>
      </c>
      <c r="AR139" s="40">
        <f>IF('Imperial ME - Current'!$H$15&lt;2.6872,982.62-123.62*(2.6872-'Imperial ME - Current'!$H$15),982.62)</f>
        <v>982.62</v>
      </c>
      <c r="AS139" s="1">
        <f t="shared" si="53"/>
        <v>119801.79999999983</v>
      </c>
      <c r="AT139" s="40">
        <f>IF('Imperial ME - Current'!$H$15&lt;2.6454,427.03-61.4733*(2.6454-'Imperial ME - Current'!$H$15),427.03)</f>
        <v>427.03</v>
      </c>
      <c r="AU139" s="1">
        <f t="shared" si="44"/>
        <v>75192.229999999894</v>
      </c>
      <c r="AX139" s="40">
        <v>161</v>
      </c>
      <c r="AY139" s="40">
        <f>IF('Imperial ME - Current'!$I$15&lt;2.6872,982.62-123.62*(2.6872-'Imperial ME - Current'!$I$15),982.62)</f>
        <v>982.62</v>
      </c>
      <c r="AZ139" s="1">
        <f t="shared" si="54"/>
        <v>119801.79999999983</v>
      </c>
      <c r="BA139" s="40">
        <f>IF('Imperial ME - Current'!$I$15&lt;2.6454,427.03-61.4733*(2.6454-'Imperial ME - Current'!$I$15),427.03)</f>
        <v>427.03</v>
      </c>
      <c r="BB139" s="1">
        <f t="shared" si="45"/>
        <v>75192.229999999894</v>
      </c>
    </row>
    <row r="140" spans="1:54" x14ac:dyDescent="0.25">
      <c r="A140" s="40">
        <v>162</v>
      </c>
      <c r="B140" s="40">
        <f>IF('Imperial ME - Current'!$B$15&lt;2.6872,982.62-123.62*(2.6872-'Imperial ME - Current'!$B$15),982.62)</f>
        <v>982.62</v>
      </c>
      <c r="C140" s="1">
        <f t="shared" si="47"/>
        <v>120784.41999999982</v>
      </c>
      <c r="D140" s="40">
        <f>IF('Imperial ME - Current'!$B$15&lt;2.6454,427.03-61.4733*(2.6454-'Imperial ME - Current'!$B$15),427.03)</f>
        <v>427.03</v>
      </c>
      <c r="E140" s="1">
        <f t="shared" si="46"/>
        <v>75619.259999999893</v>
      </c>
      <c r="H140" s="40">
        <v>162</v>
      </c>
      <c r="I140" s="40">
        <f>IF('Imperial ME - Current'!$C$15&lt;2.6872,982.62-123.62*(2.6872-'Imperial ME - Current'!$C$15),982.62)</f>
        <v>982.62</v>
      </c>
      <c r="J140" s="1">
        <f t="shared" si="48"/>
        <v>120784.41999999982</v>
      </c>
      <c r="K140" s="40">
        <f>IF('Imperial ME - Current'!$C$15&lt;2.6454,427.03-61.4733*(2.6454-'Imperial ME - Current'!$C$15),427.03)</f>
        <v>427.03</v>
      </c>
      <c r="L140" s="1">
        <f t="shared" si="39"/>
        <v>75619.259999999893</v>
      </c>
      <c r="O140" s="40">
        <v>162</v>
      </c>
      <c r="P140" s="40">
        <f>IF('Imperial ME - Current'!$D$15&lt;2.6872,982.62-123.62*(2.6872-'Imperial ME - Current'!$D$15),982.62)</f>
        <v>982.62</v>
      </c>
      <c r="Q140" s="1">
        <f t="shared" si="49"/>
        <v>120784.41999999982</v>
      </c>
      <c r="R140" s="40">
        <f>IF('Imperial ME - Current'!$D$15&lt;2.6454,427.03-61.4733*(2.6454-'Imperial ME - Current'!$D$15),427.03)</f>
        <v>427.03</v>
      </c>
      <c r="S140" s="1">
        <f t="shared" si="40"/>
        <v>75619.259999999893</v>
      </c>
      <c r="V140" s="40">
        <v>162</v>
      </c>
      <c r="W140" s="40">
        <f>IF('Imperial ME - Current'!$E$15&lt;2.6872,982.62-123.62*(2.6872-'Imperial ME - Current'!$E$15),982.62)</f>
        <v>982.62</v>
      </c>
      <c r="X140" s="1">
        <f t="shared" si="50"/>
        <v>120784.41999999982</v>
      </c>
      <c r="Y140" s="40">
        <f>IF('Imperial ME - Current'!$E$15&lt;2.6454,427.03-61.4733*(2.6454-'Imperial ME - Current'!$E$15),427.03)</f>
        <v>427.03</v>
      </c>
      <c r="Z140" s="1">
        <f t="shared" si="41"/>
        <v>75619.259999999893</v>
      </c>
      <c r="AC140" s="40">
        <v>162</v>
      </c>
      <c r="AD140" s="40">
        <f>IF('Imperial ME - Current'!$F$15&lt;2.6872,982.62-123.62*(2.6872-'Imperial ME - Current'!$F$15),982.62)</f>
        <v>982.62</v>
      </c>
      <c r="AE140" s="1">
        <f t="shared" si="51"/>
        <v>120784.41999999982</v>
      </c>
      <c r="AF140" s="40">
        <f>IF('Imperial ME - Current'!$F$15&lt;2.6454,427.03-61.4733*(2.6454-'Imperial ME - Current'!$F$15),427.03)</f>
        <v>427.03</v>
      </c>
      <c r="AG140" s="1">
        <f t="shared" si="42"/>
        <v>75619.259999999893</v>
      </c>
      <c r="AJ140" s="40">
        <v>162</v>
      </c>
      <c r="AK140" s="40">
        <f>IF('Imperial ME - Current'!$G$15&lt;2.6872,982.62-123.62*(2.6872-'Imperial ME - Current'!$G$15),982.62)</f>
        <v>982.62</v>
      </c>
      <c r="AL140" s="1">
        <f t="shared" si="52"/>
        <v>120784.41999999982</v>
      </c>
      <c r="AM140" s="40">
        <f>IF('Imperial ME - Current'!$G$15&lt;2.6454,427.03-61.4733*(2.6454-'Imperial ME - Current'!$G$15),427.03)</f>
        <v>427.03</v>
      </c>
      <c r="AN140" s="1">
        <f t="shared" si="43"/>
        <v>75619.259999999893</v>
      </c>
      <c r="AQ140" s="40">
        <v>162</v>
      </c>
      <c r="AR140" s="40">
        <f>IF('Imperial ME - Current'!$H$15&lt;2.6872,982.62-123.62*(2.6872-'Imperial ME - Current'!$H$15),982.62)</f>
        <v>982.62</v>
      </c>
      <c r="AS140" s="1">
        <f t="shared" si="53"/>
        <v>120784.41999999982</v>
      </c>
      <c r="AT140" s="40">
        <f>IF('Imperial ME - Current'!$H$15&lt;2.6454,427.03-61.4733*(2.6454-'Imperial ME - Current'!$H$15),427.03)</f>
        <v>427.03</v>
      </c>
      <c r="AU140" s="1">
        <f t="shared" si="44"/>
        <v>75619.259999999893</v>
      </c>
      <c r="AX140" s="40">
        <v>162</v>
      </c>
      <c r="AY140" s="40">
        <f>IF('Imperial ME - Current'!$I$15&lt;2.6872,982.62-123.62*(2.6872-'Imperial ME - Current'!$I$15),982.62)</f>
        <v>982.62</v>
      </c>
      <c r="AZ140" s="1">
        <f t="shared" si="54"/>
        <v>120784.41999999982</v>
      </c>
      <c r="BA140" s="40">
        <f>IF('Imperial ME - Current'!$I$15&lt;2.6454,427.03-61.4733*(2.6454-'Imperial ME - Current'!$I$15),427.03)</f>
        <v>427.03</v>
      </c>
      <c r="BB140" s="1">
        <f t="shared" si="45"/>
        <v>75619.259999999893</v>
      </c>
    </row>
    <row r="141" spans="1:54" x14ac:dyDescent="0.25">
      <c r="A141" s="40">
        <v>163</v>
      </c>
      <c r="B141" s="40">
        <f>IF('Imperial ME - Current'!$B$15&lt;2.6872,982.62-123.62*(2.6872-'Imperial ME - Current'!$B$15),982.62)</f>
        <v>982.62</v>
      </c>
      <c r="C141" s="1">
        <f t="shared" si="47"/>
        <v>121767.03999999982</v>
      </c>
      <c r="D141" s="40">
        <f>IF('Imperial ME - Current'!$B$15&lt;2.6454,427.03-61.4733*(2.6454-'Imperial ME - Current'!$B$15),427.03)</f>
        <v>427.03</v>
      </c>
      <c r="E141" s="1">
        <f t="shared" si="46"/>
        <v>76046.289999999892</v>
      </c>
      <c r="H141" s="40">
        <v>163</v>
      </c>
      <c r="I141" s="40">
        <f>IF('Imperial ME - Current'!$C$15&lt;2.6872,982.62-123.62*(2.6872-'Imperial ME - Current'!$C$15),982.62)</f>
        <v>982.62</v>
      </c>
      <c r="J141" s="1">
        <f t="shared" si="48"/>
        <v>121767.03999999982</v>
      </c>
      <c r="K141" s="40">
        <f>IF('Imperial ME - Current'!$C$15&lt;2.6454,427.03-61.4733*(2.6454-'Imperial ME - Current'!$C$15),427.03)</f>
        <v>427.03</v>
      </c>
      <c r="L141" s="1">
        <f t="shared" ref="L141:L204" si="55">K141+L140</f>
        <v>76046.289999999892</v>
      </c>
      <c r="O141" s="40">
        <v>163</v>
      </c>
      <c r="P141" s="40">
        <f>IF('Imperial ME - Current'!$D$15&lt;2.6872,982.62-123.62*(2.6872-'Imperial ME - Current'!$D$15),982.62)</f>
        <v>982.62</v>
      </c>
      <c r="Q141" s="1">
        <f t="shared" si="49"/>
        <v>121767.03999999982</v>
      </c>
      <c r="R141" s="40">
        <f>IF('Imperial ME - Current'!$D$15&lt;2.6454,427.03-61.4733*(2.6454-'Imperial ME - Current'!$D$15),427.03)</f>
        <v>427.03</v>
      </c>
      <c r="S141" s="1">
        <f t="shared" ref="S141:S204" si="56">R141+S140</f>
        <v>76046.289999999892</v>
      </c>
      <c r="V141" s="40">
        <v>163</v>
      </c>
      <c r="W141" s="40">
        <f>IF('Imperial ME - Current'!$E$15&lt;2.6872,982.62-123.62*(2.6872-'Imperial ME - Current'!$E$15),982.62)</f>
        <v>982.62</v>
      </c>
      <c r="X141" s="1">
        <f t="shared" si="50"/>
        <v>121767.03999999982</v>
      </c>
      <c r="Y141" s="40">
        <f>IF('Imperial ME - Current'!$E$15&lt;2.6454,427.03-61.4733*(2.6454-'Imperial ME - Current'!$E$15),427.03)</f>
        <v>427.03</v>
      </c>
      <c r="Z141" s="1">
        <f t="shared" ref="Z141:Z204" si="57">Y141+Z140</f>
        <v>76046.289999999892</v>
      </c>
      <c r="AC141" s="40">
        <v>163</v>
      </c>
      <c r="AD141" s="40">
        <f>IF('Imperial ME - Current'!$F$15&lt;2.6872,982.62-123.62*(2.6872-'Imperial ME - Current'!$F$15),982.62)</f>
        <v>982.62</v>
      </c>
      <c r="AE141" s="1">
        <f t="shared" si="51"/>
        <v>121767.03999999982</v>
      </c>
      <c r="AF141" s="40">
        <f>IF('Imperial ME - Current'!$F$15&lt;2.6454,427.03-61.4733*(2.6454-'Imperial ME - Current'!$F$15),427.03)</f>
        <v>427.03</v>
      </c>
      <c r="AG141" s="1">
        <f t="shared" ref="AG141:AG204" si="58">AF141+AG140</f>
        <v>76046.289999999892</v>
      </c>
      <c r="AJ141" s="40">
        <v>163</v>
      </c>
      <c r="AK141" s="40">
        <f>IF('Imperial ME - Current'!$G$15&lt;2.6872,982.62-123.62*(2.6872-'Imperial ME - Current'!$G$15),982.62)</f>
        <v>982.62</v>
      </c>
      <c r="AL141" s="1">
        <f t="shared" si="52"/>
        <v>121767.03999999982</v>
      </c>
      <c r="AM141" s="40">
        <f>IF('Imperial ME - Current'!$G$15&lt;2.6454,427.03-61.4733*(2.6454-'Imperial ME - Current'!$G$15),427.03)</f>
        <v>427.03</v>
      </c>
      <c r="AN141" s="1">
        <f t="shared" ref="AN141:AN204" si="59">AM141+AN140</f>
        <v>76046.289999999892</v>
      </c>
      <c r="AQ141" s="40">
        <v>163</v>
      </c>
      <c r="AR141" s="40">
        <f>IF('Imperial ME - Current'!$H$15&lt;2.6872,982.62-123.62*(2.6872-'Imperial ME - Current'!$H$15),982.62)</f>
        <v>982.62</v>
      </c>
      <c r="AS141" s="1">
        <f t="shared" si="53"/>
        <v>121767.03999999982</v>
      </c>
      <c r="AT141" s="40">
        <f>IF('Imperial ME - Current'!$H$15&lt;2.6454,427.03-61.4733*(2.6454-'Imperial ME - Current'!$H$15),427.03)</f>
        <v>427.03</v>
      </c>
      <c r="AU141" s="1">
        <f t="shared" ref="AU141:AU204" si="60">AT141+AU140</f>
        <v>76046.289999999892</v>
      </c>
      <c r="AX141" s="40">
        <v>163</v>
      </c>
      <c r="AY141" s="40">
        <f>IF('Imperial ME - Current'!$I$15&lt;2.6872,982.62-123.62*(2.6872-'Imperial ME - Current'!$I$15),982.62)</f>
        <v>982.62</v>
      </c>
      <c r="AZ141" s="1">
        <f t="shared" si="54"/>
        <v>121767.03999999982</v>
      </c>
      <c r="BA141" s="40">
        <f>IF('Imperial ME - Current'!$I$15&lt;2.6454,427.03-61.4733*(2.6454-'Imperial ME - Current'!$I$15),427.03)</f>
        <v>427.03</v>
      </c>
      <c r="BB141" s="1">
        <f t="shared" ref="BB141:BB204" si="61">BA141+BB140</f>
        <v>76046.289999999892</v>
      </c>
    </row>
    <row r="142" spans="1:54" x14ac:dyDescent="0.25">
      <c r="A142" s="40">
        <v>164</v>
      </c>
      <c r="B142" s="40">
        <f>IF('Imperial ME - Current'!$B$15&lt;2.6872,982.62-123.62*(2.6872-'Imperial ME - Current'!$B$15),982.62)</f>
        <v>982.62</v>
      </c>
      <c r="C142" s="1">
        <f t="shared" si="47"/>
        <v>122749.65999999981</v>
      </c>
      <c r="D142" s="40">
        <f>IF('Imperial ME - Current'!$B$15&lt;2.6454,427.03-61.4733*(2.6454-'Imperial ME - Current'!$B$15),427.03)</f>
        <v>427.03</v>
      </c>
      <c r="E142" s="1">
        <f t="shared" si="46"/>
        <v>76473.319999999891</v>
      </c>
      <c r="H142" s="40">
        <v>164</v>
      </c>
      <c r="I142" s="40">
        <f>IF('Imperial ME - Current'!$C$15&lt;2.6872,982.62-123.62*(2.6872-'Imperial ME - Current'!$C$15),982.62)</f>
        <v>982.62</v>
      </c>
      <c r="J142" s="1">
        <f t="shared" si="48"/>
        <v>122749.65999999981</v>
      </c>
      <c r="K142" s="40">
        <f>IF('Imperial ME - Current'!$C$15&lt;2.6454,427.03-61.4733*(2.6454-'Imperial ME - Current'!$C$15),427.03)</f>
        <v>427.03</v>
      </c>
      <c r="L142" s="1">
        <f t="shared" si="55"/>
        <v>76473.319999999891</v>
      </c>
      <c r="O142" s="40">
        <v>164</v>
      </c>
      <c r="P142" s="40">
        <f>IF('Imperial ME - Current'!$D$15&lt;2.6872,982.62-123.62*(2.6872-'Imperial ME - Current'!$D$15),982.62)</f>
        <v>982.62</v>
      </c>
      <c r="Q142" s="1">
        <f t="shared" si="49"/>
        <v>122749.65999999981</v>
      </c>
      <c r="R142" s="40">
        <f>IF('Imperial ME - Current'!$D$15&lt;2.6454,427.03-61.4733*(2.6454-'Imperial ME - Current'!$D$15),427.03)</f>
        <v>427.03</v>
      </c>
      <c r="S142" s="1">
        <f t="shared" si="56"/>
        <v>76473.319999999891</v>
      </c>
      <c r="V142" s="40">
        <v>164</v>
      </c>
      <c r="W142" s="40">
        <f>IF('Imperial ME - Current'!$E$15&lt;2.6872,982.62-123.62*(2.6872-'Imperial ME - Current'!$E$15),982.62)</f>
        <v>982.62</v>
      </c>
      <c r="X142" s="1">
        <f t="shared" si="50"/>
        <v>122749.65999999981</v>
      </c>
      <c r="Y142" s="40">
        <f>IF('Imperial ME - Current'!$E$15&lt;2.6454,427.03-61.4733*(2.6454-'Imperial ME - Current'!$E$15),427.03)</f>
        <v>427.03</v>
      </c>
      <c r="Z142" s="1">
        <f t="shared" si="57"/>
        <v>76473.319999999891</v>
      </c>
      <c r="AC142" s="40">
        <v>164</v>
      </c>
      <c r="AD142" s="40">
        <f>IF('Imperial ME - Current'!$F$15&lt;2.6872,982.62-123.62*(2.6872-'Imperial ME - Current'!$F$15),982.62)</f>
        <v>982.62</v>
      </c>
      <c r="AE142" s="1">
        <f t="shared" si="51"/>
        <v>122749.65999999981</v>
      </c>
      <c r="AF142" s="40">
        <f>IF('Imperial ME - Current'!$F$15&lt;2.6454,427.03-61.4733*(2.6454-'Imperial ME - Current'!$F$15),427.03)</f>
        <v>427.03</v>
      </c>
      <c r="AG142" s="1">
        <f t="shared" si="58"/>
        <v>76473.319999999891</v>
      </c>
      <c r="AJ142" s="40">
        <v>164</v>
      </c>
      <c r="AK142" s="40">
        <f>IF('Imperial ME - Current'!$G$15&lt;2.6872,982.62-123.62*(2.6872-'Imperial ME - Current'!$G$15),982.62)</f>
        <v>982.62</v>
      </c>
      <c r="AL142" s="1">
        <f t="shared" si="52"/>
        <v>122749.65999999981</v>
      </c>
      <c r="AM142" s="40">
        <f>IF('Imperial ME - Current'!$G$15&lt;2.6454,427.03-61.4733*(2.6454-'Imperial ME - Current'!$G$15),427.03)</f>
        <v>427.03</v>
      </c>
      <c r="AN142" s="1">
        <f t="shared" si="59"/>
        <v>76473.319999999891</v>
      </c>
      <c r="AQ142" s="40">
        <v>164</v>
      </c>
      <c r="AR142" s="40">
        <f>IF('Imperial ME - Current'!$H$15&lt;2.6872,982.62-123.62*(2.6872-'Imperial ME - Current'!$H$15),982.62)</f>
        <v>982.62</v>
      </c>
      <c r="AS142" s="1">
        <f t="shared" si="53"/>
        <v>122749.65999999981</v>
      </c>
      <c r="AT142" s="40">
        <f>IF('Imperial ME - Current'!$H$15&lt;2.6454,427.03-61.4733*(2.6454-'Imperial ME - Current'!$H$15),427.03)</f>
        <v>427.03</v>
      </c>
      <c r="AU142" s="1">
        <f t="shared" si="60"/>
        <v>76473.319999999891</v>
      </c>
      <c r="AX142" s="40">
        <v>164</v>
      </c>
      <c r="AY142" s="40">
        <f>IF('Imperial ME - Current'!$I$15&lt;2.6872,982.62-123.62*(2.6872-'Imperial ME - Current'!$I$15),982.62)</f>
        <v>982.62</v>
      </c>
      <c r="AZ142" s="1">
        <f t="shared" si="54"/>
        <v>122749.65999999981</v>
      </c>
      <c r="BA142" s="40">
        <f>IF('Imperial ME - Current'!$I$15&lt;2.6454,427.03-61.4733*(2.6454-'Imperial ME - Current'!$I$15),427.03)</f>
        <v>427.03</v>
      </c>
      <c r="BB142" s="1">
        <f t="shared" si="61"/>
        <v>76473.319999999891</v>
      </c>
    </row>
    <row r="143" spans="1:54" x14ac:dyDescent="0.25">
      <c r="A143" s="40">
        <v>165</v>
      </c>
      <c r="B143" s="40">
        <f>IF('Imperial ME - Current'!$B$15&lt;2.6872,982.62-123.62*(2.6872-'Imperial ME - Current'!$B$15),982.62)</f>
        <v>982.62</v>
      </c>
      <c r="C143" s="1">
        <f t="shared" si="47"/>
        <v>123732.27999999981</v>
      </c>
      <c r="D143" s="40">
        <f>IF('Imperial ME - Current'!$B$15&lt;2.6454,427.03-61.4733*(2.6454-'Imperial ME - Current'!$B$15),427.03)</f>
        <v>427.03</v>
      </c>
      <c r="E143" s="1">
        <f t="shared" si="46"/>
        <v>76900.349999999889</v>
      </c>
      <c r="H143" s="40">
        <v>165</v>
      </c>
      <c r="I143" s="40">
        <f>IF('Imperial ME - Current'!$C$15&lt;2.6872,982.62-123.62*(2.6872-'Imperial ME - Current'!$C$15),982.62)</f>
        <v>982.62</v>
      </c>
      <c r="J143" s="1">
        <f t="shared" si="48"/>
        <v>123732.27999999981</v>
      </c>
      <c r="K143" s="40">
        <f>IF('Imperial ME - Current'!$C$15&lt;2.6454,427.03-61.4733*(2.6454-'Imperial ME - Current'!$C$15),427.03)</f>
        <v>427.03</v>
      </c>
      <c r="L143" s="1">
        <f t="shared" si="55"/>
        <v>76900.349999999889</v>
      </c>
      <c r="O143" s="40">
        <v>165</v>
      </c>
      <c r="P143" s="40">
        <f>IF('Imperial ME - Current'!$D$15&lt;2.6872,982.62-123.62*(2.6872-'Imperial ME - Current'!$D$15),982.62)</f>
        <v>982.62</v>
      </c>
      <c r="Q143" s="1">
        <f t="shared" si="49"/>
        <v>123732.27999999981</v>
      </c>
      <c r="R143" s="40">
        <f>IF('Imperial ME - Current'!$D$15&lt;2.6454,427.03-61.4733*(2.6454-'Imperial ME - Current'!$D$15),427.03)</f>
        <v>427.03</v>
      </c>
      <c r="S143" s="1">
        <f t="shared" si="56"/>
        <v>76900.349999999889</v>
      </c>
      <c r="V143" s="40">
        <v>165</v>
      </c>
      <c r="W143" s="40">
        <f>IF('Imperial ME - Current'!$E$15&lt;2.6872,982.62-123.62*(2.6872-'Imperial ME - Current'!$E$15),982.62)</f>
        <v>982.62</v>
      </c>
      <c r="X143" s="1">
        <f t="shared" si="50"/>
        <v>123732.27999999981</v>
      </c>
      <c r="Y143" s="40">
        <f>IF('Imperial ME - Current'!$E$15&lt;2.6454,427.03-61.4733*(2.6454-'Imperial ME - Current'!$E$15),427.03)</f>
        <v>427.03</v>
      </c>
      <c r="Z143" s="1">
        <f t="shared" si="57"/>
        <v>76900.349999999889</v>
      </c>
      <c r="AC143" s="40">
        <v>165</v>
      </c>
      <c r="AD143" s="40">
        <f>IF('Imperial ME - Current'!$F$15&lt;2.6872,982.62-123.62*(2.6872-'Imperial ME - Current'!$F$15),982.62)</f>
        <v>982.62</v>
      </c>
      <c r="AE143" s="1">
        <f t="shared" si="51"/>
        <v>123732.27999999981</v>
      </c>
      <c r="AF143" s="40">
        <f>IF('Imperial ME - Current'!$F$15&lt;2.6454,427.03-61.4733*(2.6454-'Imperial ME - Current'!$F$15),427.03)</f>
        <v>427.03</v>
      </c>
      <c r="AG143" s="1">
        <f t="shared" si="58"/>
        <v>76900.349999999889</v>
      </c>
      <c r="AJ143" s="40">
        <v>165</v>
      </c>
      <c r="AK143" s="40">
        <f>IF('Imperial ME - Current'!$G$15&lt;2.6872,982.62-123.62*(2.6872-'Imperial ME - Current'!$G$15),982.62)</f>
        <v>982.62</v>
      </c>
      <c r="AL143" s="1">
        <f t="shared" si="52"/>
        <v>123732.27999999981</v>
      </c>
      <c r="AM143" s="40">
        <f>IF('Imperial ME - Current'!$G$15&lt;2.6454,427.03-61.4733*(2.6454-'Imperial ME - Current'!$G$15),427.03)</f>
        <v>427.03</v>
      </c>
      <c r="AN143" s="1">
        <f t="shared" si="59"/>
        <v>76900.349999999889</v>
      </c>
      <c r="AQ143" s="40">
        <v>165</v>
      </c>
      <c r="AR143" s="40">
        <f>IF('Imperial ME - Current'!$H$15&lt;2.6872,982.62-123.62*(2.6872-'Imperial ME - Current'!$H$15),982.62)</f>
        <v>982.62</v>
      </c>
      <c r="AS143" s="1">
        <f t="shared" si="53"/>
        <v>123732.27999999981</v>
      </c>
      <c r="AT143" s="40">
        <f>IF('Imperial ME - Current'!$H$15&lt;2.6454,427.03-61.4733*(2.6454-'Imperial ME - Current'!$H$15),427.03)</f>
        <v>427.03</v>
      </c>
      <c r="AU143" s="1">
        <f t="shared" si="60"/>
        <v>76900.349999999889</v>
      </c>
      <c r="AX143" s="40">
        <v>165</v>
      </c>
      <c r="AY143" s="40">
        <f>IF('Imperial ME - Current'!$I$15&lt;2.6872,982.62-123.62*(2.6872-'Imperial ME - Current'!$I$15),982.62)</f>
        <v>982.62</v>
      </c>
      <c r="AZ143" s="1">
        <f t="shared" si="54"/>
        <v>123732.27999999981</v>
      </c>
      <c r="BA143" s="40">
        <f>IF('Imperial ME - Current'!$I$15&lt;2.6454,427.03-61.4733*(2.6454-'Imperial ME - Current'!$I$15),427.03)</f>
        <v>427.03</v>
      </c>
      <c r="BB143" s="1">
        <f t="shared" si="61"/>
        <v>76900.349999999889</v>
      </c>
    </row>
    <row r="144" spans="1:54" x14ac:dyDescent="0.25">
      <c r="A144" s="40">
        <v>166</v>
      </c>
      <c r="B144" s="40">
        <f>IF('Imperial ME - Current'!$B$15&lt;2.6872,982.62-123.62*(2.6872-'Imperial ME - Current'!$B$15),982.62)</f>
        <v>982.62</v>
      </c>
      <c r="C144" s="1">
        <f t="shared" si="47"/>
        <v>124714.89999999981</v>
      </c>
      <c r="D144" s="40">
        <f>IF('Imperial ME - Current'!$B$15&lt;2.6454,427.03-61.4733*(2.6454-'Imperial ME - Current'!$B$15),427.03)</f>
        <v>427.03</v>
      </c>
      <c r="E144" s="1">
        <f t="shared" si="46"/>
        <v>77327.379999999888</v>
      </c>
      <c r="H144" s="40">
        <v>166</v>
      </c>
      <c r="I144" s="40">
        <f>IF('Imperial ME - Current'!$C$15&lt;2.6872,982.62-123.62*(2.6872-'Imperial ME - Current'!$C$15),982.62)</f>
        <v>982.62</v>
      </c>
      <c r="J144" s="1">
        <f t="shared" si="48"/>
        <v>124714.89999999981</v>
      </c>
      <c r="K144" s="40">
        <f>IF('Imperial ME - Current'!$C$15&lt;2.6454,427.03-61.4733*(2.6454-'Imperial ME - Current'!$C$15),427.03)</f>
        <v>427.03</v>
      </c>
      <c r="L144" s="1">
        <f t="shared" si="55"/>
        <v>77327.379999999888</v>
      </c>
      <c r="O144" s="40">
        <v>166</v>
      </c>
      <c r="P144" s="40">
        <f>IF('Imperial ME - Current'!$D$15&lt;2.6872,982.62-123.62*(2.6872-'Imperial ME - Current'!$D$15),982.62)</f>
        <v>982.62</v>
      </c>
      <c r="Q144" s="1">
        <f t="shared" si="49"/>
        <v>124714.89999999981</v>
      </c>
      <c r="R144" s="40">
        <f>IF('Imperial ME - Current'!$D$15&lt;2.6454,427.03-61.4733*(2.6454-'Imperial ME - Current'!$D$15),427.03)</f>
        <v>427.03</v>
      </c>
      <c r="S144" s="1">
        <f t="shared" si="56"/>
        <v>77327.379999999888</v>
      </c>
      <c r="V144" s="40">
        <v>166</v>
      </c>
      <c r="W144" s="40">
        <f>IF('Imperial ME - Current'!$E$15&lt;2.6872,982.62-123.62*(2.6872-'Imperial ME - Current'!$E$15),982.62)</f>
        <v>982.62</v>
      </c>
      <c r="X144" s="1">
        <f t="shared" si="50"/>
        <v>124714.89999999981</v>
      </c>
      <c r="Y144" s="40">
        <f>IF('Imperial ME - Current'!$E$15&lt;2.6454,427.03-61.4733*(2.6454-'Imperial ME - Current'!$E$15),427.03)</f>
        <v>427.03</v>
      </c>
      <c r="Z144" s="1">
        <f t="shared" si="57"/>
        <v>77327.379999999888</v>
      </c>
      <c r="AC144" s="40">
        <v>166</v>
      </c>
      <c r="AD144" s="40">
        <f>IF('Imperial ME - Current'!$F$15&lt;2.6872,982.62-123.62*(2.6872-'Imperial ME - Current'!$F$15),982.62)</f>
        <v>982.62</v>
      </c>
      <c r="AE144" s="1">
        <f t="shared" si="51"/>
        <v>124714.89999999981</v>
      </c>
      <c r="AF144" s="40">
        <f>IF('Imperial ME - Current'!$F$15&lt;2.6454,427.03-61.4733*(2.6454-'Imperial ME - Current'!$F$15),427.03)</f>
        <v>427.03</v>
      </c>
      <c r="AG144" s="1">
        <f t="shared" si="58"/>
        <v>77327.379999999888</v>
      </c>
      <c r="AJ144" s="40">
        <v>166</v>
      </c>
      <c r="AK144" s="40">
        <f>IF('Imperial ME - Current'!$G$15&lt;2.6872,982.62-123.62*(2.6872-'Imperial ME - Current'!$G$15),982.62)</f>
        <v>982.62</v>
      </c>
      <c r="AL144" s="1">
        <f t="shared" si="52"/>
        <v>124714.89999999981</v>
      </c>
      <c r="AM144" s="40">
        <f>IF('Imperial ME - Current'!$G$15&lt;2.6454,427.03-61.4733*(2.6454-'Imperial ME - Current'!$G$15),427.03)</f>
        <v>427.03</v>
      </c>
      <c r="AN144" s="1">
        <f t="shared" si="59"/>
        <v>77327.379999999888</v>
      </c>
      <c r="AQ144" s="40">
        <v>166</v>
      </c>
      <c r="AR144" s="40">
        <f>IF('Imperial ME - Current'!$H$15&lt;2.6872,982.62-123.62*(2.6872-'Imperial ME - Current'!$H$15),982.62)</f>
        <v>982.62</v>
      </c>
      <c r="AS144" s="1">
        <f t="shared" si="53"/>
        <v>124714.89999999981</v>
      </c>
      <c r="AT144" s="40">
        <f>IF('Imperial ME - Current'!$H$15&lt;2.6454,427.03-61.4733*(2.6454-'Imperial ME - Current'!$H$15),427.03)</f>
        <v>427.03</v>
      </c>
      <c r="AU144" s="1">
        <f t="shared" si="60"/>
        <v>77327.379999999888</v>
      </c>
      <c r="AX144" s="40">
        <v>166</v>
      </c>
      <c r="AY144" s="40">
        <f>IF('Imperial ME - Current'!$I$15&lt;2.6872,982.62-123.62*(2.6872-'Imperial ME - Current'!$I$15),982.62)</f>
        <v>982.62</v>
      </c>
      <c r="AZ144" s="1">
        <f t="shared" si="54"/>
        <v>124714.89999999981</v>
      </c>
      <c r="BA144" s="40">
        <f>IF('Imperial ME - Current'!$I$15&lt;2.6454,427.03-61.4733*(2.6454-'Imperial ME - Current'!$I$15),427.03)</f>
        <v>427.03</v>
      </c>
      <c r="BB144" s="1">
        <f t="shared" si="61"/>
        <v>77327.379999999888</v>
      </c>
    </row>
    <row r="145" spans="1:54" x14ac:dyDescent="0.25">
      <c r="A145" s="40">
        <v>167</v>
      </c>
      <c r="B145" s="40">
        <f>IF('Imperial ME - Current'!$B$15&lt;2.6872,982.62-123.62*(2.6872-'Imperial ME - Current'!$B$15),982.62)</f>
        <v>982.62</v>
      </c>
      <c r="C145" s="1">
        <f t="shared" si="47"/>
        <v>125697.5199999998</v>
      </c>
      <c r="D145" s="40">
        <f>IF('Imperial ME - Current'!$B$15&lt;2.6454,427.03-61.4733*(2.6454-'Imperial ME - Current'!$B$15),427.03)</f>
        <v>427.03</v>
      </c>
      <c r="E145" s="1">
        <f t="shared" si="46"/>
        <v>77754.409999999887</v>
      </c>
      <c r="H145" s="40">
        <v>167</v>
      </c>
      <c r="I145" s="40">
        <f>IF('Imperial ME - Current'!$C$15&lt;2.6872,982.62-123.62*(2.6872-'Imperial ME - Current'!$C$15),982.62)</f>
        <v>982.62</v>
      </c>
      <c r="J145" s="1">
        <f t="shared" si="48"/>
        <v>125697.5199999998</v>
      </c>
      <c r="K145" s="40">
        <f>IF('Imperial ME - Current'!$C$15&lt;2.6454,427.03-61.4733*(2.6454-'Imperial ME - Current'!$C$15),427.03)</f>
        <v>427.03</v>
      </c>
      <c r="L145" s="1">
        <f t="shared" si="55"/>
        <v>77754.409999999887</v>
      </c>
      <c r="O145" s="40">
        <v>167</v>
      </c>
      <c r="P145" s="40">
        <f>IF('Imperial ME - Current'!$D$15&lt;2.6872,982.62-123.62*(2.6872-'Imperial ME - Current'!$D$15),982.62)</f>
        <v>982.62</v>
      </c>
      <c r="Q145" s="1">
        <f t="shared" si="49"/>
        <v>125697.5199999998</v>
      </c>
      <c r="R145" s="40">
        <f>IF('Imperial ME - Current'!$D$15&lt;2.6454,427.03-61.4733*(2.6454-'Imperial ME - Current'!$D$15),427.03)</f>
        <v>427.03</v>
      </c>
      <c r="S145" s="1">
        <f t="shared" si="56"/>
        <v>77754.409999999887</v>
      </c>
      <c r="V145" s="40">
        <v>167</v>
      </c>
      <c r="W145" s="40">
        <f>IF('Imperial ME - Current'!$E$15&lt;2.6872,982.62-123.62*(2.6872-'Imperial ME - Current'!$E$15),982.62)</f>
        <v>982.62</v>
      </c>
      <c r="X145" s="1">
        <f t="shared" si="50"/>
        <v>125697.5199999998</v>
      </c>
      <c r="Y145" s="40">
        <f>IF('Imperial ME - Current'!$E$15&lt;2.6454,427.03-61.4733*(2.6454-'Imperial ME - Current'!$E$15),427.03)</f>
        <v>427.03</v>
      </c>
      <c r="Z145" s="1">
        <f t="shared" si="57"/>
        <v>77754.409999999887</v>
      </c>
      <c r="AC145" s="40">
        <v>167</v>
      </c>
      <c r="AD145" s="40">
        <f>IF('Imperial ME - Current'!$F$15&lt;2.6872,982.62-123.62*(2.6872-'Imperial ME - Current'!$F$15),982.62)</f>
        <v>982.62</v>
      </c>
      <c r="AE145" s="1">
        <f t="shared" si="51"/>
        <v>125697.5199999998</v>
      </c>
      <c r="AF145" s="40">
        <f>IF('Imperial ME - Current'!$F$15&lt;2.6454,427.03-61.4733*(2.6454-'Imperial ME - Current'!$F$15),427.03)</f>
        <v>427.03</v>
      </c>
      <c r="AG145" s="1">
        <f t="shared" si="58"/>
        <v>77754.409999999887</v>
      </c>
      <c r="AJ145" s="40">
        <v>167</v>
      </c>
      <c r="AK145" s="40">
        <f>IF('Imperial ME - Current'!$G$15&lt;2.6872,982.62-123.62*(2.6872-'Imperial ME - Current'!$G$15),982.62)</f>
        <v>982.62</v>
      </c>
      <c r="AL145" s="1">
        <f t="shared" si="52"/>
        <v>125697.5199999998</v>
      </c>
      <c r="AM145" s="40">
        <f>IF('Imperial ME - Current'!$G$15&lt;2.6454,427.03-61.4733*(2.6454-'Imperial ME - Current'!$G$15),427.03)</f>
        <v>427.03</v>
      </c>
      <c r="AN145" s="1">
        <f t="shared" si="59"/>
        <v>77754.409999999887</v>
      </c>
      <c r="AQ145" s="40">
        <v>167</v>
      </c>
      <c r="AR145" s="40">
        <f>IF('Imperial ME - Current'!$H$15&lt;2.6872,982.62-123.62*(2.6872-'Imperial ME - Current'!$H$15),982.62)</f>
        <v>982.62</v>
      </c>
      <c r="AS145" s="1">
        <f t="shared" si="53"/>
        <v>125697.5199999998</v>
      </c>
      <c r="AT145" s="40">
        <f>IF('Imperial ME - Current'!$H$15&lt;2.6454,427.03-61.4733*(2.6454-'Imperial ME - Current'!$H$15),427.03)</f>
        <v>427.03</v>
      </c>
      <c r="AU145" s="1">
        <f t="shared" si="60"/>
        <v>77754.409999999887</v>
      </c>
      <c r="AX145" s="40">
        <v>167</v>
      </c>
      <c r="AY145" s="40">
        <f>IF('Imperial ME - Current'!$I$15&lt;2.6872,982.62-123.62*(2.6872-'Imperial ME - Current'!$I$15),982.62)</f>
        <v>982.62</v>
      </c>
      <c r="AZ145" s="1">
        <f t="shared" si="54"/>
        <v>125697.5199999998</v>
      </c>
      <c r="BA145" s="40">
        <f>IF('Imperial ME - Current'!$I$15&lt;2.6454,427.03-61.4733*(2.6454-'Imperial ME - Current'!$I$15),427.03)</f>
        <v>427.03</v>
      </c>
      <c r="BB145" s="1">
        <f t="shared" si="61"/>
        <v>77754.409999999887</v>
      </c>
    </row>
    <row r="146" spans="1:54" x14ac:dyDescent="0.25">
      <c r="A146" s="40">
        <v>168</v>
      </c>
      <c r="B146" s="40">
        <f>IF('Imperial ME - Current'!$B$15&lt;2.6872,982.62-123.62*(2.6872-'Imperial ME - Current'!$B$15),982.62)</f>
        <v>982.62</v>
      </c>
      <c r="C146" s="1">
        <f t="shared" si="47"/>
        <v>126680.1399999998</v>
      </c>
      <c r="D146" s="40">
        <f>IF('Imperial ME - Current'!$B$15&lt;2.6454,427.03-61.4733*(2.6454-'Imperial ME - Current'!$B$15),427.03)</f>
        <v>427.03</v>
      </c>
      <c r="E146" s="1">
        <f t="shared" si="46"/>
        <v>78181.439999999886</v>
      </c>
      <c r="H146" s="40">
        <v>168</v>
      </c>
      <c r="I146" s="40">
        <f>IF('Imperial ME - Current'!$C$15&lt;2.6872,982.62-123.62*(2.6872-'Imperial ME - Current'!$C$15),982.62)</f>
        <v>982.62</v>
      </c>
      <c r="J146" s="1">
        <f t="shared" si="48"/>
        <v>126680.1399999998</v>
      </c>
      <c r="K146" s="40">
        <f>IF('Imperial ME - Current'!$C$15&lt;2.6454,427.03-61.4733*(2.6454-'Imperial ME - Current'!$C$15),427.03)</f>
        <v>427.03</v>
      </c>
      <c r="L146" s="1">
        <f t="shared" si="55"/>
        <v>78181.439999999886</v>
      </c>
      <c r="O146" s="40">
        <v>168</v>
      </c>
      <c r="P146" s="40">
        <f>IF('Imperial ME - Current'!$D$15&lt;2.6872,982.62-123.62*(2.6872-'Imperial ME - Current'!$D$15),982.62)</f>
        <v>982.62</v>
      </c>
      <c r="Q146" s="1">
        <f t="shared" si="49"/>
        <v>126680.1399999998</v>
      </c>
      <c r="R146" s="40">
        <f>IF('Imperial ME - Current'!$D$15&lt;2.6454,427.03-61.4733*(2.6454-'Imperial ME - Current'!$D$15),427.03)</f>
        <v>427.03</v>
      </c>
      <c r="S146" s="1">
        <f t="shared" si="56"/>
        <v>78181.439999999886</v>
      </c>
      <c r="V146" s="40">
        <v>168</v>
      </c>
      <c r="W146" s="40">
        <f>IF('Imperial ME - Current'!$E$15&lt;2.6872,982.62-123.62*(2.6872-'Imperial ME - Current'!$E$15),982.62)</f>
        <v>982.62</v>
      </c>
      <c r="X146" s="1">
        <f t="shared" si="50"/>
        <v>126680.1399999998</v>
      </c>
      <c r="Y146" s="40">
        <f>IF('Imperial ME - Current'!$E$15&lt;2.6454,427.03-61.4733*(2.6454-'Imperial ME - Current'!$E$15),427.03)</f>
        <v>427.03</v>
      </c>
      <c r="Z146" s="1">
        <f t="shared" si="57"/>
        <v>78181.439999999886</v>
      </c>
      <c r="AC146" s="40">
        <v>168</v>
      </c>
      <c r="AD146" s="40">
        <f>IF('Imperial ME - Current'!$F$15&lt;2.6872,982.62-123.62*(2.6872-'Imperial ME - Current'!$F$15),982.62)</f>
        <v>982.62</v>
      </c>
      <c r="AE146" s="1">
        <f t="shared" si="51"/>
        <v>126680.1399999998</v>
      </c>
      <c r="AF146" s="40">
        <f>IF('Imperial ME - Current'!$F$15&lt;2.6454,427.03-61.4733*(2.6454-'Imperial ME - Current'!$F$15),427.03)</f>
        <v>427.03</v>
      </c>
      <c r="AG146" s="1">
        <f t="shared" si="58"/>
        <v>78181.439999999886</v>
      </c>
      <c r="AJ146" s="40">
        <v>168</v>
      </c>
      <c r="AK146" s="40">
        <f>IF('Imperial ME - Current'!$G$15&lt;2.6872,982.62-123.62*(2.6872-'Imperial ME - Current'!$G$15),982.62)</f>
        <v>982.62</v>
      </c>
      <c r="AL146" s="1">
        <f t="shared" si="52"/>
        <v>126680.1399999998</v>
      </c>
      <c r="AM146" s="40">
        <f>IF('Imperial ME - Current'!$G$15&lt;2.6454,427.03-61.4733*(2.6454-'Imperial ME - Current'!$G$15),427.03)</f>
        <v>427.03</v>
      </c>
      <c r="AN146" s="1">
        <f t="shared" si="59"/>
        <v>78181.439999999886</v>
      </c>
      <c r="AQ146" s="40">
        <v>168</v>
      </c>
      <c r="AR146" s="40">
        <f>IF('Imperial ME - Current'!$H$15&lt;2.6872,982.62-123.62*(2.6872-'Imperial ME - Current'!$H$15),982.62)</f>
        <v>982.62</v>
      </c>
      <c r="AS146" s="1">
        <f t="shared" si="53"/>
        <v>126680.1399999998</v>
      </c>
      <c r="AT146" s="40">
        <f>IF('Imperial ME - Current'!$H$15&lt;2.6454,427.03-61.4733*(2.6454-'Imperial ME - Current'!$H$15),427.03)</f>
        <v>427.03</v>
      </c>
      <c r="AU146" s="1">
        <f t="shared" si="60"/>
        <v>78181.439999999886</v>
      </c>
      <c r="AX146" s="40">
        <v>168</v>
      </c>
      <c r="AY146" s="40">
        <f>IF('Imperial ME - Current'!$I$15&lt;2.6872,982.62-123.62*(2.6872-'Imperial ME - Current'!$I$15),982.62)</f>
        <v>982.62</v>
      </c>
      <c r="AZ146" s="1">
        <f t="shared" si="54"/>
        <v>126680.1399999998</v>
      </c>
      <c r="BA146" s="40">
        <f>IF('Imperial ME - Current'!$I$15&lt;2.6454,427.03-61.4733*(2.6454-'Imperial ME - Current'!$I$15),427.03)</f>
        <v>427.03</v>
      </c>
      <c r="BB146" s="1">
        <f t="shared" si="61"/>
        <v>78181.439999999886</v>
      </c>
    </row>
    <row r="147" spans="1:54" x14ac:dyDescent="0.25">
      <c r="A147" s="40">
        <v>169</v>
      </c>
      <c r="B147" s="40">
        <f>IF('Imperial ME - Current'!$B$15&lt;2.6872,982.62-123.62*(2.6872-'Imperial ME - Current'!$B$15),982.62)</f>
        <v>982.62</v>
      </c>
      <c r="C147" s="1">
        <f t="shared" si="47"/>
        <v>127662.75999999979</v>
      </c>
      <c r="D147" s="40">
        <f>IF('Imperial ME - Current'!$B$15&lt;2.6454,427.03-61.4733*(2.6454-'Imperial ME - Current'!$B$15),427.03)</f>
        <v>427.03</v>
      </c>
      <c r="E147" s="1">
        <f t="shared" si="46"/>
        <v>78608.469999999885</v>
      </c>
      <c r="H147" s="40">
        <v>169</v>
      </c>
      <c r="I147" s="40">
        <f>IF('Imperial ME - Current'!$C$15&lt;2.6872,982.62-123.62*(2.6872-'Imperial ME - Current'!$C$15),982.62)</f>
        <v>982.62</v>
      </c>
      <c r="J147" s="1">
        <f t="shared" si="48"/>
        <v>127662.75999999979</v>
      </c>
      <c r="K147" s="40">
        <f>IF('Imperial ME - Current'!$C$15&lt;2.6454,427.03-61.4733*(2.6454-'Imperial ME - Current'!$C$15),427.03)</f>
        <v>427.03</v>
      </c>
      <c r="L147" s="1">
        <f t="shared" si="55"/>
        <v>78608.469999999885</v>
      </c>
      <c r="O147" s="40">
        <v>169</v>
      </c>
      <c r="P147" s="40">
        <f>IF('Imperial ME - Current'!$D$15&lt;2.6872,982.62-123.62*(2.6872-'Imperial ME - Current'!$D$15),982.62)</f>
        <v>982.62</v>
      </c>
      <c r="Q147" s="1">
        <f t="shared" si="49"/>
        <v>127662.75999999979</v>
      </c>
      <c r="R147" s="40">
        <f>IF('Imperial ME - Current'!$D$15&lt;2.6454,427.03-61.4733*(2.6454-'Imperial ME - Current'!$D$15),427.03)</f>
        <v>427.03</v>
      </c>
      <c r="S147" s="1">
        <f t="shared" si="56"/>
        <v>78608.469999999885</v>
      </c>
      <c r="V147" s="40">
        <v>169</v>
      </c>
      <c r="W147" s="40">
        <f>IF('Imperial ME - Current'!$E$15&lt;2.6872,982.62-123.62*(2.6872-'Imperial ME - Current'!$E$15),982.62)</f>
        <v>982.62</v>
      </c>
      <c r="X147" s="1">
        <f t="shared" si="50"/>
        <v>127662.75999999979</v>
      </c>
      <c r="Y147" s="40">
        <f>IF('Imperial ME - Current'!$E$15&lt;2.6454,427.03-61.4733*(2.6454-'Imperial ME - Current'!$E$15),427.03)</f>
        <v>427.03</v>
      </c>
      <c r="Z147" s="1">
        <f t="shared" si="57"/>
        <v>78608.469999999885</v>
      </c>
      <c r="AC147" s="40">
        <v>169</v>
      </c>
      <c r="AD147" s="40">
        <f>IF('Imperial ME - Current'!$F$15&lt;2.6872,982.62-123.62*(2.6872-'Imperial ME - Current'!$F$15),982.62)</f>
        <v>982.62</v>
      </c>
      <c r="AE147" s="1">
        <f t="shared" si="51"/>
        <v>127662.75999999979</v>
      </c>
      <c r="AF147" s="40">
        <f>IF('Imperial ME - Current'!$F$15&lt;2.6454,427.03-61.4733*(2.6454-'Imperial ME - Current'!$F$15),427.03)</f>
        <v>427.03</v>
      </c>
      <c r="AG147" s="1">
        <f t="shared" si="58"/>
        <v>78608.469999999885</v>
      </c>
      <c r="AJ147" s="40">
        <v>169</v>
      </c>
      <c r="AK147" s="40">
        <f>IF('Imperial ME - Current'!$G$15&lt;2.6872,982.62-123.62*(2.6872-'Imperial ME - Current'!$G$15),982.62)</f>
        <v>982.62</v>
      </c>
      <c r="AL147" s="1">
        <f t="shared" si="52"/>
        <v>127662.75999999979</v>
      </c>
      <c r="AM147" s="40">
        <f>IF('Imperial ME - Current'!$G$15&lt;2.6454,427.03-61.4733*(2.6454-'Imperial ME - Current'!$G$15),427.03)</f>
        <v>427.03</v>
      </c>
      <c r="AN147" s="1">
        <f t="shared" si="59"/>
        <v>78608.469999999885</v>
      </c>
      <c r="AQ147" s="40">
        <v>169</v>
      </c>
      <c r="AR147" s="40">
        <f>IF('Imperial ME - Current'!$H$15&lt;2.6872,982.62-123.62*(2.6872-'Imperial ME - Current'!$H$15),982.62)</f>
        <v>982.62</v>
      </c>
      <c r="AS147" s="1">
        <f t="shared" si="53"/>
        <v>127662.75999999979</v>
      </c>
      <c r="AT147" s="40">
        <f>IF('Imperial ME - Current'!$H$15&lt;2.6454,427.03-61.4733*(2.6454-'Imperial ME - Current'!$H$15),427.03)</f>
        <v>427.03</v>
      </c>
      <c r="AU147" s="1">
        <f t="shared" si="60"/>
        <v>78608.469999999885</v>
      </c>
      <c r="AX147" s="40">
        <v>169</v>
      </c>
      <c r="AY147" s="40">
        <f>IF('Imperial ME - Current'!$I$15&lt;2.6872,982.62-123.62*(2.6872-'Imperial ME - Current'!$I$15),982.62)</f>
        <v>982.62</v>
      </c>
      <c r="AZ147" s="1">
        <f t="shared" si="54"/>
        <v>127662.75999999979</v>
      </c>
      <c r="BA147" s="40">
        <f>IF('Imperial ME - Current'!$I$15&lt;2.6454,427.03-61.4733*(2.6454-'Imperial ME - Current'!$I$15),427.03)</f>
        <v>427.03</v>
      </c>
      <c r="BB147" s="1">
        <f t="shared" si="61"/>
        <v>78608.469999999885</v>
      </c>
    </row>
    <row r="148" spans="1:54" x14ac:dyDescent="0.25">
      <c r="A148" s="40">
        <v>170</v>
      </c>
      <c r="B148" s="40">
        <f>IF('Imperial ME - Current'!$B$15&lt;2.6872,982.62-123.62*(2.6872-'Imperial ME - Current'!$B$15),982.62)</f>
        <v>982.62</v>
      </c>
      <c r="C148" s="1">
        <f t="shared" si="47"/>
        <v>128645.37999999979</v>
      </c>
      <c r="D148" s="40">
        <f>IF('Imperial ME - Current'!$B$15&lt;2.6454,427.03-61.4733*(2.6454-'Imperial ME - Current'!$B$15),427.03)</f>
        <v>427.03</v>
      </c>
      <c r="E148" s="1">
        <f t="shared" si="46"/>
        <v>79035.499999999884</v>
      </c>
      <c r="H148" s="40">
        <v>170</v>
      </c>
      <c r="I148" s="40">
        <f>IF('Imperial ME - Current'!$C$15&lt;2.6872,982.62-123.62*(2.6872-'Imperial ME - Current'!$C$15),982.62)</f>
        <v>982.62</v>
      </c>
      <c r="J148" s="1">
        <f t="shared" si="48"/>
        <v>128645.37999999979</v>
      </c>
      <c r="K148" s="40">
        <f>IF('Imperial ME - Current'!$C$15&lt;2.6454,427.03-61.4733*(2.6454-'Imperial ME - Current'!$C$15),427.03)</f>
        <v>427.03</v>
      </c>
      <c r="L148" s="1">
        <f t="shared" si="55"/>
        <v>79035.499999999884</v>
      </c>
      <c r="O148" s="40">
        <v>170</v>
      </c>
      <c r="P148" s="40">
        <f>IF('Imperial ME - Current'!$D$15&lt;2.6872,982.62-123.62*(2.6872-'Imperial ME - Current'!$D$15),982.62)</f>
        <v>982.62</v>
      </c>
      <c r="Q148" s="1">
        <f t="shared" si="49"/>
        <v>128645.37999999979</v>
      </c>
      <c r="R148" s="40">
        <f>IF('Imperial ME - Current'!$D$15&lt;2.6454,427.03-61.4733*(2.6454-'Imperial ME - Current'!$D$15),427.03)</f>
        <v>427.03</v>
      </c>
      <c r="S148" s="1">
        <f t="shared" si="56"/>
        <v>79035.499999999884</v>
      </c>
      <c r="V148" s="40">
        <v>170</v>
      </c>
      <c r="W148" s="40">
        <f>IF('Imperial ME - Current'!$E$15&lt;2.6872,982.62-123.62*(2.6872-'Imperial ME - Current'!$E$15),982.62)</f>
        <v>982.62</v>
      </c>
      <c r="X148" s="1">
        <f t="shared" si="50"/>
        <v>128645.37999999979</v>
      </c>
      <c r="Y148" s="40">
        <f>IF('Imperial ME - Current'!$E$15&lt;2.6454,427.03-61.4733*(2.6454-'Imperial ME - Current'!$E$15),427.03)</f>
        <v>427.03</v>
      </c>
      <c r="Z148" s="1">
        <f t="shared" si="57"/>
        <v>79035.499999999884</v>
      </c>
      <c r="AC148" s="40">
        <v>170</v>
      </c>
      <c r="AD148" s="40">
        <f>IF('Imperial ME - Current'!$F$15&lt;2.6872,982.62-123.62*(2.6872-'Imperial ME - Current'!$F$15),982.62)</f>
        <v>982.62</v>
      </c>
      <c r="AE148" s="1">
        <f t="shared" si="51"/>
        <v>128645.37999999979</v>
      </c>
      <c r="AF148" s="40">
        <f>IF('Imperial ME - Current'!$F$15&lt;2.6454,427.03-61.4733*(2.6454-'Imperial ME - Current'!$F$15),427.03)</f>
        <v>427.03</v>
      </c>
      <c r="AG148" s="1">
        <f t="shared" si="58"/>
        <v>79035.499999999884</v>
      </c>
      <c r="AJ148" s="40">
        <v>170</v>
      </c>
      <c r="AK148" s="40">
        <f>IF('Imperial ME - Current'!$G$15&lt;2.6872,982.62-123.62*(2.6872-'Imperial ME - Current'!$G$15),982.62)</f>
        <v>982.62</v>
      </c>
      <c r="AL148" s="1">
        <f t="shared" si="52"/>
        <v>128645.37999999979</v>
      </c>
      <c r="AM148" s="40">
        <f>IF('Imperial ME - Current'!$G$15&lt;2.6454,427.03-61.4733*(2.6454-'Imperial ME - Current'!$G$15),427.03)</f>
        <v>427.03</v>
      </c>
      <c r="AN148" s="1">
        <f t="shared" si="59"/>
        <v>79035.499999999884</v>
      </c>
      <c r="AQ148" s="40">
        <v>170</v>
      </c>
      <c r="AR148" s="40">
        <f>IF('Imperial ME - Current'!$H$15&lt;2.6872,982.62-123.62*(2.6872-'Imperial ME - Current'!$H$15),982.62)</f>
        <v>982.62</v>
      </c>
      <c r="AS148" s="1">
        <f t="shared" si="53"/>
        <v>128645.37999999979</v>
      </c>
      <c r="AT148" s="40">
        <f>IF('Imperial ME - Current'!$H$15&lt;2.6454,427.03-61.4733*(2.6454-'Imperial ME - Current'!$H$15),427.03)</f>
        <v>427.03</v>
      </c>
      <c r="AU148" s="1">
        <f t="shared" si="60"/>
        <v>79035.499999999884</v>
      </c>
      <c r="AX148" s="40">
        <v>170</v>
      </c>
      <c r="AY148" s="40">
        <f>IF('Imperial ME - Current'!$I$15&lt;2.6872,982.62-123.62*(2.6872-'Imperial ME - Current'!$I$15),982.62)</f>
        <v>982.62</v>
      </c>
      <c r="AZ148" s="1">
        <f t="shared" si="54"/>
        <v>128645.37999999979</v>
      </c>
      <c r="BA148" s="40">
        <f>IF('Imperial ME - Current'!$I$15&lt;2.6454,427.03-61.4733*(2.6454-'Imperial ME - Current'!$I$15),427.03)</f>
        <v>427.03</v>
      </c>
      <c r="BB148" s="1">
        <f t="shared" si="61"/>
        <v>79035.499999999884</v>
      </c>
    </row>
    <row r="149" spans="1:54" x14ac:dyDescent="0.25">
      <c r="A149" s="40">
        <v>171</v>
      </c>
      <c r="B149" s="40">
        <f>IF('Imperial ME - Current'!$B$15&lt;2.3542,1079.85-130.66*(2.3542-'Imperial ME - Current'!$B$15),1079.85)</f>
        <v>1079.8499999999999</v>
      </c>
      <c r="C149" s="1">
        <f t="shared" si="47"/>
        <v>129725.22999999979</v>
      </c>
      <c r="D149" s="40">
        <f>IF('Imperial ME - Current'!$B$15&lt;2.3795,385.62-52.4691*(2.3795-'Imperial ME - Current'!$B$15),385.62)</f>
        <v>385.62</v>
      </c>
      <c r="E149" s="1">
        <f t="shared" si="46"/>
        <v>79421.119999999879</v>
      </c>
      <c r="F149" s="1"/>
      <c r="G149" s="1"/>
      <c r="H149" s="40">
        <v>171</v>
      </c>
      <c r="I149" s="40">
        <f>IF('Imperial ME - Current'!$C$15&lt;2.3542,1079.85-130.66*(2.3542-'Imperial ME - Current'!$C$15),1079.85)</f>
        <v>1079.8499999999999</v>
      </c>
      <c r="J149" s="1">
        <f t="shared" si="48"/>
        <v>129725.22999999979</v>
      </c>
      <c r="K149" s="40">
        <f>IF('Imperial ME - Current'!$C$15&lt;2.3795,385.62-52.4691*(2.3795-'Imperial ME - Current'!$C$15),385.62)</f>
        <v>385.62</v>
      </c>
      <c r="L149" s="1">
        <f t="shared" si="55"/>
        <v>79421.119999999879</v>
      </c>
      <c r="O149" s="40">
        <v>171</v>
      </c>
      <c r="P149" s="40">
        <f>IF('Imperial ME - Current'!$D$15&lt;2.3542,1079.85-130.66*(2.3542-'Imperial ME - Current'!$D$15),1079.85)</f>
        <v>1079.8499999999999</v>
      </c>
      <c r="Q149" s="1">
        <f t="shared" si="49"/>
        <v>129725.22999999979</v>
      </c>
      <c r="R149" s="40">
        <f>IF('Imperial ME - Current'!$D$15&lt;2.3795,385.62-52.4691*(2.3795-'Imperial ME - Current'!$D$15),385.62)</f>
        <v>385.62</v>
      </c>
      <c r="S149" s="1">
        <f t="shared" si="56"/>
        <v>79421.119999999879</v>
      </c>
      <c r="V149" s="40">
        <v>171</v>
      </c>
      <c r="W149" s="40">
        <f>IF('Imperial ME - Current'!$E$15&lt;2.3542,1079.85-130.66*(2.3542-'Imperial ME - Current'!$E$15),1079.85)</f>
        <v>1079.8499999999999</v>
      </c>
      <c r="X149" s="1">
        <f t="shared" si="50"/>
        <v>129725.22999999979</v>
      </c>
      <c r="Y149" s="40">
        <f>IF('Imperial ME - Current'!$E$15&lt;2.3795,385.62-52.4691*(2.3795-'Imperial ME - Current'!$E$15),385.62)</f>
        <v>385.62</v>
      </c>
      <c r="Z149" s="1">
        <f t="shared" si="57"/>
        <v>79421.119999999879</v>
      </c>
      <c r="AC149" s="40">
        <v>171</v>
      </c>
      <c r="AD149" s="40">
        <f>IF('Imperial ME - Current'!$F$15&lt;2.3542,1079.85-130.66*(2.3542-'Imperial ME - Current'!$F$15),1079.85)</f>
        <v>1079.8499999999999</v>
      </c>
      <c r="AE149" s="1">
        <f t="shared" si="51"/>
        <v>129725.22999999979</v>
      </c>
      <c r="AF149" s="40">
        <f>IF('Imperial ME - Current'!$F$15&lt;2.3795,385.62-52.4691*(2.3795-'Imperial ME - Current'!$F$15),385.62)</f>
        <v>385.62</v>
      </c>
      <c r="AG149" s="1">
        <f t="shared" si="58"/>
        <v>79421.119999999879</v>
      </c>
      <c r="AJ149" s="40">
        <v>171</v>
      </c>
      <c r="AK149" s="40">
        <f>IF('Imperial ME - Current'!$G$15&lt;2.3542,1079.85-130.66*(2.3542-'Imperial ME - Current'!$G$15),1079.85)</f>
        <v>1079.8499999999999</v>
      </c>
      <c r="AL149" s="1">
        <f t="shared" si="52"/>
        <v>129725.22999999979</v>
      </c>
      <c r="AM149" s="40">
        <f>IF('Imperial ME - Current'!$G$15&lt;2.3795,385.62-52.4691*(2.3795-'Imperial ME - Current'!$G$15),385.62)</f>
        <v>385.62</v>
      </c>
      <c r="AN149" s="1">
        <f t="shared" si="59"/>
        <v>79421.119999999879</v>
      </c>
      <c r="AQ149" s="40">
        <v>171</v>
      </c>
      <c r="AR149" s="40">
        <f>IF('Imperial ME - Current'!$H$15&lt;2.3542,1079.85-130.66*(2.3542-'Imperial ME - Current'!$H$15),1079.85)</f>
        <v>1079.8499999999999</v>
      </c>
      <c r="AS149" s="1">
        <f t="shared" si="53"/>
        <v>129725.22999999979</v>
      </c>
      <c r="AT149" s="40">
        <f>IF('Imperial ME - Current'!$H$15&lt;2.3795,385.62-52.4691*(2.3795-'Imperial ME - Current'!$H$15),385.62)</f>
        <v>385.62</v>
      </c>
      <c r="AU149" s="1">
        <f t="shared" si="60"/>
        <v>79421.119999999879</v>
      </c>
      <c r="AX149" s="40">
        <v>171</v>
      </c>
      <c r="AY149" s="40">
        <f>IF('Imperial ME - Current'!$I$15&lt;2.3542,1079.85-130.66*(2.3542-'Imperial ME - Current'!$I$15),1079.85)</f>
        <v>1079.8499999999999</v>
      </c>
      <c r="AZ149" s="1">
        <f t="shared" si="54"/>
        <v>129725.22999999979</v>
      </c>
      <c r="BA149" s="40">
        <f>IF('Imperial ME - Current'!$I$15&lt;2.3795,385.62-52.4691*(2.3795-'Imperial ME - Current'!$I$15),385.62)</f>
        <v>385.62</v>
      </c>
      <c r="BB149" s="1">
        <f t="shared" si="61"/>
        <v>79421.119999999879</v>
      </c>
    </row>
    <row r="150" spans="1:54" x14ac:dyDescent="0.25">
      <c r="A150" s="40">
        <v>172</v>
      </c>
      <c r="B150" s="40">
        <f>IF('Imperial ME - Current'!$B$15&lt;2.3542,1079.85-130.66*(2.3542-'Imperial ME - Current'!$B$15),1079.85)</f>
        <v>1079.8499999999999</v>
      </c>
      <c r="C150" s="1">
        <f t="shared" si="47"/>
        <v>130805.0799999998</v>
      </c>
      <c r="D150" s="40">
        <f>IF('Imperial ME - Current'!$B$15&lt;2.3795,385.62-52.4691*(2.3795-'Imperial ME - Current'!$B$15),385.62)</f>
        <v>385.62</v>
      </c>
      <c r="E150" s="1">
        <f t="shared" si="46"/>
        <v>79806.739999999874</v>
      </c>
      <c r="F150" s="1"/>
      <c r="G150" s="1"/>
      <c r="H150" s="40">
        <v>172</v>
      </c>
      <c r="I150" s="40">
        <f>IF('Imperial ME - Current'!$C$15&lt;2.3542,1079.85-130.66*(2.3542-'Imperial ME - Current'!$C$15),1079.85)</f>
        <v>1079.8499999999999</v>
      </c>
      <c r="J150" s="1">
        <f t="shared" si="48"/>
        <v>130805.0799999998</v>
      </c>
      <c r="K150" s="40">
        <f>IF('Imperial ME - Current'!$C$15&lt;2.3795,385.62-52.4691*(2.3795-'Imperial ME - Current'!$C$15),385.62)</f>
        <v>385.62</v>
      </c>
      <c r="L150" s="1">
        <f t="shared" si="55"/>
        <v>79806.739999999874</v>
      </c>
      <c r="O150" s="40">
        <v>172</v>
      </c>
      <c r="P150" s="40">
        <f>IF('Imperial ME - Current'!$D$15&lt;2.3542,1079.85-130.66*(2.3542-'Imperial ME - Current'!$D$15),1079.85)</f>
        <v>1079.8499999999999</v>
      </c>
      <c r="Q150" s="1">
        <f t="shared" si="49"/>
        <v>130805.0799999998</v>
      </c>
      <c r="R150" s="40">
        <f>IF('Imperial ME - Current'!$D$15&lt;2.3795,385.62-52.4691*(2.3795-'Imperial ME - Current'!$D$15),385.62)</f>
        <v>385.62</v>
      </c>
      <c r="S150" s="1">
        <f t="shared" si="56"/>
        <v>79806.739999999874</v>
      </c>
      <c r="V150" s="40">
        <v>172</v>
      </c>
      <c r="W150" s="40">
        <f>IF('Imperial ME - Current'!$E$15&lt;2.3542,1079.85-130.66*(2.3542-'Imperial ME - Current'!$E$15),1079.85)</f>
        <v>1079.8499999999999</v>
      </c>
      <c r="X150" s="1">
        <f t="shared" si="50"/>
        <v>130805.0799999998</v>
      </c>
      <c r="Y150" s="40">
        <f>IF('Imperial ME - Current'!$E$15&lt;2.3795,385.62-52.4691*(2.3795-'Imperial ME - Current'!$E$15),385.62)</f>
        <v>385.62</v>
      </c>
      <c r="Z150" s="1">
        <f t="shared" si="57"/>
        <v>79806.739999999874</v>
      </c>
      <c r="AC150" s="40">
        <v>172</v>
      </c>
      <c r="AD150" s="40">
        <f>IF('Imperial ME - Current'!$F$15&lt;2.3542,1079.85-130.66*(2.3542-'Imperial ME - Current'!$F$15),1079.85)</f>
        <v>1079.8499999999999</v>
      </c>
      <c r="AE150" s="1">
        <f t="shared" si="51"/>
        <v>130805.0799999998</v>
      </c>
      <c r="AF150" s="40">
        <f>IF('Imperial ME - Current'!$F$15&lt;2.3795,385.62-52.4691*(2.3795-'Imperial ME - Current'!$F$15),385.62)</f>
        <v>385.62</v>
      </c>
      <c r="AG150" s="1">
        <f t="shared" si="58"/>
        <v>79806.739999999874</v>
      </c>
      <c r="AJ150" s="40">
        <v>172</v>
      </c>
      <c r="AK150" s="40">
        <f>IF('Imperial ME - Current'!$G$15&lt;2.3542,1079.85-130.66*(2.3542-'Imperial ME - Current'!$G$15),1079.85)</f>
        <v>1079.8499999999999</v>
      </c>
      <c r="AL150" s="1">
        <f t="shared" si="52"/>
        <v>130805.0799999998</v>
      </c>
      <c r="AM150" s="40">
        <f>IF('Imperial ME - Current'!$G$15&lt;2.3795,385.62-52.4691*(2.3795-'Imperial ME - Current'!$G$15),385.62)</f>
        <v>385.62</v>
      </c>
      <c r="AN150" s="1">
        <f t="shared" si="59"/>
        <v>79806.739999999874</v>
      </c>
      <c r="AQ150" s="40">
        <v>172</v>
      </c>
      <c r="AR150" s="40">
        <f>IF('Imperial ME - Current'!$H$15&lt;2.3542,1079.85-130.66*(2.3542-'Imperial ME - Current'!$H$15),1079.85)</f>
        <v>1079.8499999999999</v>
      </c>
      <c r="AS150" s="1">
        <f t="shared" si="53"/>
        <v>130805.0799999998</v>
      </c>
      <c r="AT150" s="40">
        <f>IF('Imperial ME - Current'!$H$15&lt;2.3795,385.62-52.4691*(2.3795-'Imperial ME - Current'!$H$15),385.62)</f>
        <v>385.62</v>
      </c>
      <c r="AU150" s="1">
        <f t="shared" si="60"/>
        <v>79806.739999999874</v>
      </c>
      <c r="AX150" s="40">
        <v>172</v>
      </c>
      <c r="AY150" s="40">
        <f>IF('Imperial ME - Current'!$I$15&lt;2.3542,1079.85-130.66*(2.3542-'Imperial ME - Current'!$I$15),1079.85)</f>
        <v>1079.8499999999999</v>
      </c>
      <c r="AZ150" s="1">
        <f t="shared" si="54"/>
        <v>130805.0799999998</v>
      </c>
      <c r="BA150" s="40">
        <f>IF('Imperial ME - Current'!$I$15&lt;2.3795,385.62-52.4691*(2.3795-'Imperial ME - Current'!$I$15),385.62)</f>
        <v>385.62</v>
      </c>
      <c r="BB150" s="1">
        <f t="shared" si="61"/>
        <v>79806.739999999874</v>
      </c>
    </row>
    <row r="151" spans="1:54" x14ac:dyDescent="0.25">
      <c r="A151" s="40">
        <v>173</v>
      </c>
      <c r="B151" s="40">
        <f>IF('Imperial ME - Current'!$B$15&lt;2.3542,1079.85-130.66*(2.3542-'Imperial ME - Current'!$B$15),1079.85)</f>
        <v>1079.8499999999999</v>
      </c>
      <c r="C151" s="1">
        <f t="shared" si="47"/>
        <v>131884.92999999979</v>
      </c>
      <c r="D151" s="40">
        <f>IF('Imperial ME - Current'!$B$15&lt;2.3795,385.62-52.4691*(2.3795-'Imperial ME - Current'!$B$15),385.62)</f>
        <v>385.62</v>
      </c>
      <c r="E151" s="1">
        <f t="shared" si="46"/>
        <v>80192.35999999987</v>
      </c>
      <c r="F151" s="1"/>
      <c r="G151" s="1"/>
      <c r="H151" s="40">
        <v>173</v>
      </c>
      <c r="I151" s="40">
        <f>IF('Imperial ME - Current'!$C$15&lt;2.3542,1079.85-130.66*(2.3542-'Imperial ME - Current'!$C$15),1079.85)</f>
        <v>1079.8499999999999</v>
      </c>
      <c r="J151" s="1">
        <f t="shared" si="48"/>
        <v>131884.92999999979</v>
      </c>
      <c r="K151" s="40">
        <f>IF('Imperial ME - Current'!$C$15&lt;2.3795,385.62-52.4691*(2.3795-'Imperial ME - Current'!$C$15),385.62)</f>
        <v>385.62</v>
      </c>
      <c r="L151" s="1">
        <f t="shared" si="55"/>
        <v>80192.35999999987</v>
      </c>
      <c r="O151" s="40">
        <v>173</v>
      </c>
      <c r="P151" s="40">
        <f>IF('Imperial ME - Current'!$D$15&lt;2.3542,1079.85-130.66*(2.3542-'Imperial ME - Current'!$D$15),1079.85)</f>
        <v>1079.8499999999999</v>
      </c>
      <c r="Q151" s="1">
        <f t="shared" si="49"/>
        <v>131884.92999999979</v>
      </c>
      <c r="R151" s="40">
        <f>IF('Imperial ME - Current'!$D$15&lt;2.3795,385.62-52.4691*(2.3795-'Imperial ME - Current'!$D$15),385.62)</f>
        <v>385.62</v>
      </c>
      <c r="S151" s="1">
        <f t="shared" si="56"/>
        <v>80192.35999999987</v>
      </c>
      <c r="V151" s="40">
        <v>173</v>
      </c>
      <c r="W151" s="40">
        <f>IF('Imperial ME - Current'!$E$15&lt;2.3542,1079.85-130.66*(2.3542-'Imperial ME - Current'!$E$15),1079.85)</f>
        <v>1079.8499999999999</v>
      </c>
      <c r="X151" s="1">
        <f t="shared" si="50"/>
        <v>131884.92999999979</v>
      </c>
      <c r="Y151" s="40">
        <f>IF('Imperial ME - Current'!$E$15&lt;2.3795,385.62-52.4691*(2.3795-'Imperial ME - Current'!$E$15),385.62)</f>
        <v>385.62</v>
      </c>
      <c r="Z151" s="1">
        <f t="shared" si="57"/>
        <v>80192.35999999987</v>
      </c>
      <c r="AC151" s="40">
        <v>173</v>
      </c>
      <c r="AD151" s="40">
        <f>IF('Imperial ME - Current'!$F$15&lt;2.3542,1079.85-130.66*(2.3542-'Imperial ME - Current'!$F$15),1079.85)</f>
        <v>1079.8499999999999</v>
      </c>
      <c r="AE151" s="1">
        <f t="shared" si="51"/>
        <v>131884.92999999979</v>
      </c>
      <c r="AF151" s="40">
        <f>IF('Imperial ME - Current'!$F$15&lt;2.3795,385.62-52.4691*(2.3795-'Imperial ME - Current'!$F$15),385.62)</f>
        <v>385.62</v>
      </c>
      <c r="AG151" s="1">
        <f t="shared" si="58"/>
        <v>80192.35999999987</v>
      </c>
      <c r="AJ151" s="40">
        <v>173</v>
      </c>
      <c r="AK151" s="40">
        <f>IF('Imperial ME - Current'!$G$15&lt;2.3542,1079.85-130.66*(2.3542-'Imperial ME - Current'!$G$15),1079.85)</f>
        <v>1079.8499999999999</v>
      </c>
      <c r="AL151" s="1">
        <f t="shared" si="52"/>
        <v>131884.92999999979</v>
      </c>
      <c r="AM151" s="40">
        <f>IF('Imperial ME - Current'!$G$15&lt;2.3795,385.62-52.4691*(2.3795-'Imperial ME - Current'!$G$15),385.62)</f>
        <v>385.62</v>
      </c>
      <c r="AN151" s="1">
        <f t="shared" si="59"/>
        <v>80192.35999999987</v>
      </c>
      <c r="AQ151" s="40">
        <v>173</v>
      </c>
      <c r="AR151" s="40">
        <f>IF('Imperial ME - Current'!$H$15&lt;2.3542,1079.85-130.66*(2.3542-'Imperial ME - Current'!$H$15),1079.85)</f>
        <v>1079.8499999999999</v>
      </c>
      <c r="AS151" s="1">
        <f t="shared" si="53"/>
        <v>131884.92999999979</v>
      </c>
      <c r="AT151" s="40">
        <f>IF('Imperial ME - Current'!$H$15&lt;2.3795,385.62-52.4691*(2.3795-'Imperial ME - Current'!$H$15),385.62)</f>
        <v>385.62</v>
      </c>
      <c r="AU151" s="1">
        <f t="shared" si="60"/>
        <v>80192.35999999987</v>
      </c>
      <c r="AX151" s="40">
        <v>173</v>
      </c>
      <c r="AY151" s="40">
        <f>IF('Imperial ME - Current'!$I$15&lt;2.3542,1079.85-130.66*(2.3542-'Imperial ME - Current'!$I$15),1079.85)</f>
        <v>1079.8499999999999</v>
      </c>
      <c r="AZ151" s="1">
        <f t="shared" si="54"/>
        <v>131884.92999999979</v>
      </c>
      <c r="BA151" s="40">
        <f>IF('Imperial ME - Current'!$I$15&lt;2.3795,385.62-52.4691*(2.3795-'Imperial ME - Current'!$I$15),385.62)</f>
        <v>385.62</v>
      </c>
      <c r="BB151" s="1">
        <f t="shared" si="61"/>
        <v>80192.35999999987</v>
      </c>
    </row>
    <row r="152" spans="1:54" x14ac:dyDescent="0.25">
      <c r="A152" s="40">
        <v>174</v>
      </c>
      <c r="B152" s="40">
        <f>IF('Imperial ME - Current'!$B$15&lt;2.3542,1079.85-130.66*(2.3542-'Imperial ME - Current'!$B$15),1079.85)</f>
        <v>1079.8499999999999</v>
      </c>
      <c r="C152" s="1">
        <f t="shared" si="47"/>
        <v>132964.7799999998</v>
      </c>
      <c r="D152" s="40">
        <f>IF('Imperial ME - Current'!$B$15&lt;2.3795,385.62-52.4691*(2.3795-'Imperial ME - Current'!$B$15),385.62)</f>
        <v>385.62</v>
      </c>
      <c r="E152" s="1">
        <f t="shared" si="46"/>
        <v>80577.979999999865</v>
      </c>
      <c r="F152" s="1"/>
      <c r="G152" s="1"/>
      <c r="H152" s="40">
        <v>174</v>
      </c>
      <c r="I152" s="40">
        <f>IF('Imperial ME - Current'!$C$15&lt;2.3542,1079.85-130.66*(2.3542-'Imperial ME - Current'!$C$15),1079.85)</f>
        <v>1079.8499999999999</v>
      </c>
      <c r="J152" s="1">
        <f t="shared" si="48"/>
        <v>132964.7799999998</v>
      </c>
      <c r="K152" s="40">
        <f>IF('Imperial ME - Current'!$C$15&lt;2.3795,385.62-52.4691*(2.3795-'Imperial ME - Current'!$C$15),385.62)</f>
        <v>385.62</v>
      </c>
      <c r="L152" s="1">
        <f t="shared" si="55"/>
        <v>80577.979999999865</v>
      </c>
      <c r="O152" s="40">
        <v>174</v>
      </c>
      <c r="P152" s="40">
        <f>IF('Imperial ME - Current'!$D$15&lt;2.3542,1079.85-130.66*(2.3542-'Imperial ME - Current'!$D$15),1079.85)</f>
        <v>1079.8499999999999</v>
      </c>
      <c r="Q152" s="1">
        <f t="shared" si="49"/>
        <v>132964.7799999998</v>
      </c>
      <c r="R152" s="40">
        <f>IF('Imperial ME - Current'!$D$15&lt;2.3795,385.62-52.4691*(2.3795-'Imperial ME - Current'!$D$15),385.62)</f>
        <v>385.62</v>
      </c>
      <c r="S152" s="1">
        <f t="shared" si="56"/>
        <v>80577.979999999865</v>
      </c>
      <c r="V152" s="40">
        <v>174</v>
      </c>
      <c r="W152" s="40">
        <f>IF('Imperial ME - Current'!$E$15&lt;2.3542,1079.85-130.66*(2.3542-'Imperial ME - Current'!$E$15),1079.85)</f>
        <v>1079.8499999999999</v>
      </c>
      <c r="X152" s="1">
        <f t="shared" si="50"/>
        <v>132964.7799999998</v>
      </c>
      <c r="Y152" s="40">
        <f>IF('Imperial ME - Current'!$E$15&lt;2.3795,385.62-52.4691*(2.3795-'Imperial ME - Current'!$E$15),385.62)</f>
        <v>385.62</v>
      </c>
      <c r="Z152" s="1">
        <f t="shared" si="57"/>
        <v>80577.979999999865</v>
      </c>
      <c r="AC152" s="40">
        <v>174</v>
      </c>
      <c r="AD152" s="40">
        <f>IF('Imperial ME - Current'!$F$15&lt;2.3542,1079.85-130.66*(2.3542-'Imperial ME - Current'!$F$15),1079.85)</f>
        <v>1079.8499999999999</v>
      </c>
      <c r="AE152" s="1">
        <f t="shared" si="51"/>
        <v>132964.7799999998</v>
      </c>
      <c r="AF152" s="40">
        <f>IF('Imperial ME - Current'!$F$15&lt;2.3795,385.62-52.4691*(2.3795-'Imperial ME - Current'!$F$15),385.62)</f>
        <v>385.62</v>
      </c>
      <c r="AG152" s="1">
        <f t="shared" si="58"/>
        <v>80577.979999999865</v>
      </c>
      <c r="AJ152" s="40">
        <v>174</v>
      </c>
      <c r="AK152" s="40">
        <f>IF('Imperial ME - Current'!$G$15&lt;2.3542,1079.85-130.66*(2.3542-'Imperial ME - Current'!$G$15),1079.85)</f>
        <v>1079.8499999999999</v>
      </c>
      <c r="AL152" s="1">
        <f t="shared" si="52"/>
        <v>132964.7799999998</v>
      </c>
      <c r="AM152" s="40">
        <f>IF('Imperial ME - Current'!$G$15&lt;2.3795,385.62-52.4691*(2.3795-'Imperial ME - Current'!$G$15),385.62)</f>
        <v>385.62</v>
      </c>
      <c r="AN152" s="1">
        <f t="shared" si="59"/>
        <v>80577.979999999865</v>
      </c>
      <c r="AQ152" s="40">
        <v>174</v>
      </c>
      <c r="AR152" s="40">
        <f>IF('Imperial ME - Current'!$H$15&lt;2.3542,1079.85-130.66*(2.3542-'Imperial ME - Current'!$H$15),1079.85)</f>
        <v>1079.8499999999999</v>
      </c>
      <c r="AS152" s="1">
        <f t="shared" si="53"/>
        <v>132964.7799999998</v>
      </c>
      <c r="AT152" s="40">
        <f>IF('Imperial ME - Current'!$H$15&lt;2.3795,385.62-52.4691*(2.3795-'Imperial ME - Current'!$H$15),385.62)</f>
        <v>385.62</v>
      </c>
      <c r="AU152" s="1">
        <f t="shared" si="60"/>
        <v>80577.979999999865</v>
      </c>
      <c r="AX152" s="40">
        <v>174</v>
      </c>
      <c r="AY152" s="40">
        <f>IF('Imperial ME - Current'!$I$15&lt;2.3542,1079.85-130.66*(2.3542-'Imperial ME - Current'!$I$15),1079.85)</f>
        <v>1079.8499999999999</v>
      </c>
      <c r="AZ152" s="1">
        <f t="shared" si="54"/>
        <v>132964.7799999998</v>
      </c>
      <c r="BA152" s="40">
        <f>IF('Imperial ME - Current'!$I$15&lt;2.3795,385.62-52.4691*(2.3795-'Imperial ME - Current'!$I$15),385.62)</f>
        <v>385.62</v>
      </c>
      <c r="BB152" s="1">
        <f t="shared" si="61"/>
        <v>80577.979999999865</v>
      </c>
    </row>
    <row r="153" spans="1:54" x14ac:dyDescent="0.25">
      <c r="A153" s="40">
        <v>175</v>
      </c>
      <c r="B153" s="40">
        <f>IF('Imperial ME - Current'!$B$15&lt;2.3542,1079.85-130.66*(2.3542-'Imperial ME - Current'!$B$15),1079.85)</f>
        <v>1079.8499999999999</v>
      </c>
      <c r="C153" s="1">
        <f t="shared" si="47"/>
        <v>134044.6299999998</v>
      </c>
      <c r="D153" s="40">
        <f>IF('Imperial ME - Current'!$B$15&lt;2.3795,385.62-52.4691*(2.3795-'Imperial ME - Current'!$B$15),385.62)</f>
        <v>385.62</v>
      </c>
      <c r="E153" s="1">
        <f t="shared" si="46"/>
        <v>80963.59999999986</v>
      </c>
      <c r="H153" s="40">
        <v>175</v>
      </c>
      <c r="I153" s="40">
        <f>IF('Imperial ME - Current'!$C$15&lt;2.3542,1079.85-130.66*(2.3542-'Imperial ME - Current'!$C$15),1079.85)</f>
        <v>1079.8499999999999</v>
      </c>
      <c r="J153" s="1">
        <f t="shared" si="48"/>
        <v>134044.6299999998</v>
      </c>
      <c r="K153" s="40">
        <f>IF('Imperial ME - Current'!$C$15&lt;2.3795,385.62-52.4691*(2.3795-'Imperial ME - Current'!$C$15),385.62)</f>
        <v>385.62</v>
      </c>
      <c r="L153" s="1">
        <f t="shared" si="55"/>
        <v>80963.59999999986</v>
      </c>
      <c r="O153" s="40">
        <v>175</v>
      </c>
      <c r="P153" s="40">
        <f>IF('Imperial ME - Current'!$D$15&lt;2.3542,1079.85-130.66*(2.3542-'Imperial ME - Current'!$D$15),1079.85)</f>
        <v>1079.8499999999999</v>
      </c>
      <c r="Q153" s="1">
        <f t="shared" si="49"/>
        <v>134044.6299999998</v>
      </c>
      <c r="R153" s="40">
        <f>IF('Imperial ME - Current'!$D$15&lt;2.3795,385.62-52.4691*(2.3795-'Imperial ME - Current'!$D$15),385.62)</f>
        <v>385.62</v>
      </c>
      <c r="S153" s="1">
        <f t="shared" si="56"/>
        <v>80963.59999999986</v>
      </c>
      <c r="V153" s="40">
        <v>175</v>
      </c>
      <c r="W153" s="40">
        <f>IF('Imperial ME - Current'!$E$15&lt;2.3542,1079.85-130.66*(2.3542-'Imperial ME - Current'!$E$15),1079.85)</f>
        <v>1079.8499999999999</v>
      </c>
      <c r="X153" s="1">
        <f t="shared" si="50"/>
        <v>134044.6299999998</v>
      </c>
      <c r="Y153" s="40">
        <f>IF('Imperial ME - Current'!$E$15&lt;2.3795,385.62-52.4691*(2.3795-'Imperial ME - Current'!$E$15),385.62)</f>
        <v>385.62</v>
      </c>
      <c r="Z153" s="1">
        <f t="shared" si="57"/>
        <v>80963.59999999986</v>
      </c>
      <c r="AC153" s="40">
        <v>175</v>
      </c>
      <c r="AD153" s="40">
        <f>IF('Imperial ME - Current'!$F$15&lt;2.3542,1079.85-130.66*(2.3542-'Imperial ME - Current'!$F$15),1079.85)</f>
        <v>1079.8499999999999</v>
      </c>
      <c r="AE153" s="1">
        <f t="shared" si="51"/>
        <v>134044.6299999998</v>
      </c>
      <c r="AF153" s="40">
        <f>IF('Imperial ME - Current'!$F$15&lt;2.3795,385.62-52.4691*(2.3795-'Imperial ME - Current'!$F$15),385.62)</f>
        <v>385.62</v>
      </c>
      <c r="AG153" s="1">
        <f t="shared" si="58"/>
        <v>80963.59999999986</v>
      </c>
      <c r="AJ153" s="40">
        <v>175</v>
      </c>
      <c r="AK153" s="40">
        <f>IF('Imperial ME - Current'!$G$15&lt;2.3542,1079.85-130.66*(2.3542-'Imperial ME - Current'!$G$15),1079.85)</f>
        <v>1079.8499999999999</v>
      </c>
      <c r="AL153" s="1">
        <f t="shared" si="52"/>
        <v>134044.6299999998</v>
      </c>
      <c r="AM153" s="40">
        <f>IF('Imperial ME - Current'!$G$15&lt;2.3795,385.62-52.4691*(2.3795-'Imperial ME - Current'!$G$15),385.62)</f>
        <v>385.62</v>
      </c>
      <c r="AN153" s="1">
        <f t="shared" si="59"/>
        <v>80963.59999999986</v>
      </c>
      <c r="AQ153" s="40">
        <v>175</v>
      </c>
      <c r="AR153" s="40">
        <f>IF('Imperial ME - Current'!$H$15&lt;2.3542,1079.85-130.66*(2.3542-'Imperial ME - Current'!$H$15),1079.85)</f>
        <v>1079.8499999999999</v>
      </c>
      <c r="AS153" s="1">
        <f t="shared" si="53"/>
        <v>134044.6299999998</v>
      </c>
      <c r="AT153" s="40">
        <f>IF('Imperial ME - Current'!$H$15&lt;2.3795,385.62-52.4691*(2.3795-'Imperial ME - Current'!$H$15),385.62)</f>
        <v>385.62</v>
      </c>
      <c r="AU153" s="1">
        <f t="shared" si="60"/>
        <v>80963.59999999986</v>
      </c>
      <c r="AX153" s="40">
        <v>175</v>
      </c>
      <c r="AY153" s="40">
        <f>IF('Imperial ME - Current'!$I$15&lt;2.3542,1079.85-130.66*(2.3542-'Imperial ME - Current'!$I$15),1079.85)</f>
        <v>1079.8499999999999</v>
      </c>
      <c r="AZ153" s="1">
        <f t="shared" si="54"/>
        <v>134044.6299999998</v>
      </c>
      <c r="BA153" s="40">
        <f>IF('Imperial ME - Current'!$I$15&lt;2.3795,385.62-52.4691*(2.3795-'Imperial ME - Current'!$I$15),385.62)</f>
        <v>385.62</v>
      </c>
      <c r="BB153" s="1">
        <f t="shared" si="61"/>
        <v>80963.59999999986</v>
      </c>
    </row>
    <row r="154" spans="1:54" x14ac:dyDescent="0.25">
      <c r="A154" s="40">
        <v>176</v>
      </c>
      <c r="B154" s="40">
        <f>IF('Imperial ME - Current'!$B$15&lt;2.3542,1079.85-130.66*(2.3542-'Imperial ME - Current'!$B$15),1079.85)</f>
        <v>1079.8499999999999</v>
      </c>
      <c r="C154" s="1">
        <f t="shared" si="47"/>
        <v>135124.47999999981</v>
      </c>
      <c r="D154" s="40">
        <f>IF('Imperial ME - Current'!$B$15&lt;2.3795,385.62-52.4691*(2.3795-'Imperial ME - Current'!$B$15),385.62)</f>
        <v>385.62</v>
      </c>
      <c r="E154" s="1">
        <f t="shared" si="46"/>
        <v>81349.219999999856</v>
      </c>
      <c r="H154" s="40">
        <v>176</v>
      </c>
      <c r="I154" s="40">
        <f>IF('Imperial ME - Current'!$C$15&lt;2.3542,1079.85-130.66*(2.3542-'Imperial ME - Current'!$C$15),1079.85)</f>
        <v>1079.8499999999999</v>
      </c>
      <c r="J154" s="1">
        <f t="shared" si="48"/>
        <v>135124.47999999981</v>
      </c>
      <c r="K154" s="40">
        <f>IF('Imperial ME - Current'!$C$15&lt;2.3795,385.62-52.4691*(2.3795-'Imperial ME - Current'!$C$15),385.62)</f>
        <v>385.62</v>
      </c>
      <c r="L154" s="1">
        <f t="shared" si="55"/>
        <v>81349.219999999856</v>
      </c>
      <c r="O154" s="40">
        <v>176</v>
      </c>
      <c r="P154" s="40">
        <f>IF('Imperial ME - Current'!$D$15&lt;2.3542,1079.85-130.66*(2.3542-'Imperial ME - Current'!$D$15),1079.85)</f>
        <v>1079.8499999999999</v>
      </c>
      <c r="Q154" s="1">
        <f t="shared" si="49"/>
        <v>135124.47999999981</v>
      </c>
      <c r="R154" s="40">
        <f>IF('Imperial ME - Current'!$D$15&lt;2.3795,385.62-52.4691*(2.3795-'Imperial ME - Current'!$D$15),385.62)</f>
        <v>385.62</v>
      </c>
      <c r="S154" s="1">
        <f t="shared" si="56"/>
        <v>81349.219999999856</v>
      </c>
      <c r="V154" s="40">
        <v>176</v>
      </c>
      <c r="W154" s="40">
        <f>IF('Imperial ME - Current'!$E$15&lt;2.3542,1079.85-130.66*(2.3542-'Imperial ME - Current'!$E$15),1079.85)</f>
        <v>1079.8499999999999</v>
      </c>
      <c r="X154" s="1">
        <f t="shared" si="50"/>
        <v>135124.47999999981</v>
      </c>
      <c r="Y154" s="40">
        <f>IF('Imperial ME - Current'!$E$15&lt;2.3795,385.62-52.4691*(2.3795-'Imperial ME - Current'!$E$15),385.62)</f>
        <v>385.62</v>
      </c>
      <c r="Z154" s="1">
        <f t="shared" si="57"/>
        <v>81349.219999999856</v>
      </c>
      <c r="AC154" s="40">
        <v>176</v>
      </c>
      <c r="AD154" s="40">
        <f>IF('Imperial ME - Current'!$F$15&lt;2.3542,1079.85-130.66*(2.3542-'Imperial ME - Current'!$F$15),1079.85)</f>
        <v>1079.8499999999999</v>
      </c>
      <c r="AE154" s="1">
        <f t="shared" si="51"/>
        <v>135124.47999999981</v>
      </c>
      <c r="AF154" s="40">
        <f>IF('Imperial ME - Current'!$F$15&lt;2.3795,385.62-52.4691*(2.3795-'Imperial ME - Current'!$F$15),385.62)</f>
        <v>385.62</v>
      </c>
      <c r="AG154" s="1">
        <f t="shared" si="58"/>
        <v>81349.219999999856</v>
      </c>
      <c r="AJ154" s="40">
        <v>176</v>
      </c>
      <c r="AK154" s="40">
        <f>IF('Imperial ME - Current'!$G$15&lt;2.3542,1079.85-130.66*(2.3542-'Imperial ME - Current'!$G$15),1079.85)</f>
        <v>1079.8499999999999</v>
      </c>
      <c r="AL154" s="1">
        <f t="shared" si="52"/>
        <v>135124.47999999981</v>
      </c>
      <c r="AM154" s="40">
        <f>IF('Imperial ME - Current'!$G$15&lt;2.3795,385.62-52.4691*(2.3795-'Imperial ME - Current'!$G$15),385.62)</f>
        <v>385.62</v>
      </c>
      <c r="AN154" s="1">
        <f t="shared" si="59"/>
        <v>81349.219999999856</v>
      </c>
      <c r="AQ154" s="40">
        <v>176</v>
      </c>
      <c r="AR154" s="40">
        <f>IF('Imperial ME - Current'!$H$15&lt;2.3542,1079.85-130.66*(2.3542-'Imperial ME - Current'!$H$15),1079.85)</f>
        <v>1079.8499999999999</v>
      </c>
      <c r="AS154" s="1">
        <f t="shared" si="53"/>
        <v>135124.47999999981</v>
      </c>
      <c r="AT154" s="40">
        <f>IF('Imperial ME - Current'!$H$15&lt;2.3795,385.62-52.4691*(2.3795-'Imperial ME - Current'!$H$15),385.62)</f>
        <v>385.62</v>
      </c>
      <c r="AU154" s="1">
        <f t="shared" si="60"/>
        <v>81349.219999999856</v>
      </c>
      <c r="AX154" s="40">
        <v>176</v>
      </c>
      <c r="AY154" s="40">
        <f>IF('Imperial ME - Current'!$I$15&lt;2.3542,1079.85-130.66*(2.3542-'Imperial ME - Current'!$I$15),1079.85)</f>
        <v>1079.8499999999999</v>
      </c>
      <c r="AZ154" s="1">
        <f t="shared" si="54"/>
        <v>135124.47999999981</v>
      </c>
      <c r="BA154" s="40">
        <f>IF('Imperial ME - Current'!$I$15&lt;2.3795,385.62-52.4691*(2.3795-'Imperial ME - Current'!$I$15),385.62)</f>
        <v>385.62</v>
      </c>
      <c r="BB154" s="1">
        <f t="shared" si="61"/>
        <v>81349.219999999856</v>
      </c>
    </row>
    <row r="155" spans="1:54" x14ac:dyDescent="0.25">
      <c r="A155" s="40">
        <v>177</v>
      </c>
      <c r="B155" s="40">
        <f>IF('Imperial ME - Current'!$B$15&lt;2.3542,1079.85-130.66*(2.3542-'Imperial ME - Current'!$B$15),1079.85)</f>
        <v>1079.8499999999999</v>
      </c>
      <c r="C155" s="1">
        <f t="shared" si="47"/>
        <v>136204.32999999981</v>
      </c>
      <c r="D155" s="40">
        <f>IF('Imperial ME - Current'!$B$15&lt;2.3795,385.62-52.4691*(2.3795-'Imperial ME - Current'!$B$15),385.62)</f>
        <v>385.62</v>
      </c>
      <c r="E155" s="1">
        <f t="shared" si="46"/>
        <v>81734.839999999851</v>
      </c>
      <c r="H155" s="40">
        <v>177</v>
      </c>
      <c r="I155" s="40">
        <f>IF('Imperial ME - Current'!$C$15&lt;2.3542,1079.85-130.66*(2.3542-'Imperial ME - Current'!$C$15),1079.85)</f>
        <v>1079.8499999999999</v>
      </c>
      <c r="J155" s="1">
        <f t="shared" si="48"/>
        <v>136204.32999999981</v>
      </c>
      <c r="K155" s="40">
        <f>IF('Imperial ME - Current'!$C$15&lt;2.3795,385.62-52.4691*(2.3795-'Imperial ME - Current'!$C$15),385.62)</f>
        <v>385.62</v>
      </c>
      <c r="L155" s="1">
        <f t="shared" si="55"/>
        <v>81734.839999999851</v>
      </c>
      <c r="O155" s="40">
        <v>177</v>
      </c>
      <c r="P155" s="40">
        <f>IF('Imperial ME - Current'!$D$15&lt;2.3542,1079.85-130.66*(2.3542-'Imperial ME - Current'!$D$15),1079.85)</f>
        <v>1079.8499999999999</v>
      </c>
      <c r="Q155" s="1">
        <f t="shared" si="49"/>
        <v>136204.32999999981</v>
      </c>
      <c r="R155" s="40">
        <f>IF('Imperial ME - Current'!$D$15&lt;2.3795,385.62-52.4691*(2.3795-'Imperial ME - Current'!$D$15),385.62)</f>
        <v>385.62</v>
      </c>
      <c r="S155" s="1">
        <f t="shared" si="56"/>
        <v>81734.839999999851</v>
      </c>
      <c r="V155" s="40">
        <v>177</v>
      </c>
      <c r="W155" s="40">
        <f>IF('Imperial ME - Current'!$E$15&lt;2.3542,1079.85-130.66*(2.3542-'Imperial ME - Current'!$E$15),1079.85)</f>
        <v>1079.8499999999999</v>
      </c>
      <c r="X155" s="1">
        <f t="shared" si="50"/>
        <v>136204.32999999981</v>
      </c>
      <c r="Y155" s="40">
        <f>IF('Imperial ME - Current'!$E$15&lt;2.3795,385.62-52.4691*(2.3795-'Imperial ME - Current'!$E$15),385.62)</f>
        <v>385.62</v>
      </c>
      <c r="Z155" s="1">
        <f t="shared" si="57"/>
        <v>81734.839999999851</v>
      </c>
      <c r="AC155" s="40">
        <v>177</v>
      </c>
      <c r="AD155" s="40">
        <f>IF('Imperial ME - Current'!$F$15&lt;2.3542,1079.85-130.66*(2.3542-'Imperial ME - Current'!$F$15),1079.85)</f>
        <v>1079.8499999999999</v>
      </c>
      <c r="AE155" s="1">
        <f t="shared" si="51"/>
        <v>136204.32999999981</v>
      </c>
      <c r="AF155" s="40">
        <f>IF('Imperial ME - Current'!$F$15&lt;2.3795,385.62-52.4691*(2.3795-'Imperial ME - Current'!$F$15),385.62)</f>
        <v>385.62</v>
      </c>
      <c r="AG155" s="1">
        <f t="shared" si="58"/>
        <v>81734.839999999851</v>
      </c>
      <c r="AJ155" s="40">
        <v>177</v>
      </c>
      <c r="AK155" s="40">
        <f>IF('Imperial ME - Current'!$G$15&lt;2.3542,1079.85-130.66*(2.3542-'Imperial ME - Current'!$G$15),1079.85)</f>
        <v>1079.8499999999999</v>
      </c>
      <c r="AL155" s="1">
        <f t="shared" si="52"/>
        <v>136204.32999999981</v>
      </c>
      <c r="AM155" s="40">
        <f>IF('Imperial ME - Current'!$G$15&lt;2.3795,385.62-52.4691*(2.3795-'Imperial ME - Current'!$G$15),385.62)</f>
        <v>385.62</v>
      </c>
      <c r="AN155" s="1">
        <f t="shared" si="59"/>
        <v>81734.839999999851</v>
      </c>
      <c r="AQ155" s="40">
        <v>177</v>
      </c>
      <c r="AR155" s="40">
        <f>IF('Imperial ME - Current'!$H$15&lt;2.3542,1079.85-130.66*(2.3542-'Imperial ME - Current'!$H$15),1079.85)</f>
        <v>1079.8499999999999</v>
      </c>
      <c r="AS155" s="1">
        <f t="shared" si="53"/>
        <v>136204.32999999981</v>
      </c>
      <c r="AT155" s="40">
        <f>IF('Imperial ME - Current'!$H$15&lt;2.3795,385.62-52.4691*(2.3795-'Imperial ME - Current'!$H$15),385.62)</f>
        <v>385.62</v>
      </c>
      <c r="AU155" s="1">
        <f t="shared" si="60"/>
        <v>81734.839999999851</v>
      </c>
      <c r="AX155" s="40">
        <v>177</v>
      </c>
      <c r="AY155" s="40">
        <f>IF('Imperial ME - Current'!$I$15&lt;2.3542,1079.85-130.66*(2.3542-'Imperial ME - Current'!$I$15),1079.85)</f>
        <v>1079.8499999999999</v>
      </c>
      <c r="AZ155" s="1">
        <f t="shared" si="54"/>
        <v>136204.32999999981</v>
      </c>
      <c r="BA155" s="40">
        <f>IF('Imperial ME - Current'!$I$15&lt;2.3795,385.62-52.4691*(2.3795-'Imperial ME - Current'!$I$15),385.62)</f>
        <v>385.62</v>
      </c>
      <c r="BB155" s="1">
        <f t="shared" si="61"/>
        <v>81734.839999999851</v>
      </c>
    </row>
    <row r="156" spans="1:54" x14ac:dyDescent="0.25">
      <c r="A156" s="40">
        <v>178</v>
      </c>
      <c r="B156" s="40">
        <f>IF('Imperial ME - Current'!$B$15&lt;2.3542,1079.85-130.66*(2.3542-'Imperial ME - Current'!$B$15),1079.85)</f>
        <v>1079.8499999999999</v>
      </c>
      <c r="C156" s="1">
        <f t="shared" si="47"/>
        <v>137284.17999999982</v>
      </c>
      <c r="D156" s="40">
        <f>IF('Imperial ME - Current'!$B$15&lt;2.3795,385.62-52.4691*(2.3795-'Imperial ME - Current'!$B$15),385.62)</f>
        <v>385.62</v>
      </c>
      <c r="E156" s="1">
        <f t="shared" si="46"/>
        <v>82120.459999999846</v>
      </c>
      <c r="H156" s="40">
        <v>178</v>
      </c>
      <c r="I156" s="40">
        <f>IF('Imperial ME - Current'!$C$15&lt;2.3542,1079.85-130.66*(2.3542-'Imperial ME - Current'!$C$15),1079.85)</f>
        <v>1079.8499999999999</v>
      </c>
      <c r="J156" s="1">
        <f t="shared" si="48"/>
        <v>137284.17999999982</v>
      </c>
      <c r="K156" s="40">
        <f>IF('Imperial ME - Current'!$C$15&lt;2.3795,385.62-52.4691*(2.3795-'Imperial ME - Current'!$C$15),385.62)</f>
        <v>385.62</v>
      </c>
      <c r="L156" s="1">
        <f t="shared" si="55"/>
        <v>82120.459999999846</v>
      </c>
      <c r="O156" s="40">
        <v>178</v>
      </c>
      <c r="P156" s="40">
        <f>IF('Imperial ME - Current'!$D$15&lt;2.3542,1079.85-130.66*(2.3542-'Imperial ME - Current'!$D$15),1079.85)</f>
        <v>1079.8499999999999</v>
      </c>
      <c r="Q156" s="1">
        <f t="shared" si="49"/>
        <v>137284.17999999982</v>
      </c>
      <c r="R156" s="40">
        <f>IF('Imperial ME - Current'!$D$15&lt;2.3795,385.62-52.4691*(2.3795-'Imperial ME - Current'!$D$15),385.62)</f>
        <v>385.62</v>
      </c>
      <c r="S156" s="1">
        <f t="shared" si="56"/>
        <v>82120.459999999846</v>
      </c>
      <c r="V156" s="40">
        <v>178</v>
      </c>
      <c r="W156" s="40">
        <f>IF('Imperial ME - Current'!$E$15&lt;2.3542,1079.85-130.66*(2.3542-'Imperial ME - Current'!$E$15),1079.85)</f>
        <v>1079.8499999999999</v>
      </c>
      <c r="X156" s="1">
        <f t="shared" si="50"/>
        <v>137284.17999999982</v>
      </c>
      <c r="Y156" s="40">
        <f>IF('Imperial ME - Current'!$E$15&lt;2.3795,385.62-52.4691*(2.3795-'Imperial ME - Current'!$E$15),385.62)</f>
        <v>385.62</v>
      </c>
      <c r="Z156" s="1">
        <f t="shared" si="57"/>
        <v>82120.459999999846</v>
      </c>
      <c r="AC156" s="40">
        <v>178</v>
      </c>
      <c r="AD156" s="40">
        <f>IF('Imperial ME - Current'!$F$15&lt;2.3542,1079.85-130.66*(2.3542-'Imperial ME - Current'!$F$15),1079.85)</f>
        <v>1079.8499999999999</v>
      </c>
      <c r="AE156" s="1">
        <f t="shared" si="51"/>
        <v>137284.17999999982</v>
      </c>
      <c r="AF156" s="40">
        <f>IF('Imperial ME - Current'!$F$15&lt;2.3795,385.62-52.4691*(2.3795-'Imperial ME - Current'!$F$15),385.62)</f>
        <v>385.62</v>
      </c>
      <c r="AG156" s="1">
        <f t="shared" si="58"/>
        <v>82120.459999999846</v>
      </c>
      <c r="AJ156" s="40">
        <v>178</v>
      </c>
      <c r="AK156" s="40">
        <f>IF('Imperial ME - Current'!$G$15&lt;2.3542,1079.85-130.66*(2.3542-'Imperial ME - Current'!$G$15),1079.85)</f>
        <v>1079.8499999999999</v>
      </c>
      <c r="AL156" s="1">
        <f t="shared" si="52"/>
        <v>137284.17999999982</v>
      </c>
      <c r="AM156" s="40">
        <f>IF('Imperial ME - Current'!$G$15&lt;2.3795,385.62-52.4691*(2.3795-'Imperial ME - Current'!$G$15),385.62)</f>
        <v>385.62</v>
      </c>
      <c r="AN156" s="1">
        <f t="shared" si="59"/>
        <v>82120.459999999846</v>
      </c>
      <c r="AQ156" s="40">
        <v>178</v>
      </c>
      <c r="AR156" s="40">
        <f>IF('Imperial ME - Current'!$H$15&lt;2.3542,1079.85-130.66*(2.3542-'Imperial ME - Current'!$H$15),1079.85)</f>
        <v>1079.8499999999999</v>
      </c>
      <c r="AS156" s="1">
        <f t="shared" si="53"/>
        <v>137284.17999999982</v>
      </c>
      <c r="AT156" s="40">
        <f>IF('Imperial ME - Current'!$H$15&lt;2.3795,385.62-52.4691*(2.3795-'Imperial ME - Current'!$H$15),385.62)</f>
        <v>385.62</v>
      </c>
      <c r="AU156" s="1">
        <f t="shared" si="60"/>
        <v>82120.459999999846</v>
      </c>
      <c r="AX156" s="40">
        <v>178</v>
      </c>
      <c r="AY156" s="40">
        <f>IF('Imperial ME - Current'!$I$15&lt;2.3542,1079.85-130.66*(2.3542-'Imperial ME - Current'!$I$15),1079.85)</f>
        <v>1079.8499999999999</v>
      </c>
      <c r="AZ156" s="1">
        <f t="shared" si="54"/>
        <v>137284.17999999982</v>
      </c>
      <c r="BA156" s="40">
        <f>IF('Imperial ME - Current'!$I$15&lt;2.3795,385.62-52.4691*(2.3795-'Imperial ME - Current'!$I$15),385.62)</f>
        <v>385.62</v>
      </c>
      <c r="BB156" s="1">
        <f t="shared" si="61"/>
        <v>82120.459999999846</v>
      </c>
    </row>
    <row r="157" spans="1:54" x14ac:dyDescent="0.25">
      <c r="A157" s="40">
        <v>179</v>
      </c>
      <c r="B157" s="40">
        <f>IF('Imperial ME - Current'!$B$15&lt;2.3542,1079.85-130.66*(2.3542-'Imperial ME - Current'!$B$15),1079.85)</f>
        <v>1079.8499999999999</v>
      </c>
      <c r="C157" s="1">
        <f t="shared" si="47"/>
        <v>138364.02999999982</v>
      </c>
      <c r="D157" s="40">
        <f>IF('Imperial ME - Current'!$B$15&lt;2.3795,385.62-52.4691*(2.3795-'Imperial ME - Current'!$B$15),385.62)</f>
        <v>385.62</v>
      </c>
      <c r="E157" s="1">
        <f t="shared" si="46"/>
        <v>82506.079999999842</v>
      </c>
      <c r="H157" s="40">
        <v>179</v>
      </c>
      <c r="I157" s="40">
        <f>IF('Imperial ME - Current'!$C$15&lt;2.3542,1079.85-130.66*(2.3542-'Imperial ME - Current'!$C$15),1079.85)</f>
        <v>1079.8499999999999</v>
      </c>
      <c r="J157" s="1">
        <f t="shared" si="48"/>
        <v>138364.02999999982</v>
      </c>
      <c r="K157" s="40">
        <f>IF('Imperial ME - Current'!$C$15&lt;2.3795,385.62-52.4691*(2.3795-'Imperial ME - Current'!$C$15),385.62)</f>
        <v>385.62</v>
      </c>
      <c r="L157" s="1">
        <f t="shared" si="55"/>
        <v>82506.079999999842</v>
      </c>
      <c r="O157" s="40">
        <v>179</v>
      </c>
      <c r="P157" s="40">
        <f>IF('Imperial ME - Current'!$D$15&lt;2.3542,1079.85-130.66*(2.3542-'Imperial ME - Current'!$D$15),1079.85)</f>
        <v>1079.8499999999999</v>
      </c>
      <c r="Q157" s="1">
        <f t="shared" si="49"/>
        <v>138364.02999999982</v>
      </c>
      <c r="R157" s="40">
        <f>IF('Imperial ME - Current'!$D$15&lt;2.3795,385.62-52.4691*(2.3795-'Imperial ME - Current'!$D$15),385.62)</f>
        <v>385.62</v>
      </c>
      <c r="S157" s="1">
        <f t="shared" si="56"/>
        <v>82506.079999999842</v>
      </c>
      <c r="V157" s="40">
        <v>179</v>
      </c>
      <c r="W157" s="40">
        <f>IF('Imperial ME - Current'!$E$15&lt;2.3542,1079.85-130.66*(2.3542-'Imperial ME - Current'!$E$15),1079.85)</f>
        <v>1079.8499999999999</v>
      </c>
      <c r="X157" s="1">
        <f t="shared" si="50"/>
        <v>138364.02999999982</v>
      </c>
      <c r="Y157" s="40">
        <f>IF('Imperial ME - Current'!$E$15&lt;2.3795,385.62-52.4691*(2.3795-'Imperial ME - Current'!$E$15),385.62)</f>
        <v>385.62</v>
      </c>
      <c r="Z157" s="1">
        <f t="shared" si="57"/>
        <v>82506.079999999842</v>
      </c>
      <c r="AC157" s="40">
        <v>179</v>
      </c>
      <c r="AD157" s="40">
        <f>IF('Imperial ME - Current'!$F$15&lt;2.3542,1079.85-130.66*(2.3542-'Imperial ME - Current'!$F$15),1079.85)</f>
        <v>1079.8499999999999</v>
      </c>
      <c r="AE157" s="1">
        <f t="shared" si="51"/>
        <v>138364.02999999982</v>
      </c>
      <c r="AF157" s="40">
        <f>IF('Imperial ME - Current'!$F$15&lt;2.3795,385.62-52.4691*(2.3795-'Imperial ME - Current'!$F$15),385.62)</f>
        <v>385.62</v>
      </c>
      <c r="AG157" s="1">
        <f t="shared" si="58"/>
        <v>82506.079999999842</v>
      </c>
      <c r="AJ157" s="40">
        <v>179</v>
      </c>
      <c r="AK157" s="40">
        <f>IF('Imperial ME - Current'!$G$15&lt;2.3542,1079.85-130.66*(2.3542-'Imperial ME - Current'!$G$15),1079.85)</f>
        <v>1079.8499999999999</v>
      </c>
      <c r="AL157" s="1">
        <f t="shared" si="52"/>
        <v>138364.02999999982</v>
      </c>
      <c r="AM157" s="40">
        <f>IF('Imperial ME - Current'!$G$15&lt;2.3795,385.62-52.4691*(2.3795-'Imperial ME - Current'!$G$15),385.62)</f>
        <v>385.62</v>
      </c>
      <c r="AN157" s="1">
        <f t="shared" si="59"/>
        <v>82506.079999999842</v>
      </c>
      <c r="AQ157" s="40">
        <v>179</v>
      </c>
      <c r="AR157" s="40">
        <f>IF('Imperial ME - Current'!$H$15&lt;2.3542,1079.85-130.66*(2.3542-'Imperial ME - Current'!$H$15),1079.85)</f>
        <v>1079.8499999999999</v>
      </c>
      <c r="AS157" s="1">
        <f t="shared" si="53"/>
        <v>138364.02999999982</v>
      </c>
      <c r="AT157" s="40">
        <f>IF('Imperial ME - Current'!$H$15&lt;2.3795,385.62-52.4691*(2.3795-'Imperial ME - Current'!$H$15),385.62)</f>
        <v>385.62</v>
      </c>
      <c r="AU157" s="1">
        <f t="shared" si="60"/>
        <v>82506.079999999842</v>
      </c>
      <c r="AX157" s="40">
        <v>179</v>
      </c>
      <c r="AY157" s="40">
        <f>IF('Imperial ME - Current'!$I$15&lt;2.3542,1079.85-130.66*(2.3542-'Imperial ME - Current'!$I$15),1079.85)</f>
        <v>1079.8499999999999</v>
      </c>
      <c r="AZ157" s="1">
        <f t="shared" si="54"/>
        <v>138364.02999999982</v>
      </c>
      <c r="BA157" s="40">
        <f>IF('Imperial ME - Current'!$I$15&lt;2.3795,385.62-52.4691*(2.3795-'Imperial ME - Current'!$I$15),385.62)</f>
        <v>385.62</v>
      </c>
      <c r="BB157" s="1">
        <f t="shared" si="61"/>
        <v>82506.079999999842</v>
      </c>
    </row>
    <row r="158" spans="1:54" x14ac:dyDescent="0.25">
      <c r="A158" s="40">
        <v>180</v>
      </c>
      <c r="B158" s="40">
        <f>IF('Imperial ME - Current'!$B$15&lt;2.3542,1079.85-130.66*(2.3542-'Imperial ME - Current'!$B$15),1079.85)</f>
        <v>1079.8499999999999</v>
      </c>
      <c r="C158" s="1">
        <f t="shared" si="47"/>
        <v>139443.87999999983</v>
      </c>
      <c r="D158" s="40">
        <f>IF('Imperial ME - Current'!$B$15&lt;2.3795,385.62-52.4691*(2.3795-'Imperial ME - Current'!$B$15),385.62)</f>
        <v>385.62</v>
      </c>
      <c r="E158" s="1">
        <f t="shared" si="46"/>
        <v>82891.699999999837</v>
      </c>
      <c r="H158" s="40">
        <v>180</v>
      </c>
      <c r="I158" s="40">
        <f>IF('Imperial ME - Current'!$C$15&lt;2.3542,1079.85-130.66*(2.3542-'Imperial ME - Current'!$C$15),1079.85)</f>
        <v>1079.8499999999999</v>
      </c>
      <c r="J158" s="1">
        <f t="shared" si="48"/>
        <v>139443.87999999983</v>
      </c>
      <c r="K158" s="40">
        <f>IF('Imperial ME - Current'!$C$15&lt;2.3795,385.62-52.4691*(2.3795-'Imperial ME - Current'!$C$15),385.62)</f>
        <v>385.62</v>
      </c>
      <c r="L158" s="1">
        <f t="shared" si="55"/>
        <v>82891.699999999837</v>
      </c>
      <c r="O158" s="40">
        <v>180</v>
      </c>
      <c r="P158" s="40">
        <f>IF('Imperial ME - Current'!$D$15&lt;2.3542,1079.85-130.66*(2.3542-'Imperial ME - Current'!$D$15),1079.85)</f>
        <v>1079.8499999999999</v>
      </c>
      <c r="Q158" s="1">
        <f t="shared" si="49"/>
        <v>139443.87999999983</v>
      </c>
      <c r="R158" s="40">
        <f>IF('Imperial ME - Current'!$D$15&lt;2.3795,385.62-52.4691*(2.3795-'Imperial ME - Current'!$D$15),385.62)</f>
        <v>385.62</v>
      </c>
      <c r="S158" s="1">
        <f t="shared" si="56"/>
        <v>82891.699999999837</v>
      </c>
      <c r="V158" s="40">
        <v>180</v>
      </c>
      <c r="W158" s="40">
        <f>IF('Imperial ME - Current'!$E$15&lt;2.3542,1079.85-130.66*(2.3542-'Imperial ME - Current'!$E$15),1079.85)</f>
        <v>1079.8499999999999</v>
      </c>
      <c r="X158" s="1">
        <f t="shared" si="50"/>
        <v>139443.87999999983</v>
      </c>
      <c r="Y158" s="40">
        <f>IF('Imperial ME - Current'!$E$15&lt;2.3795,385.62-52.4691*(2.3795-'Imperial ME - Current'!$E$15),385.62)</f>
        <v>385.62</v>
      </c>
      <c r="Z158" s="1">
        <f t="shared" si="57"/>
        <v>82891.699999999837</v>
      </c>
      <c r="AC158" s="40">
        <v>180</v>
      </c>
      <c r="AD158" s="40">
        <f>IF('Imperial ME - Current'!$F$15&lt;2.3542,1079.85-130.66*(2.3542-'Imperial ME - Current'!$F$15),1079.85)</f>
        <v>1079.8499999999999</v>
      </c>
      <c r="AE158" s="1">
        <f t="shared" si="51"/>
        <v>139443.87999999983</v>
      </c>
      <c r="AF158" s="40">
        <f>IF('Imperial ME - Current'!$F$15&lt;2.3795,385.62-52.4691*(2.3795-'Imperial ME - Current'!$F$15),385.62)</f>
        <v>385.62</v>
      </c>
      <c r="AG158" s="1">
        <f t="shared" si="58"/>
        <v>82891.699999999837</v>
      </c>
      <c r="AJ158" s="40">
        <v>180</v>
      </c>
      <c r="AK158" s="40">
        <f>IF('Imperial ME - Current'!$G$15&lt;2.3542,1079.85-130.66*(2.3542-'Imperial ME - Current'!$G$15),1079.85)</f>
        <v>1079.8499999999999</v>
      </c>
      <c r="AL158" s="1">
        <f t="shared" si="52"/>
        <v>139443.87999999983</v>
      </c>
      <c r="AM158" s="40">
        <f>IF('Imperial ME - Current'!$G$15&lt;2.3795,385.62-52.4691*(2.3795-'Imperial ME - Current'!$G$15),385.62)</f>
        <v>385.62</v>
      </c>
      <c r="AN158" s="1">
        <f t="shared" si="59"/>
        <v>82891.699999999837</v>
      </c>
      <c r="AQ158" s="40">
        <v>180</v>
      </c>
      <c r="AR158" s="40">
        <f>IF('Imperial ME - Current'!$H$15&lt;2.3542,1079.85-130.66*(2.3542-'Imperial ME - Current'!$H$15),1079.85)</f>
        <v>1079.8499999999999</v>
      </c>
      <c r="AS158" s="1">
        <f t="shared" si="53"/>
        <v>139443.87999999983</v>
      </c>
      <c r="AT158" s="40">
        <f>IF('Imperial ME - Current'!$H$15&lt;2.3795,385.62-52.4691*(2.3795-'Imperial ME - Current'!$H$15),385.62)</f>
        <v>385.62</v>
      </c>
      <c r="AU158" s="1">
        <f t="shared" si="60"/>
        <v>82891.699999999837</v>
      </c>
      <c r="AX158" s="40">
        <v>180</v>
      </c>
      <c r="AY158" s="40">
        <f>IF('Imperial ME - Current'!$I$15&lt;2.3542,1079.85-130.66*(2.3542-'Imperial ME - Current'!$I$15),1079.85)</f>
        <v>1079.8499999999999</v>
      </c>
      <c r="AZ158" s="1">
        <f t="shared" si="54"/>
        <v>139443.87999999983</v>
      </c>
      <c r="BA158" s="40">
        <f>IF('Imperial ME - Current'!$I$15&lt;2.3795,385.62-52.4691*(2.3795-'Imperial ME - Current'!$I$15),385.62)</f>
        <v>385.62</v>
      </c>
      <c r="BB158" s="1">
        <f t="shared" si="61"/>
        <v>82891.699999999837</v>
      </c>
    </row>
    <row r="159" spans="1:54" x14ac:dyDescent="0.25">
      <c r="A159" s="40">
        <v>181</v>
      </c>
      <c r="B159" s="40">
        <f>IF('Imperial ME - Current'!$B$15&lt;2.3542,1079.85-130.66*(2.3542-'Imperial ME - Current'!$B$15),1079.85)</f>
        <v>1079.8499999999999</v>
      </c>
      <c r="C159" s="1">
        <f t="shared" si="47"/>
        <v>140523.72999999984</v>
      </c>
      <c r="D159" s="40">
        <f>IF('Imperial ME - Current'!$B$15&lt;2.3795,385.62-52.4691*(2.3795-'Imperial ME - Current'!$B$15),385.62)</f>
        <v>385.62</v>
      </c>
      <c r="E159" s="1">
        <f t="shared" si="46"/>
        <v>83277.319999999832</v>
      </c>
      <c r="H159" s="40">
        <v>181</v>
      </c>
      <c r="I159" s="40">
        <f>IF('Imperial ME - Current'!$C$15&lt;2.3542,1079.85-130.66*(2.3542-'Imperial ME - Current'!$C$15),1079.85)</f>
        <v>1079.8499999999999</v>
      </c>
      <c r="J159" s="1">
        <f t="shared" si="48"/>
        <v>140523.72999999984</v>
      </c>
      <c r="K159" s="40">
        <f>IF('Imperial ME - Current'!$C$15&lt;2.3795,385.62-52.4691*(2.3795-'Imperial ME - Current'!$C$15),385.62)</f>
        <v>385.62</v>
      </c>
      <c r="L159" s="1">
        <f t="shared" si="55"/>
        <v>83277.319999999832</v>
      </c>
      <c r="O159" s="40">
        <v>181</v>
      </c>
      <c r="P159" s="40">
        <f>IF('Imperial ME - Current'!$D$15&lt;2.3542,1079.85-130.66*(2.3542-'Imperial ME - Current'!$D$15),1079.85)</f>
        <v>1079.8499999999999</v>
      </c>
      <c r="Q159" s="1">
        <f t="shared" si="49"/>
        <v>140523.72999999984</v>
      </c>
      <c r="R159" s="40">
        <f>IF('Imperial ME - Current'!$D$15&lt;2.3795,385.62-52.4691*(2.3795-'Imperial ME - Current'!$D$15),385.62)</f>
        <v>385.62</v>
      </c>
      <c r="S159" s="1">
        <f t="shared" si="56"/>
        <v>83277.319999999832</v>
      </c>
      <c r="V159" s="40">
        <v>181</v>
      </c>
      <c r="W159" s="40">
        <f>IF('Imperial ME - Current'!$E$15&lt;2.3542,1079.85-130.66*(2.3542-'Imperial ME - Current'!$E$15),1079.85)</f>
        <v>1079.8499999999999</v>
      </c>
      <c r="X159" s="1">
        <f t="shared" si="50"/>
        <v>140523.72999999984</v>
      </c>
      <c r="Y159" s="40">
        <f>IF('Imperial ME - Current'!$E$15&lt;2.3795,385.62-52.4691*(2.3795-'Imperial ME - Current'!$E$15),385.62)</f>
        <v>385.62</v>
      </c>
      <c r="Z159" s="1">
        <f t="shared" si="57"/>
        <v>83277.319999999832</v>
      </c>
      <c r="AC159" s="40">
        <v>181</v>
      </c>
      <c r="AD159" s="40">
        <f>IF('Imperial ME - Current'!$F$15&lt;2.3542,1079.85-130.66*(2.3542-'Imperial ME - Current'!$F$15),1079.85)</f>
        <v>1079.8499999999999</v>
      </c>
      <c r="AE159" s="1">
        <f t="shared" si="51"/>
        <v>140523.72999999984</v>
      </c>
      <c r="AF159" s="40">
        <f>IF('Imperial ME - Current'!$F$15&lt;2.3795,385.62-52.4691*(2.3795-'Imperial ME - Current'!$F$15),385.62)</f>
        <v>385.62</v>
      </c>
      <c r="AG159" s="1">
        <f t="shared" si="58"/>
        <v>83277.319999999832</v>
      </c>
      <c r="AJ159" s="40">
        <v>181</v>
      </c>
      <c r="AK159" s="40">
        <f>IF('Imperial ME - Current'!$G$15&lt;2.3542,1079.85-130.66*(2.3542-'Imperial ME - Current'!$G$15),1079.85)</f>
        <v>1079.8499999999999</v>
      </c>
      <c r="AL159" s="1">
        <f t="shared" si="52"/>
        <v>140523.72999999984</v>
      </c>
      <c r="AM159" s="40">
        <f>IF('Imperial ME - Current'!$G$15&lt;2.3795,385.62-52.4691*(2.3795-'Imperial ME - Current'!$G$15),385.62)</f>
        <v>385.62</v>
      </c>
      <c r="AN159" s="1">
        <f t="shared" si="59"/>
        <v>83277.319999999832</v>
      </c>
      <c r="AQ159" s="40">
        <v>181</v>
      </c>
      <c r="AR159" s="40">
        <f>IF('Imperial ME - Current'!$H$15&lt;2.3542,1079.85-130.66*(2.3542-'Imperial ME - Current'!$H$15),1079.85)</f>
        <v>1079.8499999999999</v>
      </c>
      <c r="AS159" s="1">
        <f t="shared" si="53"/>
        <v>140523.72999999984</v>
      </c>
      <c r="AT159" s="40">
        <f>IF('Imperial ME - Current'!$H$15&lt;2.3795,385.62-52.4691*(2.3795-'Imperial ME - Current'!$H$15),385.62)</f>
        <v>385.62</v>
      </c>
      <c r="AU159" s="1">
        <f t="shared" si="60"/>
        <v>83277.319999999832</v>
      </c>
      <c r="AX159" s="40">
        <v>181</v>
      </c>
      <c r="AY159" s="40">
        <f>IF('Imperial ME - Current'!$I$15&lt;2.3542,1079.85-130.66*(2.3542-'Imperial ME - Current'!$I$15),1079.85)</f>
        <v>1079.8499999999999</v>
      </c>
      <c r="AZ159" s="1">
        <f t="shared" si="54"/>
        <v>140523.72999999984</v>
      </c>
      <c r="BA159" s="40">
        <f>IF('Imperial ME - Current'!$I$15&lt;2.3795,385.62-52.4691*(2.3795-'Imperial ME - Current'!$I$15),385.62)</f>
        <v>385.62</v>
      </c>
      <c r="BB159" s="1">
        <f t="shared" si="61"/>
        <v>83277.319999999832</v>
      </c>
    </row>
    <row r="160" spans="1:54" x14ac:dyDescent="0.25">
      <c r="A160" s="40">
        <v>182</v>
      </c>
      <c r="B160" s="40">
        <f>IF('Imperial ME - Current'!$B$15&lt;2.3542,1079.85-130.66*(2.3542-'Imperial ME - Current'!$B$15),1079.85)</f>
        <v>1079.8499999999999</v>
      </c>
      <c r="C160" s="1">
        <f t="shared" si="47"/>
        <v>141603.57999999984</v>
      </c>
      <c r="D160" s="40">
        <f>IF('Imperial ME - Current'!$B$15&lt;2.3795,385.62-52.4691*(2.3795-'Imperial ME - Current'!$B$15),385.62)</f>
        <v>385.62</v>
      </c>
      <c r="E160" s="1">
        <f t="shared" si="46"/>
        <v>83662.939999999828</v>
      </c>
      <c r="H160" s="40">
        <v>182</v>
      </c>
      <c r="I160" s="40">
        <f>IF('Imperial ME - Current'!$C$15&lt;2.3542,1079.85-130.66*(2.3542-'Imperial ME - Current'!$C$15),1079.85)</f>
        <v>1079.8499999999999</v>
      </c>
      <c r="J160" s="1">
        <f t="shared" si="48"/>
        <v>141603.57999999984</v>
      </c>
      <c r="K160" s="40">
        <f>IF('Imperial ME - Current'!$C$15&lt;2.3795,385.62-52.4691*(2.3795-'Imperial ME - Current'!$C$15),385.62)</f>
        <v>385.62</v>
      </c>
      <c r="L160" s="1">
        <f t="shared" si="55"/>
        <v>83662.939999999828</v>
      </c>
      <c r="O160" s="40">
        <v>182</v>
      </c>
      <c r="P160" s="40">
        <f>IF('Imperial ME - Current'!$D$15&lt;2.3542,1079.85-130.66*(2.3542-'Imperial ME - Current'!$D$15),1079.85)</f>
        <v>1079.8499999999999</v>
      </c>
      <c r="Q160" s="1">
        <f t="shared" si="49"/>
        <v>141603.57999999984</v>
      </c>
      <c r="R160" s="40">
        <f>IF('Imperial ME - Current'!$D$15&lt;2.3795,385.62-52.4691*(2.3795-'Imperial ME - Current'!$D$15),385.62)</f>
        <v>385.62</v>
      </c>
      <c r="S160" s="1">
        <f t="shared" si="56"/>
        <v>83662.939999999828</v>
      </c>
      <c r="V160" s="40">
        <v>182</v>
      </c>
      <c r="W160" s="40">
        <f>IF('Imperial ME - Current'!$E$15&lt;2.3542,1079.85-130.66*(2.3542-'Imperial ME - Current'!$E$15),1079.85)</f>
        <v>1079.8499999999999</v>
      </c>
      <c r="X160" s="1">
        <f t="shared" si="50"/>
        <v>141603.57999999984</v>
      </c>
      <c r="Y160" s="40">
        <f>IF('Imperial ME - Current'!$E$15&lt;2.3795,385.62-52.4691*(2.3795-'Imperial ME - Current'!$E$15),385.62)</f>
        <v>385.62</v>
      </c>
      <c r="Z160" s="1">
        <f t="shared" si="57"/>
        <v>83662.939999999828</v>
      </c>
      <c r="AC160" s="40">
        <v>182</v>
      </c>
      <c r="AD160" s="40">
        <f>IF('Imperial ME - Current'!$F$15&lt;2.3542,1079.85-130.66*(2.3542-'Imperial ME - Current'!$F$15),1079.85)</f>
        <v>1079.8499999999999</v>
      </c>
      <c r="AE160" s="1">
        <f t="shared" si="51"/>
        <v>141603.57999999984</v>
      </c>
      <c r="AF160" s="40">
        <f>IF('Imperial ME - Current'!$F$15&lt;2.3795,385.62-52.4691*(2.3795-'Imperial ME - Current'!$F$15),385.62)</f>
        <v>385.62</v>
      </c>
      <c r="AG160" s="1">
        <f t="shared" si="58"/>
        <v>83662.939999999828</v>
      </c>
      <c r="AJ160" s="40">
        <v>182</v>
      </c>
      <c r="AK160" s="40">
        <f>IF('Imperial ME - Current'!$G$15&lt;2.3542,1079.85-130.66*(2.3542-'Imperial ME - Current'!$G$15),1079.85)</f>
        <v>1079.8499999999999</v>
      </c>
      <c r="AL160" s="1">
        <f t="shared" si="52"/>
        <v>141603.57999999984</v>
      </c>
      <c r="AM160" s="40">
        <f>IF('Imperial ME - Current'!$G$15&lt;2.3795,385.62-52.4691*(2.3795-'Imperial ME - Current'!$G$15),385.62)</f>
        <v>385.62</v>
      </c>
      <c r="AN160" s="1">
        <f t="shared" si="59"/>
        <v>83662.939999999828</v>
      </c>
      <c r="AQ160" s="40">
        <v>182</v>
      </c>
      <c r="AR160" s="40">
        <f>IF('Imperial ME - Current'!$H$15&lt;2.3542,1079.85-130.66*(2.3542-'Imperial ME - Current'!$H$15),1079.85)</f>
        <v>1079.8499999999999</v>
      </c>
      <c r="AS160" s="1">
        <f t="shared" si="53"/>
        <v>141603.57999999984</v>
      </c>
      <c r="AT160" s="40">
        <f>IF('Imperial ME - Current'!$H$15&lt;2.3795,385.62-52.4691*(2.3795-'Imperial ME - Current'!$H$15),385.62)</f>
        <v>385.62</v>
      </c>
      <c r="AU160" s="1">
        <f t="shared" si="60"/>
        <v>83662.939999999828</v>
      </c>
      <c r="AX160" s="40">
        <v>182</v>
      </c>
      <c r="AY160" s="40">
        <f>IF('Imperial ME - Current'!$I$15&lt;2.3542,1079.85-130.66*(2.3542-'Imperial ME - Current'!$I$15),1079.85)</f>
        <v>1079.8499999999999</v>
      </c>
      <c r="AZ160" s="1">
        <f t="shared" si="54"/>
        <v>141603.57999999984</v>
      </c>
      <c r="BA160" s="40">
        <f>IF('Imperial ME - Current'!$I$15&lt;2.3795,385.62-52.4691*(2.3795-'Imperial ME - Current'!$I$15),385.62)</f>
        <v>385.62</v>
      </c>
      <c r="BB160" s="1">
        <f t="shared" si="61"/>
        <v>83662.939999999828</v>
      </c>
    </row>
    <row r="161" spans="1:54" x14ac:dyDescent="0.25">
      <c r="A161" s="40">
        <v>183</v>
      </c>
      <c r="B161" s="40">
        <f>IF('Imperial ME - Current'!$B$15&lt;2.3542,1079.85-130.66*(2.3542-'Imperial ME - Current'!$B$15),1079.85)</f>
        <v>1079.8499999999999</v>
      </c>
      <c r="C161" s="1">
        <f t="shared" si="47"/>
        <v>142683.42999999985</v>
      </c>
      <c r="D161" s="40">
        <f>IF('Imperial ME - Current'!$B$15&lt;2.3795,385.62-52.4691*(2.3795-'Imperial ME - Current'!$B$15),385.62)</f>
        <v>385.62</v>
      </c>
      <c r="E161" s="1">
        <f t="shared" si="46"/>
        <v>84048.559999999823</v>
      </c>
      <c r="H161" s="40">
        <v>183</v>
      </c>
      <c r="I161" s="40">
        <f>IF('Imperial ME - Current'!$C$15&lt;2.3542,1079.85-130.66*(2.3542-'Imperial ME - Current'!$C$15),1079.85)</f>
        <v>1079.8499999999999</v>
      </c>
      <c r="J161" s="1">
        <f t="shared" si="48"/>
        <v>142683.42999999985</v>
      </c>
      <c r="K161" s="40">
        <f>IF('Imperial ME - Current'!$C$15&lt;2.3795,385.62-52.4691*(2.3795-'Imperial ME - Current'!$C$15),385.62)</f>
        <v>385.62</v>
      </c>
      <c r="L161" s="1">
        <f t="shared" si="55"/>
        <v>84048.559999999823</v>
      </c>
      <c r="O161" s="40">
        <v>183</v>
      </c>
      <c r="P161" s="40">
        <f>IF('Imperial ME - Current'!$D$15&lt;2.3542,1079.85-130.66*(2.3542-'Imperial ME - Current'!$D$15),1079.85)</f>
        <v>1079.8499999999999</v>
      </c>
      <c r="Q161" s="1">
        <f t="shared" si="49"/>
        <v>142683.42999999985</v>
      </c>
      <c r="R161" s="40">
        <f>IF('Imperial ME - Current'!$D$15&lt;2.3795,385.62-52.4691*(2.3795-'Imperial ME - Current'!$D$15),385.62)</f>
        <v>385.62</v>
      </c>
      <c r="S161" s="1">
        <f t="shared" si="56"/>
        <v>84048.559999999823</v>
      </c>
      <c r="V161" s="40">
        <v>183</v>
      </c>
      <c r="W161" s="40">
        <f>IF('Imperial ME - Current'!$E$15&lt;2.3542,1079.85-130.66*(2.3542-'Imperial ME - Current'!$E$15),1079.85)</f>
        <v>1079.8499999999999</v>
      </c>
      <c r="X161" s="1">
        <f t="shared" si="50"/>
        <v>142683.42999999985</v>
      </c>
      <c r="Y161" s="40">
        <f>IF('Imperial ME - Current'!$E$15&lt;2.3795,385.62-52.4691*(2.3795-'Imperial ME - Current'!$E$15),385.62)</f>
        <v>385.62</v>
      </c>
      <c r="Z161" s="1">
        <f t="shared" si="57"/>
        <v>84048.559999999823</v>
      </c>
      <c r="AC161" s="40">
        <v>183</v>
      </c>
      <c r="AD161" s="40">
        <f>IF('Imperial ME - Current'!$F$15&lt;2.3542,1079.85-130.66*(2.3542-'Imperial ME - Current'!$F$15),1079.85)</f>
        <v>1079.8499999999999</v>
      </c>
      <c r="AE161" s="1">
        <f t="shared" si="51"/>
        <v>142683.42999999985</v>
      </c>
      <c r="AF161" s="40">
        <f>IF('Imperial ME - Current'!$F$15&lt;2.3795,385.62-52.4691*(2.3795-'Imperial ME - Current'!$F$15),385.62)</f>
        <v>385.62</v>
      </c>
      <c r="AG161" s="1">
        <f t="shared" si="58"/>
        <v>84048.559999999823</v>
      </c>
      <c r="AJ161" s="40">
        <v>183</v>
      </c>
      <c r="AK161" s="40">
        <f>IF('Imperial ME - Current'!$G$15&lt;2.3542,1079.85-130.66*(2.3542-'Imperial ME - Current'!$G$15),1079.85)</f>
        <v>1079.8499999999999</v>
      </c>
      <c r="AL161" s="1">
        <f t="shared" si="52"/>
        <v>142683.42999999985</v>
      </c>
      <c r="AM161" s="40">
        <f>IF('Imperial ME - Current'!$G$15&lt;2.3795,385.62-52.4691*(2.3795-'Imperial ME - Current'!$G$15),385.62)</f>
        <v>385.62</v>
      </c>
      <c r="AN161" s="1">
        <f t="shared" si="59"/>
        <v>84048.559999999823</v>
      </c>
      <c r="AQ161" s="40">
        <v>183</v>
      </c>
      <c r="AR161" s="40">
        <f>IF('Imperial ME - Current'!$H$15&lt;2.3542,1079.85-130.66*(2.3542-'Imperial ME - Current'!$H$15),1079.85)</f>
        <v>1079.8499999999999</v>
      </c>
      <c r="AS161" s="1">
        <f t="shared" si="53"/>
        <v>142683.42999999985</v>
      </c>
      <c r="AT161" s="40">
        <f>IF('Imperial ME - Current'!$H$15&lt;2.3795,385.62-52.4691*(2.3795-'Imperial ME - Current'!$H$15),385.62)</f>
        <v>385.62</v>
      </c>
      <c r="AU161" s="1">
        <f t="shared" si="60"/>
        <v>84048.559999999823</v>
      </c>
      <c r="AX161" s="40">
        <v>183</v>
      </c>
      <c r="AY161" s="40">
        <f>IF('Imperial ME - Current'!$I$15&lt;2.3542,1079.85-130.66*(2.3542-'Imperial ME - Current'!$I$15),1079.85)</f>
        <v>1079.8499999999999</v>
      </c>
      <c r="AZ161" s="1">
        <f t="shared" si="54"/>
        <v>142683.42999999985</v>
      </c>
      <c r="BA161" s="40">
        <f>IF('Imperial ME - Current'!$I$15&lt;2.3795,385.62-52.4691*(2.3795-'Imperial ME - Current'!$I$15),385.62)</f>
        <v>385.62</v>
      </c>
      <c r="BB161" s="1">
        <f t="shared" si="61"/>
        <v>84048.559999999823</v>
      </c>
    </row>
    <row r="162" spans="1:54" x14ac:dyDescent="0.25">
      <c r="A162" s="40">
        <v>184</v>
      </c>
      <c r="B162" s="40">
        <f>IF('Imperial ME - Current'!$B$15&lt;2.3542,1079.85-130.66*(2.3542-'Imperial ME - Current'!$B$15),1079.85)</f>
        <v>1079.8499999999999</v>
      </c>
      <c r="C162" s="1">
        <f t="shared" si="47"/>
        <v>143763.27999999985</v>
      </c>
      <c r="D162" s="40">
        <f>IF('Imperial ME - Current'!$B$15&lt;2.3795,385.62-52.4691*(2.3795-'Imperial ME - Current'!$B$15),385.62)</f>
        <v>385.62</v>
      </c>
      <c r="E162" s="1">
        <f t="shared" si="46"/>
        <v>84434.179999999818</v>
      </c>
      <c r="H162" s="40">
        <v>184</v>
      </c>
      <c r="I162" s="40">
        <f>IF('Imperial ME - Current'!$C$15&lt;2.3542,1079.85-130.66*(2.3542-'Imperial ME - Current'!$C$15),1079.85)</f>
        <v>1079.8499999999999</v>
      </c>
      <c r="J162" s="1">
        <f t="shared" si="48"/>
        <v>143763.27999999985</v>
      </c>
      <c r="K162" s="40">
        <f>IF('Imperial ME - Current'!$C$15&lt;2.3795,385.62-52.4691*(2.3795-'Imperial ME - Current'!$C$15),385.62)</f>
        <v>385.62</v>
      </c>
      <c r="L162" s="1">
        <f t="shared" si="55"/>
        <v>84434.179999999818</v>
      </c>
      <c r="O162" s="40">
        <v>184</v>
      </c>
      <c r="P162" s="40">
        <f>IF('Imperial ME - Current'!$D$15&lt;2.3542,1079.85-130.66*(2.3542-'Imperial ME - Current'!$D$15),1079.85)</f>
        <v>1079.8499999999999</v>
      </c>
      <c r="Q162" s="1">
        <f t="shared" si="49"/>
        <v>143763.27999999985</v>
      </c>
      <c r="R162" s="40">
        <f>IF('Imperial ME - Current'!$D$15&lt;2.3795,385.62-52.4691*(2.3795-'Imperial ME - Current'!$D$15),385.62)</f>
        <v>385.62</v>
      </c>
      <c r="S162" s="1">
        <f t="shared" si="56"/>
        <v>84434.179999999818</v>
      </c>
      <c r="V162" s="40">
        <v>184</v>
      </c>
      <c r="W162" s="40">
        <f>IF('Imperial ME - Current'!$E$15&lt;2.3542,1079.85-130.66*(2.3542-'Imperial ME - Current'!$E$15),1079.85)</f>
        <v>1079.8499999999999</v>
      </c>
      <c r="X162" s="1">
        <f t="shared" si="50"/>
        <v>143763.27999999985</v>
      </c>
      <c r="Y162" s="40">
        <f>IF('Imperial ME - Current'!$E$15&lt;2.3795,385.62-52.4691*(2.3795-'Imperial ME - Current'!$E$15),385.62)</f>
        <v>385.62</v>
      </c>
      <c r="Z162" s="1">
        <f t="shared" si="57"/>
        <v>84434.179999999818</v>
      </c>
      <c r="AC162" s="40">
        <v>184</v>
      </c>
      <c r="AD162" s="40">
        <f>IF('Imperial ME - Current'!$F$15&lt;2.3542,1079.85-130.66*(2.3542-'Imperial ME - Current'!$F$15),1079.85)</f>
        <v>1079.8499999999999</v>
      </c>
      <c r="AE162" s="1">
        <f t="shared" si="51"/>
        <v>143763.27999999985</v>
      </c>
      <c r="AF162" s="40">
        <f>IF('Imperial ME - Current'!$F$15&lt;2.3795,385.62-52.4691*(2.3795-'Imperial ME - Current'!$F$15),385.62)</f>
        <v>385.62</v>
      </c>
      <c r="AG162" s="1">
        <f t="shared" si="58"/>
        <v>84434.179999999818</v>
      </c>
      <c r="AJ162" s="40">
        <v>184</v>
      </c>
      <c r="AK162" s="40">
        <f>IF('Imperial ME - Current'!$G$15&lt;2.3542,1079.85-130.66*(2.3542-'Imperial ME - Current'!$G$15),1079.85)</f>
        <v>1079.8499999999999</v>
      </c>
      <c r="AL162" s="1">
        <f t="shared" si="52"/>
        <v>143763.27999999985</v>
      </c>
      <c r="AM162" s="40">
        <f>IF('Imperial ME - Current'!$G$15&lt;2.3795,385.62-52.4691*(2.3795-'Imperial ME - Current'!$G$15),385.62)</f>
        <v>385.62</v>
      </c>
      <c r="AN162" s="1">
        <f t="shared" si="59"/>
        <v>84434.179999999818</v>
      </c>
      <c r="AQ162" s="40">
        <v>184</v>
      </c>
      <c r="AR162" s="40">
        <f>IF('Imperial ME - Current'!$H$15&lt;2.3542,1079.85-130.66*(2.3542-'Imperial ME - Current'!$H$15),1079.85)</f>
        <v>1079.8499999999999</v>
      </c>
      <c r="AS162" s="1">
        <f t="shared" si="53"/>
        <v>143763.27999999985</v>
      </c>
      <c r="AT162" s="40">
        <f>IF('Imperial ME - Current'!$H$15&lt;2.3795,385.62-52.4691*(2.3795-'Imperial ME - Current'!$H$15),385.62)</f>
        <v>385.62</v>
      </c>
      <c r="AU162" s="1">
        <f t="shared" si="60"/>
        <v>84434.179999999818</v>
      </c>
      <c r="AX162" s="40">
        <v>184</v>
      </c>
      <c r="AY162" s="40">
        <f>IF('Imperial ME - Current'!$I$15&lt;2.3542,1079.85-130.66*(2.3542-'Imperial ME - Current'!$I$15),1079.85)</f>
        <v>1079.8499999999999</v>
      </c>
      <c r="AZ162" s="1">
        <f t="shared" si="54"/>
        <v>143763.27999999985</v>
      </c>
      <c r="BA162" s="40">
        <f>IF('Imperial ME - Current'!$I$15&lt;2.3795,385.62-52.4691*(2.3795-'Imperial ME - Current'!$I$15),385.62)</f>
        <v>385.62</v>
      </c>
      <c r="BB162" s="1">
        <f t="shared" si="61"/>
        <v>84434.179999999818</v>
      </c>
    </row>
    <row r="163" spans="1:54" x14ac:dyDescent="0.25">
      <c r="A163" s="40">
        <v>185</v>
      </c>
      <c r="B163" s="40">
        <f>IF('Imperial ME - Current'!$B$15&lt;2.3542,1079.85-130.66*(2.3542-'Imperial ME - Current'!$B$15),1079.85)</f>
        <v>1079.8499999999999</v>
      </c>
      <c r="C163" s="1">
        <f t="shared" si="47"/>
        <v>144843.12999999986</v>
      </c>
      <c r="D163" s="40">
        <f>IF('Imperial ME - Current'!$B$15&lt;2.3795,385.62-52.4691*(2.3795-'Imperial ME - Current'!$B$15),385.62)</f>
        <v>385.62</v>
      </c>
      <c r="E163" s="1">
        <f t="shared" si="46"/>
        <v>84819.799999999814</v>
      </c>
      <c r="H163" s="40">
        <v>185</v>
      </c>
      <c r="I163" s="40">
        <f>IF('Imperial ME - Current'!$C$15&lt;2.3542,1079.85-130.66*(2.3542-'Imperial ME - Current'!$C$15),1079.85)</f>
        <v>1079.8499999999999</v>
      </c>
      <c r="J163" s="1">
        <f t="shared" si="48"/>
        <v>144843.12999999986</v>
      </c>
      <c r="K163" s="40">
        <f>IF('Imperial ME - Current'!$C$15&lt;2.3795,385.62-52.4691*(2.3795-'Imperial ME - Current'!$C$15),385.62)</f>
        <v>385.62</v>
      </c>
      <c r="L163" s="1">
        <f t="shared" si="55"/>
        <v>84819.799999999814</v>
      </c>
      <c r="O163" s="40">
        <v>185</v>
      </c>
      <c r="P163" s="40">
        <f>IF('Imperial ME - Current'!$D$15&lt;2.3542,1079.85-130.66*(2.3542-'Imperial ME - Current'!$D$15),1079.85)</f>
        <v>1079.8499999999999</v>
      </c>
      <c r="Q163" s="1">
        <f t="shared" si="49"/>
        <v>144843.12999999986</v>
      </c>
      <c r="R163" s="40">
        <f>IF('Imperial ME - Current'!$D$15&lt;2.3795,385.62-52.4691*(2.3795-'Imperial ME - Current'!$D$15),385.62)</f>
        <v>385.62</v>
      </c>
      <c r="S163" s="1">
        <f t="shared" si="56"/>
        <v>84819.799999999814</v>
      </c>
      <c r="V163" s="40">
        <v>185</v>
      </c>
      <c r="W163" s="40">
        <f>IF('Imperial ME - Current'!$E$15&lt;2.3542,1079.85-130.66*(2.3542-'Imperial ME - Current'!$E$15),1079.85)</f>
        <v>1079.8499999999999</v>
      </c>
      <c r="X163" s="1">
        <f t="shared" si="50"/>
        <v>144843.12999999986</v>
      </c>
      <c r="Y163" s="40">
        <f>IF('Imperial ME - Current'!$E$15&lt;2.3795,385.62-52.4691*(2.3795-'Imperial ME - Current'!$E$15),385.62)</f>
        <v>385.62</v>
      </c>
      <c r="Z163" s="1">
        <f t="shared" si="57"/>
        <v>84819.799999999814</v>
      </c>
      <c r="AC163" s="40">
        <v>185</v>
      </c>
      <c r="AD163" s="40">
        <f>IF('Imperial ME - Current'!$F$15&lt;2.3542,1079.85-130.66*(2.3542-'Imperial ME - Current'!$F$15),1079.85)</f>
        <v>1079.8499999999999</v>
      </c>
      <c r="AE163" s="1">
        <f t="shared" si="51"/>
        <v>144843.12999999986</v>
      </c>
      <c r="AF163" s="40">
        <f>IF('Imperial ME - Current'!$F$15&lt;2.3795,385.62-52.4691*(2.3795-'Imperial ME - Current'!$F$15),385.62)</f>
        <v>385.62</v>
      </c>
      <c r="AG163" s="1">
        <f t="shared" si="58"/>
        <v>84819.799999999814</v>
      </c>
      <c r="AJ163" s="40">
        <v>185</v>
      </c>
      <c r="AK163" s="40">
        <f>IF('Imperial ME - Current'!$G$15&lt;2.3542,1079.85-130.66*(2.3542-'Imperial ME - Current'!$G$15),1079.85)</f>
        <v>1079.8499999999999</v>
      </c>
      <c r="AL163" s="1">
        <f t="shared" si="52"/>
        <v>144843.12999999986</v>
      </c>
      <c r="AM163" s="40">
        <f>IF('Imperial ME - Current'!$G$15&lt;2.3795,385.62-52.4691*(2.3795-'Imperial ME - Current'!$G$15),385.62)</f>
        <v>385.62</v>
      </c>
      <c r="AN163" s="1">
        <f t="shared" si="59"/>
        <v>84819.799999999814</v>
      </c>
      <c r="AQ163" s="40">
        <v>185</v>
      </c>
      <c r="AR163" s="40">
        <f>IF('Imperial ME - Current'!$H$15&lt;2.3542,1079.85-130.66*(2.3542-'Imperial ME - Current'!$H$15),1079.85)</f>
        <v>1079.8499999999999</v>
      </c>
      <c r="AS163" s="1">
        <f t="shared" si="53"/>
        <v>144843.12999999986</v>
      </c>
      <c r="AT163" s="40">
        <f>IF('Imperial ME - Current'!$H$15&lt;2.3795,385.62-52.4691*(2.3795-'Imperial ME - Current'!$H$15),385.62)</f>
        <v>385.62</v>
      </c>
      <c r="AU163" s="1">
        <f t="shared" si="60"/>
        <v>84819.799999999814</v>
      </c>
      <c r="AX163" s="40">
        <v>185</v>
      </c>
      <c r="AY163" s="40">
        <f>IF('Imperial ME - Current'!$I$15&lt;2.3542,1079.85-130.66*(2.3542-'Imperial ME - Current'!$I$15),1079.85)</f>
        <v>1079.8499999999999</v>
      </c>
      <c r="AZ163" s="1">
        <f t="shared" si="54"/>
        <v>144843.12999999986</v>
      </c>
      <c r="BA163" s="40">
        <f>IF('Imperial ME - Current'!$I$15&lt;2.3795,385.62-52.4691*(2.3795-'Imperial ME - Current'!$I$15),385.62)</f>
        <v>385.62</v>
      </c>
      <c r="BB163" s="1">
        <f t="shared" si="61"/>
        <v>84819.799999999814</v>
      </c>
    </row>
    <row r="164" spans="1:54" x14ac:dyDescent="0.25">
      <c r="A164" s="40">
        <v>186</v>
      </c>
      <c r="B164" s="40">
        <f>IF('Imperial ME - Current'!$B$15&lt;2.3542,1079.85-130.66*(2.3542-'Imperial ME - Current'!$B$15),1079.85)</f>
        <v>1079.8499999999999</v>
      </c>
      <c r="C164" s="1">
        <f t="shared" si="47"/>
        <v>145922.97999999986</v>
      </c>
      <c r="D164" s="40">
        <f>IF('Imperial ME - Current'!$B$15&lt;2.3795,385.62-52.4691*(2.3795-'Imperial ME - Current'!$B$15),385.62)</f>
        <v>385.62</v>
      </c>
      <c r="E164" s="1">
        <f t="shared" si="46"/>
        <v>85205.419999999809</v>
      </c>
      <c r="H164" s="40">
        <v>186</v>
      </c>
      <c r="I164" s="40">
        <f>IF('Imperial ME - Current'!$C$15&lt;2.3542,1079.85-130.66*(2.3542-'Imperial ME - Current'!$C$15),1079.85)</f>
        <v>1079.8499999999999</v>
      </c>
      <c r="J164" s="1">
        <f t="shared" si="48"/>
        <v>145922.97999999986</v>
      </c>
      <c r="K164" s="40">
        <f>IF('Imperial ME - Current'!$C$15&lt;2.3795,385.62-52.4691*(2.3795-'Imperial ME - Current'!$C$15),385.62)</f>
        <v>385.62</v>
      </c>
      <c r="L164" s="1">
        <f t="shared" si="55"/>
        <v>85205.419999999809</v>
      </c>
      <c r="O164" s="40">
        <v>186</v>
      </c>
      <c r="P164" s="40">
        <f>IF('Imperial ME - Current'!$D$15&lt;2.3542,1079.85-130.66*(2.3542-'Imperial ME - Current'!$D$15),1079.85)</f>
        <v>1079.8499999999999</v>
      </c>
      <c r="Q164" s="1">
        <f t="shared" si="49"/>
        <v>145922.97999999986</v>
      </c>
      <c r="R164" s="40">
        <f>IF('Imperial ME - Current'!$D$15&lt;2.3795,385.62-52.4691*(2.3795-'Imperial ME - Current'!$D$15),385.62)</f>
        <v>385.62</v>
      </c>
      <c r="S164" s="1">
        <f t="shared" si="56"/>
        <v>85205.419999999809</v>
      </c>
      <c r="V164" s="40">
        <v>186</v>
      </c>
      <c r="W164" s="40">
        <f>IF('Imperial ME - Current'!$E$15&lt;2.3542,1079.85-130.66*(2.3542-'Imperial ME - Current'!$E$15),1079.85)</f>
        <v>1079.8499999999999</v>
      </c>
      <c r="X164" s="1">
        <f t="shared" si="50"/>
        <v>145922.97999999986</v>
      </c>
      <c r="Y164" s="40">
        <f>IF('Imperial ME - Current'!$E$15&lt;2.3795,385.62-52.4691*(2.3795-'Imperial ME - Current'!$E$15),385.62)</f>
        <v>385.62</v>
      </c>
      <c r="Z164" s="1">
        <f t="shared" si="57"/>
        <v>85205.419999999809</v>
      </c>
      <c r="AC164" s="40">
        <v>186</v>
      </c>
      <c r="AD164" s="40">
        <f>IF('Imperial ME - Current'!$F$15&lt;2.3542,1079.85-130.66*(2.3542-'Imperial ME - Current'!$F$15),1079.85)</f>
        <v>1079.8499999999999</v>
      </c>
      <c r="AE164" s="1">
        <f t="shared" si="51"/>
        <v>145922.97999999986</v>
      </c>
      <c r="AF164" s="40">
        <f>IF('Imperial ME - Current'!$F$15&lt;2.3795,385.62-52.4691*(2.3795-'Imperial ME - Current'!$F$15),385.62)</f>
        <v>385.62</v>
      </c>
      <c r="AG164" s="1">
        <f t="shared" si="58"/>
        <v>85205.419999999809</v>
      </c>
      <c r="AJ164" s="40">
        <v>186</v>
      </c>
      <c r="AK164" s="40">
        <f>IF('Imperial ME - Current'!$G$15&lt;2.3542,1079.85-130.66*(2.3542-'Imperial ME - Current'!$G$15),1079.85)</f>
        <v>1079.8499999999999</v>
      </c>
      <c r="AL164" s="1">
        <f t="shared" si="52"/>
        <v>145922.97999999986</v>
      </c>
      <c r="AM164" s="40">
        <f>IF('Imperial ME - Current'!$G$15&lt;2.3795,385.62-52.4691*(2.3795-'Imperial ME - Current'!$G$15),385.62)</f>
        <v>385.62</v>
      </c>
      <c r="AN164" s="1">
        <f t="shared" si="59"/>
        <v>85205.419999999809</v>
      </c>
      <c r="AQ164" s="40">
        <v>186</v>
      </c>
      <c r="AR164" s="40">
        <f>IF('Imperial ME - Current'!$H$15&lt;2.3542,1079.85-130.66*(2.3542-'Imperial ME - Current'!$H$15),1079.85)</f>
        <v>1079.8499999999999</v>
      </c>
      <c r="AS164" s="1">
        <f t="shared" si="53"/>
        <v>145922.97999999986</v>
      </c>
      <c r="AT164" s="40">
        <f>IF('Imperial ME - Current'!$H$15&lt;2.3795,385.62-52.4691*(2.3795-'Imperial ME - Current'!$H$15),385.62)</f>
        <v>385.62</v>
      </c>
      <c r="AU164" s="1">
        <f t="shared" si="60"/>
        <v>85205.419999999809</v>
      </c>
      <c r="AX164" s="40">
        <v>186</v>
      </c>
      <c r="AY164" s="40">
        <f>IF('Imperial ME - Current'!$I$15&lt;2.3542,1079.85-130.66*(2.3542-'Imperial ME - Current'!$I$15),1079.85)</f>
        <v>1079.8499999999999</v>
      </c>
      <c r="AZ164" s="1">
        <f t="shared" si="54"/>
        <v>145922.97999999986</v>
      </c>
      <c r="BA164" s="40">
        <f>IF('Imperial ME - Current'!$I$15&lt;2.3795,385.62-52.4691*(2.3795-'Imperial ME - Current'!$I$15),385.62)</f>
        <v>385.62</v>
      </c>
      <c r="BB164" s="1">
        <f t="shared" si="61"/>
        <v>85205.419999999809</v>
      </c>
    </row>
    <row r="165" spans="1:54" x14ac:dyDescent="0.25">
      <c r="A165" s="40">
        <v>187</v>
      </c>
      <c r="B165" s="40">
        <f>IF('Imperial ME - Current'!$B$15&lt;2.3542,1079.85-130.66*(2.3542-'Imperial ME - Current'!$B$15),1079.85)</f>
        <v>1079.8499999999999</v>
      </c>
      <c r="C165" s="1">
        <f t="shared" si="47"/>
        <v>147002.82999999987</v>
      </c>
      <c r="D165" s="40">
        <f>IF('Imperial ME - Current'!$B$15&lt;2.3795,385.62-52.4691*(2.3795-'Imperial ME - Current'!$B$15),385.62)</f>
        <v>385.62</v>
      </c>
      <c r="E165" s="1">
        <f t="shared" si="46"/>
        <v>85591.039999999804</v>
      </c>
      <c r="H165" s="40">
        <v>187</v>
      </c>
      <c r="I165" s="40">
        <f>IF('Imperial ME - Current'!$C$15&lt;2.3542,1079.85-130.66*(2.3542-'Imperial ME - Current'!$C$15),1079.85)</f>
        <v>1079.8499999999999</v>
      </c>
      <c r="J165" s="1">
        <f t="shared" si="48"/>
        <v>147002.82999999987</v>
      </c>
      <c r="K165" s="40">
        <f>IF('Imperial ME - Current'!$C$15&lt;2.3795,385.62-52.4691*(2.3795-'Imperial ME - Current'!$C$15),385.62)</f>
        <v>385.62</v>
      </c>
      <c r="L165" s="1">
        <f t="shared" si="55"/>
        <v>85591.039999999804</v>
      </c>
      <c r="O165" s="40">
        <v>187</v>
      </c>
      <c r="P165" s="40">
        <f>IF('Imperial ME - Current'!$D$15&lt;2.3542,1079.85-130.66*(2.3542-'Imperial ME - Current'!$D$15),1079.85)</f>
        <v>1079.8499999999999</v>
      </c>
      <c r="Q165" s="1">
        <f t="shared" si="49"/>
        <v>147002.82999999987</v>
      </c>
      <c r="R165" s="40">
        <f>IF('Imperial ME - Current'!$D$15&lt;2.3795,385.62-52.4691*(2.3795-'Imperial ME - Current'!$D$15),385.62)</f>
        <v>385.62</v>
      </c>
      <c r="S165" s="1">
        <f t="shared" si="56"/>
        <v>85591.039999999804</v>
      </c>
      <c r="V165" s="40">
        <v>187</v>
      </c>
      <c r="W165" s="40">
        <f>IF('Imperial ME - Current'!$E$15&lt;2.3542,1079.85-130.66*(2.3542-'Imperial ME - Current'!$E$15),1079.85)</f>
        <v>1079.8499999999999</v>
      </c>
      <c r="X165" s="1">
        <f t="shared" si="50"/>
        <v>147002.82999999987</v>
      </c>
      <c r="Y165" s="40">
        <f>IF('Imperial ME - Current'!$E$15&lt;2.3795,385.62-52.4691*(2.3795-'Imperial ME - Current'!$E$15),385.62)</f>
        <v>385.62</v>
      </c>
      <c r="Z165" s="1">
        <f t="shared" si="57"/>
        <v>85591.039999999804</v>
      </c>
      <c r="AC165" s="40">
        <v>187</v>
      </c>
      <c r="AD165" s="40">
        <f>IF('Imperial ME - Current'!$F$15&lt;2.3542,1079.85-130.66*(2.3542-'Imperial ME - Current'!$F$15),1079.85)</f>
        <v>1079.8499999999999</v>
      </c>
      <c r="AE165" s="1">
        <f t="shared" si="51"/>
        <v>147002.82999999987</v>
      </c>
      <c r="AF165" s="40">
        <f>IF('Imperial ME - Current'!$F$15&lt;2.3795,385.62-52.4691*(2.3795-'Imperial ME - Current'!$F$15),385.62)</f>
        <v>385.62</v>
      </c>
      <c r="AG165" s="1">
        <f t="shared" si="58"/>
        <v>85591.039999999804</v>
      </c>
      <c r="AJ165" s="40">
        <v>187</v>
      </c>
      <c r="AK165" s="40">
        <f>IF('Imperial ME - Current'!$G$15&lt;2.3542,1079.85-130.66*(2.3542-'Imperial ME - Current'!$G$15),1079.85)</f>
        <v>1079.8499999999999</v>
      </c>
      <c r="AL165" s="1">
        <f t="shared" si="52"/>
        <v>147002.82999999987</v>
      </c>
      <c r="AM165" s="40">
        <f>IF('Imperial ME - Current'!$G$15&lt;2.3795,385.62-52.4691*(2.3795-'Imperial ME - Current'!$G$15),385.62)</f>
        <v>385.62</v>
      </c>
      <c r="AN165" s="1">
        <f t="shared" si="59"/>
        <v>85591.039999999804</v>
      </c>
      <c r="AQ165" s="40">
        <v>187</v>
      </c>
      <c r="AR165" s="40">
        <f>IF('Imperial ME - Current'!$H$15&lt;2.3542,1079.85-130.66*(2.3542-'Imperial ME - Current'!$H$15),1079.85)</f>
        <v>1079.8499999999999</v>
      </c>
      <c r="AS165" s="1">
        <f t="shared" si="53"/>
        <v>147002.82999999987</v>
      </c>
      <c r="AT165" s="40">
        <f>IF('Imperial ME - Current'!$H$15&lt;2.3795,385.62-52.4691*(2.3795-'Imperial ME - Current'!$H$15),385.62)</f>
        <v>385.62</v>
      </c>
      <c r="AU165" s="1">
        <f t="shared" si="60"/>
        <v>85591.039999999804</v>
      </c>
      <c r="AX165" s="40">
        <v>187</v>
      </c>
      <c r="AY165" s="40">
        <f>IF('Imperial ME - Current'!$I$15&lt;2.3542,1079.85-130.66*(2.3542-'Imperial ME - Current'!$I$15),1079.85)</f>
        <v>1079.8499999999999</v>
      </c>
      <c r="AZ165" s="1">
        <f t="shared" si="54"/>
        <v>147002.82999999987</v>
      </c>
      <c r="BA165" s="40">
        <f>IF('Imperial ME - Current'!$I$15&lt;2.3795,385.62-52.4691*(2.3795-'Imperial ME - Current'!$I$15),385.62)</f>
        <v>385.62</v>
      </c>
      <c r="BB165" s="1">
        <f t="shared" si="61"/>
        <v>85591.039999999804</v>
      </c>
    </row>
    <row r="166" spans="1:54" x14ac:dyDescent="0.25">
      <c r="A166" s="40">
        <v>188</v>
      </c>
      <c r="B166" s="40">
        <f>IF('Imperial ME - Current'!$B$15&lt;2.3542,1079.85-130.66*(2.3542-'Imperial ME - Current'!$B$15),1079.85)</f>
        <v>1079.8499999999999</v>
      </c>
      <c r="C166" s="1">
        <f t="shared" si="47"/>
        <v>148082.67999999988</v>
      </c>
      <c r="D166" s="40">
        <f>IF('Imperial ME - Current'!$B$15&lt;2.3795,385.62-52.4691*(2.3795-'Imperial ME - Current'!$B$15),385.62)</f>
        <v>385.62</v>
      </c>
      <c r="E166" s="1">
        <f t="shared" si="46"/>
        <v>85976.6599999998</v>
      </c>
      <c r="H166" s="40">
        <v>188</v>
      </c>
      <c r="I166" s="40">
        <f>IF('Imperial ME - Current'!$C$15&lt;2.3542,1079.85-130.66*(2.3542-'Imperial ME - Current'!$C$15),1079.85)</f>
        <v>1079.8499999999999</v>
      </c>
      <c r="J166" s="1">
        <f t="shared" si="48"/>
        <v>148082.67999999988</v>
      </c>
      <c r="K166" s="40">
        <f>IF('Imperial ME - Current'!$C$15&lt;2.3795,385.62-52.4691*(2.3795-'Imperial ME - Current'!$C$15),385.62)</f>
        <v>385.62</v>
      </c>
      <c r="L166" s="1">
        <f t="shared" si="55"/>
        <v>85976.6599999998</v>
      </c>
      <c r="O166" s="40">
        <v>188</v>
      </c>
      <c r="P166" s="40">
        <f>IF('Imperial ME - Current'!$D$15&lt;2.3542,1079.85-130.66*(2.3542-'Imperial ME - Current'!$D$15),1079.85)</f>
        <v>1079.8499999999999</v>
      </c>
      <c r="Q166" s="1">
        <f t="shared" si="49"/>
        <v>148082.67999999988</v>
      </c>
      <c r="R166" s="40">
        <f>IF('Imperial ME - Current'!$D$15&lt;2.3795,385.62-52.4691*(2.3795-'Imperial ME - Current'!$D$15),385.62)</f>
        <v>385.62</v>
      </c>
      <c r="S166" s="1">
        <f t="shared" si="56"/>
        <v>85976.6599999998</v>
      </c>
      <c r="V166" s="40">
        <v>188</v>
      </c>
      <c r="W166" s="40">
        <f>IF('Imperial ME - Current'!$E$15&lt;2.3542,1079.85-130.66*(2.3542-'Imperial ME - Current'!$E$15),1079.85)</f>
        <v>1079.8499999999999</v>
      </c>
      <c r="X166" s="1">
        <f t="shared" si="50"/>
        <v>148082.67999999988</v>
      </c>
      <c r="Y166" s="40">
        <f>IF('Imperial ME - Current'!$E$15&lt;2.3795,385.62-52.4691*(2.3795-'Imperial ME - Current'!$E$15),385.62)</f>
        <v>385.62</v>
      </c>
      <c r="Z166" s="1">
        <f t="shared" si="57"/>
        <v>85976.6599999998</v>
      </c>
      <c r="AC166" s="40">
        <v>188</v>
      </c>
      <c r="AD166" s="40">
        <f>IF('Imperial ME - Current'!$F$15&lt;2.3542,1079.85-130.66*(2.3542-'Imperial ME - Current'!$F$15),1079.85)</f>
        <v>1079.8499999999999</v>
      </c>
      <c r="AE166" s="1">
        <f t="shared" si="51"/>
        <v>148082.67999999988</v>
      </c>
      <c r="AF166" s="40">
        <f>IF('Imperial ME - Current'!$F$15&lt;2.3795,385.62-52.4691*(2.3795-'Imperial ME - Current'!$F$15),385.62)</f>
        <v>385.62</v>
      </c>
      <c r="AG166" s="1">
        <f t="shared" si="58"/>
        <v>85976.6599999998</v>
      </c>
      <c r="AJ166" s="40">
        <v>188</v>
      </c>
      <c r="AK166" s="40">
        <f>IF('Imperial ME - Current'!$G$15&lt;2.3542,1079.85-130.66*(2.3542-'Imperial ME - Current'!$G$15),1079.85)</f>
        <v>1079.8499999999999</v>
      </c>
      <c r="AL166" s="1">
        <f t="shared" si="52"/>
        <v>148082.67999999988</v>
      </c>
      <c r="AM166" s="40">
        <f>IF('Imperial ME - Current'!$G$15&lt;2.3795,385.62-52.4691*(2.3795-'Imperial ME - Current'!$G$15),385.62)</f>
        <v>385.62</v>
      </c>
      <c r="AN166" s="1">
        <f t="shared" si="59"/>
        <v>85976.6599999998</v>
      </c>
      <c r="AQ166" s="40">
        <v>188</v>
      </c>
      <c r="AR166" s="40">
        <f>IF('Imperial ME - Current'!$H$15&lt;2.3542,1079.85-130.66*(2.3542-'Imperial ME - Current'!$H$15),1079.85)</f>
        <v>1079.8499999999999</v>
      </c>
      <c r="AS166" s="1">
        <f t="shared" si="53"/>
        <v>148082.67999999988</v>
      </c>
      <c r="AT166" s="40">
        <f>IF('Imperial ME - Current'!$H$15&lt;2.3795,385.62-52.4691*(2.3795-'Imperial ME - Current'!$H$15),385.62)</f>
        <v>385.62</v>
      </c>
      <c r="AU166" s="1">
        <f t="shared" si="60"/>
        <v>85976.6599999998</v>
      </c>
      <c r="AX166" s="40">
        <v>188</v>
      </c>
      <c r="AY166" s="40">
        <f>IF('Imperial ME - Current'!$I$15&lt;2.3542,1079.85-130.66*(2.3542-'Imperial ME - Current'!$I$15),1079.85)</f>
        <v>1079.8499999999999</v>
      </c>
      <c r="AZ166" s="1">
        <f t="shared" si="54"/>
        <v>148082.67999999988</v>
      </c>
      <c r="BA166" s="40">
        <f>IF('Imperial ME - Current'!$I$15&lt;2.3795,385.62-52.4691*(2.3795-'Imperial ME - Current'!$I$15),385.62)</f>
        <v>385.62</v>
      </c>
      <c r="BB166" s="1">
        <f t="shared" si="61"/>
        <v>85976.6599999998</v>
      </c>
    </row>
    <row r="167" spans="1:54" x14ac:dyDescent="0.25">
      <c r="A167" s="40">
        <v>189</v>
      </c>
      <c r="B167" s="40">
        <f>IF('Imperial ME - Current'!$B$15&lt;2.3542,1079.85-130.66*(2.3542-'Imperial ME - Current'!$B$15),1079.85)</f>
        <v>1079.8499999999999</v>
      </c>
      <c r="C167" s="1">
        <f t="shared" si="47"/>
        <v>149162.52999999988</v>
      </c>
      <c r="D167" s="40">
        <f>IF('Imperial ME - Current'!$B$15&lt;2.3795,385.62-52.4691*(2.3795-'Imperial ME - Current'!$B$15),385.62)</f>
        <v>385.62</v>
      </c>
      <c r="E167" s="1">
        <f t="shared" si="46"/>
        <v>86362.279999999795</v>
      </c>
      <c r="H167" s="40">
        <v>189</v>
      </c>
      <c r="I167" s="40">
        <f>IF('Imperial ME - Current'!$C$15&lt;2.3542,1079.85-130.66*(2.3542-'Imperial ME - Current'!$C$15),1079.85)</f>
        <v>1079.8499999999999</v>
      </c>
      <c r="J167" s="1">
        <f t="shared" si="48"/>
        <v>149162.52999999988</v>
      </c>
      <c r="K167" s="40">
        <f>IF('Imperial ME - Current'!$C$15&lt;2.3795,385.62-52.4691*(2.3795-'Imperial ME - Current'!$C$15),385.62)</f>
        <v>385.62</v>
      </c>
      <c r="L167" s="1">
        <f t="shared" si="55"/>
        <v>86362.279999999795</v>
      </c>
      <c r="O167" s="40">
        <v>189</v>
      </c>
      <c r="P167" s="40">
        <f>IF('Imperial ME - Current'!$D$15&lt;2.3542,1079.85-130.66*(2.3542-'Imperial ME - Current'!$D$15),1079.85)</f>
        <v>1079.8499999999999</v>
      </c>
      <c r="Q167" s="1">
        <f t="shared" si="49"/>
        <v>149162.52999999988</v>
      </c>
      <c r="R167" s="40">
        <f>IF('Imperial ME - Current'!$D$15&lt;2.3795,385.62-52.4691*(2.3795-'Imperial ME - Current'!$D$15),385.62)</f>
        <v>385.62</v>
      </c>
      <c r="S167" s="1">
        <f t="shared" si="56"/>
        <v>86362.279999999795</v>
      </c>
      <c r="V167" s="40">
        <v>189</v>
      </c>
      <c r="W167" s="40">
        <f>IF('Imperial ME - Current'!$E$15&lt;2.3542,1079.85-130.66*(2.3542-'Imperial ME - Current'!$E$15),1079.85)</f>
        <v>1079.8499999999999</v>
      </c>
      <c r="X167" s="1">
        <f t="shared" si="50"/>
        <v>149162.52999999988</v>
      </c>
      <c r="Y167" s="40">
        <f>IF('Imperial ME - Current'!$E$15&lt;2.3795,385.62-52.4691*(2.3795-'Imperial ME - Current'!$E$15),385.62)</f>
        <v>385.62</v>
      </c>
      <c r="Z167" s="1">
        <f t="shared" si="57"/>
        <v>86362.279999999795</v>
      </c>
      <c r="AC167" s="40">
        <v>189</v>
      </c>
      <c r="AD167" s="40">
        <f>IF('Imperial ME - Current'!$F$15&lt;2.3542,1079.85-130.66*(2.3542-'Imperial ME - Current'!$F$15),1079.85)</f>
        <v>1079.8499999999999</v>
      </c>
      <c r="AE167" s="1">
        <f t="shared" si="51"/>
        <v>149162.52999999988</v>
      </c>
      <c r="AF167" s="40">
        <f>IF('Imperial ME - Current'!$F$15&lt;2.3795,385.62-52.4691*(2.3795-'Imperial ME - Current'!$F$15),385.62)</f>
        <v>385.62</v>
      </c>
      <c r="AG167" s="1">
        <f t="shared" si="58"/>
        <v>86362.279999999795</v>
      </c>
      <c r="AJ167" s="40">
        <v>189</v>
      </c>
      <c r="AK167" s="40">
        <f>IF('Imperial ME - Current'!$G$15&lt;2.3542,1079.85-130.66*(2.3542-'Imperial ME - Current'!$G$15),1079.85)</f>
        <v>1079.8499999999999</v>
      </c>
      <c r="AL167" s="1">
        <f t="shared" si="52"/>
        <v>149162.52999999988</v>
      </c>
      <c r="AM167" s="40">
        <f>IF('Imperial ME - Current'!$G$15&lt;2.3795,385.62-52.4691*(2.3795-'Imperial ME - Current'!$G$15),385.62)</f>
        <v>385.62</v>
      </c>
      <c r="AN167" s="1">
        <f t="shared" si="59"/>
        <v>86362.279999999795</v>
      </c>
      <c r="AQ167" s="40">
        <v>189</v>
      </c>
      <c r="AR167" s="40">
        <f>IF('Imperial ME - Current'!$H$15&lt;2.3542,1079.85-130.66*(2.3542-'Imperial ME - Current'!$H$15),1079.85)</f>
        <v>1079.8499999999999</v>
      </c>
      <c r="AS167" s="1">
        <f t="shared" si="53"/>
        <v>149162.52999999988</v>
      </c>
      <c r="AT167" s="40">
        <f>IF('Imperial ME - Current'!$H$15&lt;2.3795,385.62-52.4691*(2.3795-'Imperial ME - Current'!$H$15),385.62)</f>
        <v>385.62</v>
      </c>
      <c r="AU167" s="1">
        <f t="shared" si="60"/>
        <v>86362.279999999795</v>
      </c>
      <c r="AX167" s="40">
        <v>189</v>
      </c>
      <c r="AY167" s="40">
        <f>IF('Imperial ME - Current'!$I$15&lt;2.3542,1079.85-130.66*(2.3542-'Imperial ME - Current'!$I$15),1079.85)</f>
        <v>1079.8499999999999</v>
      </c>
      <c r="AZ167" s="1">
        <f t="shared" si="54"/>
        <v>149162.52999999988</v>
      </c>
      <c r="BA167" s="40">
        <f>IF('Imperial ME - Current'!$I$15&lt;2.3795,385.62-52.4691*(2.3795-'Imperial ME - Current'!$I$15),385.62)</f>
        <v>385.62</v>
      </c>
      <c r="BB167" s="1">
        <f t="shared" si="61"/>
        <v>86362.279999999795</v>
      </c>
    </row>
    <row r="168" spans="1:54" x14ac:dyDescent="0.25">
      <c r="A168" s="40">
        <v>190</v>
      </c>
      <c r="B168" s="40">
        <f>IF('Imperial ME - Current'!$B$15&lt;2.3542,1079.85-130.66*(2.3542-'Imperial ME - Current'!$B$15),1079.85)</f>
        <v>1079.8499999999999</v>
      </c>
      <c r="C168" s="1">
        <f t="shared" si="47"/>
        <v>150242.37999999989</v>
      </c>
      <c r="D168" s="40">
        <f>IF('Imperial ME - Current'!$B$15&lt;2.3795,385.62-52.4691*(2.3795-'Imperial ME - Current'!$B$15),385.62)</f>
        <v>385.62</v>
      </c>
      <c r="E168" s="1">
        <f t="shared" si="46"/>
        <v>86747.89999999979</v>
      </c>
      <c r="H168" s="40">
        <v>190</v>
      </c>
      <c r="I168" s="40">
        <f>IF('Imperial ME - Current'!$C$15&lt;2.3542,1079.85-130.66*(2.3542-'Imperial ME - Current'!$C$15),1079.85)</f>
        <v>1079.8499999999999</v>
      </c>
      <c r="J168" s="1">
        <f t="shared" si="48"/>
        <v>150242.37999999989</v>
      </c>
      <c r="K168" s="40">
        <f>IF('Imperial ME - Current'!$C$15&lt;2.3795,385.62-52.4691*(2.3795-'Imperial ME - Current'!$C$15),385.62)</f>
        <v>385.62</v>
      </c>
      <c r="L168" s="1">
        <f t="shared" si="55"/>
        <v>86747.89999999979</v>
      </c>
      <c r="O168" s="40">
        <v>190</v>
      </c>
      <c r="P168" s="40">
        <f>IF('Imperial ME - Current'!$D$15&lt;2.3542,1079.85-130.66*(2.3542-'Imperial ME - Current'!$D$15),1079.85)</f>
        <v>1079.8499999999999</v>
      </c>
      <c r="Q168" s="1">
        <f t="shared" si="49"/>
        <v>150242.37999999989</v>
      </c>
      <c r="R168" s="40">
        <f>IF('Imperial ME - Current'!$D$15&lt;2.3795,385.62-52.4691*(2.3795-'Imperial ME - Current'!$D$15),385.62)</f>
        <v>385.62</v>
      </c>
      <c r="S168" s="1">
        <f t="shared" si="56"/>
        <v>86747.89999999979</v>
      </c>
      <c r="V168" s="40">
        <v>190</v>
      </c>
      <c r="W168" s="40">
        <f>IF('Imperial ME - Current'!$E$15&lt;2.3542,1079.85-130.66*(2.3542-'Imperial ME - Current'!$E$15),1079.85)</f>
        <v>1079.8499999999999</v>
      </c>
      <c r="X168" s="1">
        <f t="shared" si="50"/>
        <v>150242.37999999989</v>
      </c>
      <c r="Y168" s="40">
        <f>IF('Imperial ME - Current'!$E$15&lt;2.3795,385.62-52.4691*(2.3795-'Imperial ME - Current'!$E$15),385.62)</f>
        <v>385.62</v>
      </c>
      <c r="Z168" s="1">
        <f t="shared" si="57"/>
        <v>86747.89999999979</v>
      </c>
      <c r="AC168" s="40">
        <v>190</v>
      </c>
      <c r="AD168" s="40">
        <f>IF('Imperial ME - Current'!$F$15&lt;2.3542,1079.85-130.66*(2.3542-'Imperial ME - Current'!$F$15),1079.85)</f>
        <v>1079.8499999999999</v>
      </c>
      <c r="AE168" s="1">
        <f t="shared" si="51"/>
        <v>150242.37999999989</v>
      </c>
      <c r="AF168" s="40">
        <f>IF('Imperial ME - Current'!$F$15&lt;2.3795,385.62-52.4691*(2.3795-'Imperial ME - Current'!$F$15),385.62)</f>
        <v>385.62</v>
      </c>
      <c r="AG168" s="1">
        <f t="shared" si="58"/>
        <v>86747.89999999979</v>
      </c>
      <c r="AJ168" s="40">
        <v>190</v>
      </c>
      <c r="AK168" s="40">
        <f>IF('Imperial ME - Current'!$G$15&lt;2.3542,1079.85-130.66*(2.3542-'Imperial ME - Current'!$G$15),1079.85)</f>
        <v>1079.8499999999999</v>
      </c>
      <c r="AL168" s="1">
        <f t="shared" si="52"/>
        <v>150242.37999999989</v>
      </c>
      <c r="AM168" s="40">
        <f>IF('Imperial ME - Current'!$G$15&lt;2.3795,385.62-52.4691*(2.3795-'Imperial ME - Current'!$G$15),385.62)</f>
        <v>385.62</v>
      </c>
      <c r="AN168" s="1">
        <f t="shared" si="59"/>
        <v>86747.89999999979</v>
      </c>
      <c r="AQ168" s="40">
        <v>190</v>
      </c>
      <c r="AR168" s="40">
        <f>IF('Imperial ME - Current'!$H$15&lt;2.3542,1079.85-130.66*(2.3542-'Imperial ME - Current'!$H$15),1079.85)</f>
        <v>1079.8499999999999</v>
      </c>
      <c r="AS168" s="1">
        <f t="shared" si="53"/>
        <v>150242.37999999989</v>
      </c>
      <c r="AT168" s="40">
        <f>IF('Imperial ME - Current'!$H$15&lt;2.3795,385.62-52.4691*(2.3795-'Imperial ME - Current'!$H$15),385.62)</f>
        <v>385.62</v>
      </c>
      <c r="AU168" s="1">
        <f t="shared" si="60"/>
        <v>86747.89999999979</v>
      </c>
      <c r="AX168" s="40">
        <v>190</v>
      </c>
      <c r="AY168" s="40">
        <f>IF('Imperial ME - Current'!$I$15&lt;2.3542,1079.85-130.66*(2.3542-'Imperial ME - Current'!$I$15),1079.85)</f>
        <v>1079.8499999999999</v>
      </c>
      <c r="AZ168" s="1">
        <f t="shared" si="54"/>
        <v>150242.37999999989</v>
      </c>
      <c r="BA168" s="40">
        <f>IF('Imperial ME - Current'!$I$15&lt;2.3795,385.62-52.4691*(2.3795-'Imperial ME - Current'!$I$15),385.62)</f>
        <v>385.62</v>
      </c>
      <c r="BB168" s="1">
        <f t="shared" si="61"/>
        <v>86747.89999999979</v>
      </c>
    </row>
    <row r="169" spans="1:54" x14ac:dyDescent="0.25">
      <c r="A169" s="40">
        <v>191</v>
      </c>
      <c r="B169" s="40">
        <f>IF('Imperial ME - Current'!$B$15&lt;2.3542,1079.85-130.66*(2.3542-'Imperial ME - Current'!$B$15),1079.85)</f>
        <v>1079.8499999999999</v>
      </c>
      <c r="C169" s="1">
        <f t="shared" si="47"/>
        <v>151322.22999999989</v>
      </c>
      <c r="D169" s="40">
        <f>IF('Imperial ME - Current'!$B$15&lt;2.3795,385.62-52.4691*(2.3795-'Imperial ME - Current'!$B$15),385.62)</f>
        <v>385.62</v>
      </c>
      <c r="E169" s="1">
        <f t="shared" si="46"/>
        <v>87133.519999999786</v>
      </c>
      <c r="H169" s="40">
        <v>191</v>
      </c>
      <c r="I169" s="40">
        <f>IF('Imperial ME - Current'!$C$15&lt;2.3542,1079.85-130.66*(2.3542-'Imperial ME - Current'!$C$15),1079.85)</f>
        <v>1079.8499999999999</v>
      </c>
      <c r="J169" s="1">
        <f t="shared" si="48"/>
        <v>151322.22999999989</v>
      </c>
      <c r="K169" s="40">
        <f>IF('Imperial ME - Current'!$C$15&lt;2.3795,385.62-52.4691*(2.3795-'Imperial ME - Current'!$C$15),385.62)</f>
        <v>385.62</v>
      </c>
      <c r="L169" s="1">
        <f t="shared" si="55"/>
        <v>87133.519999999786</v>
      </c>
      <c r="O169" s="40">
        <v>191</v>
      </c>
      <c r="P169" s="40">
        <f>IF('Imperial ME - Current'!$D$15&lt;2.3542,1079.85-130.66*(2.3542-'Imperial ME - Current'!$D$15),1079.85)</f>
        <v>1079.8499999999999</v>
      </c>
      <c r="Q169" s="1">
        <f t="shared" si="49"/>
        <v>151322.22999999989</v>
      </c>
      <c r="R169" s="40">
        <f>IF('Imperial ME - Current'!$D$15&lt;2.3795,385.62-52.4691*(2.3795-'Imperial ME - Current'!$D$15),385.62)</f>
        <v>385.62</v>
      </c>
      <c r="S169" s="1">
        <f t="shared" si="56"/>
        <v>87133.519999999786</v>
      </c>
      <c r="V169" s="40">
        <v>191</v>
      </c>
      <c r="W169" s="40">
        <f>IF('Imperial ME - Current'!$E$15&lt;2.3542,1079.85-130.66*(2.3542-'Imperial ME - Current'!$E$15),1079.85)</f>
        <v>1079.8499999999999</v>
      </c>
      <c r="X169" s="1">
        <f t="shared" si="50"/>
        <v>151322.22999999989</v>
      </c>
      <c r="Y169" s="40">
        <f>IF('Imperial ME - Current'!$E$15&lt;2.3795,385.62-52.4691*(2.3795-'Imperial ME - Current'!$E$15),385.62)</f>
        <v>385.62</v>
      </c>
      <c r="Z169" s="1">
        <f t="shared" si="57"/>
        <v>87133.519999999786</v>
      </c>
      <c r="AC169" s="40">
        <v>191</v>
      </c>
      <c r="AD169" s="40">
        <f>IF('Imperial ME - Current'!$F$15&lt;2.3542,1079.85-130.66*(2.3542-'Imperial ME - Current'!$F$15),1079.85)</f>
        <v>1079.8499999999999</v>
      </c>
      <c r="AE169" s="1">
        <f t="shared" si="51"/>
        <v>151322.22999999989</v>
      </c>
      <c r="AF169" s="40">
        <f>IF('Imperial ME - Current'!$F$15&lt;2.3795,385.62-52.4691*(2.3795-'Imperial ME - Current'!$F$15),385.62)</f>
        <v>385.62</v>
      </c>
      <c r="AG169" s="1">
        <f t="shared" si="58"/>
        <v>87133.519999999786</v>
      </c>
      <c r="AJ169" s="40">
        <v>191</v>
      </c>
      <c r="AK169" s="40">
        <f>IF('Imperial ME - Current'!$G$15&lt;2.3542,1079.85-130.66*(2.3542-'Imperial ME - Current'!$G$15),1079.85)</f>
        <v>1079.8499999999999</v>
      </c>
      <c r="AL169" s="1">
        <f t="shared" si="52"/>
        <v>151322.22999999989</v>
      </c>
      <c r="AM169" s="40">
        <f>IF('Imperial ME - Current'!$G$15&lt;2.3795,385.62-52.4691*(2.3795-'Imperial ME - Current'!$G$15),385.62)</f>
        <v>385.62</v>
      </c>
      <c r="AN169" s="1">
        <f t="shared" si="59"/>
        <v>87133.519999999786</v>
      </c>
      <c r="AQ169" s="40">
        <v>191</v>
      </c>
      <c r="AR169" s="40">
        <f>IF('Imperial ME - Current'!$H$15&lt;2.3542,1079.85-130.66*(2.3542-'Imperial ME - Current'!$H$15),1079.85)</f>
        <v>1079.8499999999999</v>
      </c>
      <c r="AS169" s="1">
        <f t="shared" si="53"/>
        <v>151322.22999999989</v>
      </c>
      <c r="AT169" s="40">
        <f>IF('Imperial ME - Current'!$H$15&lt;2.3795,385.62-52.4691*(2.3795-'Imperial ME - Current'!$H$15),385.62)</f>
        <v>385.62</v>
      </c>
      <c r="AU169" s="1">
        <f t="shared" si="60"/>
        <v>87133.519999999786</v>
      </c>
      <c r="AX169" s="40">
        <v>191</v>
      </c>
      <c r="AY169" s="40">
        <f>IF('Imperial ME - Current'!$I$15&lt;2.3542,1079.85-130.66*(2.3542-'Imperial ME - Current'!$I$15),1079.85)</f>
        <v>1079.8499999999999</v>
      </c>
      <c r="AZ169" s="1">
        <f t="shared" si="54"/>
        <v>151322.22999999989</v>
      </c>
      <c r="BA169" s="40">
        <f>IF('Imperial ME - Current'!$I$15&lt;2.3795,385.62-52.4691*(2.3795-'Imperial ME - Current'!$I$15),385.62)</f>
        <v>385.62</v>
      </c>
      <c r="BB169" s="1">
        <f t="shared" si="61"/>
        <v>87133.519999999786</v>
      </c>
    </row>
    <row r="170" spans="1:54" x14ac:dyDescent="0.25">
      <c r="A170" s="40">
        <v>192</v>
      </c>
      <c r="B170" s="40">
        <f>IF('Imperial ME - Current'!$B$15&lt;2.3542,1079.85-130.66*(2.3542-'Imperial ME - Current'!$B$15),1079.85)</f>
        <v>1079.8499999999999</v>
      </c>
      <c r="C170" s="1">
        <f t="shared" si="47"/>
        <v>152402.0799999999</v>
      </c>
      <c r="D170" s="40">
        <f>IF('Imperial ME - Current'!$B$15&lt;2.3795,385.62-52.4691*(2.3795-'Imperial ME - Current'!$B$15),385.62)</f>
        <v>385.62</v>
      </c>
      <c r="E170" s="1">
        <f t="shared" si="46"/>
        <v>87519.139999999781</v>
      </c>
      <c r="H170" s="40">
        <v>192</v>
      </c>
      <c r="I170" s="40">
        <f>IF('Imperial ME - Current'!$C$15&lt;2.3542,1079.85-130.66*(2.3542-'Imperial ME - Current'!$C$15),1079.85)</f>
        <v>1079.8499999999999</v>
      </c>
      <c r="J170" s="1">
        <f t="shared" si="48"/>
        <v>152402.0799999999</v>
      </c>
      <c r="K170" s="40">
        <f>IF('Imperial ME - Current'!$C$15&lt;2.3795,385.62-52.4691*(2.3795-'Imperial ME - Current'!$C$15),385.62)</f>
        <v>385.62</v>
      </c>
      <c r="L170" s="1">
        <f t="shared" si="55"/>
        <v>87519.139999999781</v>
      </c>
      <c r="O170" s="40">
        <v>192</v>
      </c>
      <c r="P170" s="40">
        <f>IF('Imperial ME - Current'!$D$15&lt;2.3542,1079.85-130.66*(2.3542-'Imperial ME - Current'!$D$15),1079.85)</f>
        <v>1079.8499999999999</v>
      </c>
      <c r="Q170" s="1">
        <f t="shared" si="49"/>
        <v>152402.0799999999</v>
      </c>
      <c r="R170" s="40">
        <f>IF('Imperial ME - Current'!$D$15&lt;2.3795,385.62-52.4691*(2.3795-'Imperial ME - Current'!$D$15),385.62)</f>
        <v>385.62</v>
      </c>
      <c r="S170" s="1">
        <f t="shared" si="56"/>
        <v>87519.139999999781</v>
      </c>
      <c r="V170" s="40">
        <v>192</v>
      </c>
      <c r="W170" s="40">
        <f>IF('Imperial ME - Current'!$E$15&lt;2.3542,1079.85-130.66*(2.3542-'Imperial ME - Current'!$E$15),1079.85)</f>
        <v>1079.8499999999999</v>
      </c>
      <c r="X170" s="1">
        <f t="shared" si="50"/>
        <v>152402.0799999999</v>
      </c>
      <c r="Y170" s="40">
        <f>IF('Imperial ME - Current'!$E$15&lt;2.3795,385.62-52.4691*(2.3795-'Imperial ME - Current'!$E$15),385.62)</f>
        <v>385.62</v>
      </c>
      <c r="Z170" s="1">
        <f t="shared" si="57"/>
        <v>87519.139999999781</v>
      </c>
      <c r="AC170" s="40">
        <v>192</v>
      </c>
      <c r="AD170" s="40">
        <f>IF('Imperial ME - Current'!$F$15&lt;2.3542,1079.85-130.66*(2.3542-'Imperial ME - Current'!$F$15),1079.85)</f>
        <v>1079.8499999999999</v>
      </c>
      <c r="AE170" s="1">
        <f t="shared" si="51"/>
        <v>152402.0799999999</v>
      </c>
      <c r="AF170" s="40">
        <f>IF('Imperial ME - Current'!$F$15&lt;2.3795,385.62-52.4691*(2.3795-'Imperial ME - Current'!$F$15),385.62)</f>
        <v>385.62</v>
      </c>
      <c r="AG170" s="1">
        <f t="shared" si="58"/>
        <v>87519.139999999781</v>
      </c>
      <c r="AJ170" s="40">
        <v>192</v>
      </c>
      <c r="AK170" s="40">
        <f>IF('Imperial ME - Current'!$G$15&lt;2.3542,1079.85-130.66*(2.3542-'Imperial ME - Current'!$G$15),1079.85)</f>
        <v>1079.8499999999999</v>
      </c>
      <c r="AL170" s="1">
        <f t="shared" si="52"/>
        <v>152402.0799999999</v>
      </c>
      <c r="AM170" s="40">
        <f>IF('Imperial ME - Current'!$G$15&lt;2.3795,385.62-52.4691*(2.3795-'Imperial ME - Current'!$G$15),385.62)</f>
        <v>385.62</v>
      </c>
      <c r="AN170" s="1">
        <f t="shared" si="59"/>
        <v>87519.139999999781</v>
      </c>
      <c r="AQ170" s="40">
        <v>192</v>
      </c>
      <c r="AR170" s="40">
        <f>IF('Imperial ME - Current'!$H$15&lt;2.3542,1079.85-130.66*(2.3542-'Imperial ME - Current'!$H$15),1079.85)</f>
        <v>1079.8499999999999</v>
      </c>
      <c r="AS170" s="1">
        <f t="shared" si="53"/>
        <v>152402.0799999999</v>
      </c>
      <c r="AT170" s="40">
        <f>IF('Imperial ME - Current'!$H$15&lt;2.3795,385.62-52.4691*(2.3795-'Imperial ME - Current'!$H$15),385.62)</f>
        <v>385.62</v>
      </c>
      <c r="AU170" s="1">
        <f t="shared" si="60"/>
        <v>87519.139999999781</v>
      </c>
      <c r="AX170" s="40">
        <v>192</v>
      </c>
      <c r="AY170" s="40">
        <f>IF('Imperial ME - Current'!$I$15&lt;2.3542,1079.85-130.66*(2.3542-'Imperial ME - Current'!$I$15),1079.85)</f>
        <v>1079.8499999999999</v>
      </c>
      <c r="AZ170" s="1">
        <f t="shared" si="54"/>
        <v>152402.0799999999</v>
      </c>
      <c r="BA170" s="40">
        <f>IF('Imperial ME - Current'!$I$15&lt;2.3795,385.62-52.4691*(2.3795-'Imperial ME - Current'!$I$15),385.62)</f>
        <v>385.62</v>
      </c>
      <c r="BB170" s="1">
        <f t="shared" si="61"/>
        <v>87519.139999999781</v>
      </c>
    </row>
    <row r="171" spans="1:54" x14ac:dyDescent="0.25">
      <c r="A171" s="40">
        <v>193</v>
      </c>
      <c r="B171" s="40">
        <f>IF('Imperial ME - Current'!$B$15&lt;2.3542,1079.85-130.66*(2.3542-'Imperial ME - Current'!$B$15),1079.85)</f>
        <v>1079.8499999999999</v>
      </c>
      <c r="C171" s="1">
        <f t="shared" si="47"/>
        <v>153481.92999999991</v>
      </c>
      <c r="D171" s="40">
        <f>IF('Imperial ME - Current'!$B$15&lt;2.3795,385.62-52.4691*(2.3795-'Imperial ME - Current'!$B$15),385.62)</f>
        <v>385.62</v>
      </c>
      <c r="E171" s="1">
        <f t="shared" si="46"/>
        <v>87904.759999999776</v>
      </c>
      <c r="H171" s="40">
        <v>193</v>
      </c>
      <c r="I171" s="40">
        <f>IF('Imperial ME - Current'!$C$15&lt;2.3542,1079.85-130.66*(2.3542-'Imperial ME - Current'!$C$15),1079.85)</f>
        <v>1079.8499999999999</v>
      </c>
      <c r="J171" s="1">
        <f t="shared" si="48"/>
        <v>153481.92999999991</v>
      </c>
      <c r="K171" s="40">
        <f>IF('Imperial ME - Current'!$C$15&lt;2.3795,385.62-52.4691*(2.3795-'Imperial ME - Current'!$C$15),385.62)</f>
        <v>385.62</v>
      </c>
      <c r="L171" s="1">
        <f t="shared" si="55"/>
        <v>87904.759999999776</v>
      </c>
      <c r="O171" s="40">
        <v>193</v>
      </c>
      <c r="P171" s="40">
        <f>IF('Imperial ME - Current'!$D$15&lt;2.3542,1079.85-130.66*(2.3542-'Imperial ME - Current'!$D$15),1079.85)</f>
        <v>1079.8499999999999</v>
      </c>
      <c r="Q171" s="1">
        <f t="shared" si="49"/>
        <v>153481.92999999991</v>
      </c>
      <c r="R171" s="40">
        <f>IF('Imperial ME - Current'!$D$15&lt;2.3795,385.62-52.4691*(2.3795-'Imperial ME - Current'!$D$15),385.62)</f>
        <v>385.62</v>
      </c>
      <c r="S171" s="1">
        <f t="shared" si="56"/>
        <v>87904.759999999776</v>
      </c>
      <c r="V171" s="40">
        <v>193</v>
      </c>
      <c r="W171" s="40">
        <f>IF('Imperial ME - Current'!$E$15&lt;2.3542,1079.85-130.66*(2.3542-'Imperial ME - Current'!$E$15),1079.85)</f>
        <v>1079.8499999999999</v>
      </c>
      <c r="X171" s="1">
        <f t="shared" si="50"/>
        <v>153481.92999999991</v>
      </c>
      <c r="Y171" s="40">
        <f>IF('Imperial ME - Current'!$E$15&lt;2.3795,385.62-52.4691*(2.3795-'Imperial ME - Current'!$E$15),385.62)</f>
        <v>385.62</v>
      </c>
      <c r="Z171" s="1">
        <f t="shared" si="57"/>
        <v>87904.759999999776</v>
      </c>
      <c r="AC171" s="40">
        <v>193</v>
      </c>
      <c r="AD171" s="40">
        <f>IF('Imperial ME - Current'!$F$15&lt;2.3542,1079.85-130.66*(2.3542-'Imperial ME - Current'!$F$15),1079.85)</f>
        <v>1079.8499999999999</v>
      </c>
      <c r="AE171" s="1">
        <f t="shared" si="51"/>
        <v>153481.92999999991</v>
      </c>
      <c r="AF171" s="40">
        <f>IF('Imperial ME - Current'!$F$15&lt;2.3795,385.62-52.4691*(2.3795-'Imperial ME - Current'!$F$15),385.62)</f>
        <v>385.62</v>
      </c>
      <c r="AG171" s="1">
        <f t="shared" si="58"/>
        <v>87904.759999999776</v>
      </c>
      <c r="AJ171" s="40">
        <v>193</v>
      </c>
      <c r="AK171" s="40">
        <f>IF('Imperial ME - Current'!$G$15&lt;2.3542,1079.85-130.66*(2.3542-'Imperial ME - Current'!$G$15),1079.85)</f>
        <v>1079.8499999999999</v>
      </c>
      <c r="AL171" s="1">
        <f t="shared" si="52"/>
        <v>153481.92999999991</v>
      </c>
      <c r="AM171" s="40">
        <f>IF('Imperial ME - Current'!$G$15&lt;2.3795,385.62-52.4691*(2.3795-'Imperial ME - Current'!$G$15),385.62)</f>
        <v>385.62</v>
      </c>
      <c r="AN171" s="1">
        <f t="shared" si="59"/>
        <v>87904.759999999776</v>
      </c>
      <c r="AQ171" s="40">
        <v>193</v>
      </c>
      <c r="AR171" s="40">
        <f>IF('Imperial ME - Current'!$H$15&lt;2.3542,1079.85-130.66*(2.3542-'Imperial ME - Current'!$H$15),1079.85)</f>
        <v>1079.8499999999999</v>
      </c>
      <c r="AS171" s="1">
        <f t="shared" si="53"/>
        <v>153481.92999999991</v>
      </c>
      <c r="AT171" s="40">
        <f>IF('Imperial ME - Current'!$H$15&lt;2.3795,385.62-52.4691*(2.3795-'Imperial ME - Current'!$H$15),385.62)</f>
        <v>385.62</v>
      </c>
      <c r="AU171" s="1">
        <f t="shared" si="60"/>
        <v>87904.759999999776</v>
      </c>
      <c r="AX171" s="40">
        <v>193</v>
      </c>
      <c r="AY171" s="40">
        <f>IF('Imperial ME - Current'!$I$15&lt;2.3542,1079.85-130.66*(2.3542-'Imperial ME - Current'!$I$15),1079.85)</f>
        <v>1079.8499999999999</v>
      </c>
      <c r="AZ171" s="1">
        <f t="shared" si="54"/>
        <v>153481.92999999991</v>
      </c>
      <c r="BA171" s="40">
        <f>IF('Imperial ME - Current'!$I$15&lt;2.3795,385.62-52.4691*(2.3795-'Imperial ME - Current'!$I$15),385.62)</f>
        <v>385.62</v>
      </c>
      <c r="BB171" s="1">
        <f t="shared" si="61"/>
        <v>87904.759999999776</v>
      </c>
    </row>
    <row r="172" spans="1:54" x14ac:dyDescent="0.25">
      <c r="A172" s="40">
        <v>194</v>
      </c>
      <c r="B172" s="40">
        <f>IF('Imperial ME - Current'!$B$15&lt;2.3542,1079.85-130.66*(2.3542-'Imperial ME - Current'!$B$15),1079.85)</f>
        <v>1079.8499999999999</v>
      </c>
      <c r="C172" s="1">
        <f t="shared" si="47"/>
        <v>154561.77999999991</v>
      </c>
      <c r="D172" s="40">
        <f>IF('Imperial ME - Current'!$B$15&lt;2.3795,385.62-52.4691*(2.3795-'Imperial ME - Current'!$B$15),385.62)</f>
        <v>385.62</v>
      </c>
      <c r="E172" s="1">
        <f t="shared" si="46"/>
        <v>88290.379999999772</v>
      </c>
      <c r="H172" s="40">
        <v>194</v>
      </c>
      <c r="I172" s="40">
        <f>IF('Imperial ME - Current'!$C$15&lt;2.3542,1079.85-130.66*(2.3542-'Imperial ME - Current'!$C$15),1079.85)</f>
        <v>1079.8499999999999</v>
      </c>
      <c r="J172" s="1">
        <f t="shared" si="48"/>
        <v>154561.77999999991</v>
      </c>
      <c r="K172" s="40">
        <f>IF('Imperial ME - Current'!$C$15&lt;2.3795,385.62-52.4691*(2.3795-'Imperial ME - Current'!$C$15),385.62)</f>
        <v>385.62</v>
      </c>
      <c r="L172" s="1">
        <f t="shared" si="55"/>
        <v>88290.379999999772</v>
      </c>
      <c r="O172" s="40">
        <v>194</v>
      </c>
      <c r="P172" s="40">
        <f>IF('Imperial ME - Current'!$D$15&lt;2.3542,1079.85-130.66*(2.3542-'Imperial ME - Current'!$D$15),1079.85)</f>
        <v>1079.8499999999999</v>
      </c>
      <c r="Q172" s="1">
        <f t="shared" si="49"/>
        <v>154561.77999999991</v>
      </c>
      <c r="R172" s="40">
        <f>IF('Imperial ME - Current'!$D$15&lt;2.3795,385.62-52.4691*(2.3795-'Imperial ME - Current'!$D$15),385.62)</f>
        <v>385.62</v>
      </c>
      <c r="S172" s="1">
        <f t="shared" si="56"/>
        <v>88290.379999999772</v>
      </c>
      <c r="V172" s="40">
        <v>194</v>
      </c>
      <c r="W172" s="40">
        <f>IF('Imperial ME - Current'!$E$15&lt;2.3542,1079.85-130.66*(2.3542-'Imperial ME - Current'!$E$15),1079.85)</f>
        <v>1079.8499999999999</v>
      </c>
      <c r="X172" s="1">
        <f t="shared" si="50"/>
        <v>154561.77999999991</v>
      </c>
      <c r="Y172" s="40">
        <f>IF('Imperial ME - Current'!$E$15&lt;2.3795,385.62-52.4691*(2.3795-'Imperial ME - Current'!$E$15),385.62)</f>
        <v>385.62</v>
      </c>
      <c r="Z172" s="1">
        <f t="shared" si="57"/>
        <v>88290.379999999772</v>
      </c>
      <c r="AC172" s="40">
        <v>194</v>
      </c>
      <c r="AD172" s="40">
        <f>IF('Imperial ME - Current'!$F$15&lt;2.3542,1079.85-130.66*(2.3542-'Imperial ME - Current'!$F$15),1079.85)</f>
        <v>1079.8499999999999</v>
      </c>
      <c r="AE172" s="1">
        <f t="shared" si="51"/>
        <v>154561.77999999991</v>
      </c>
      <c r="AF172" s="40">
        <f>IF('Imperial ME - Current'!$F$15&lt;2.3795,385.62-52.4691*(2.3795-'Imperial ME - Current'!$F$15),385.62)</f>
        <v>385.62</v>
      </c>
      <c r="AG172" s="1">
        <f t="shared" si="58"/>
        <v>88290.379999999772</v>
      </c>
      <c r="AJ172" s="40">
        <v>194</v>
      </c>
      <c r="AK172" s="40">
        <f>IF('Imperial ME - Current'!$G$15&lt;2.3542,1079.85-130.66*(2.3542-'Imperial ME - Current'!$G$15),1079.85)</f>
        <v>1079.8499999999999</v>
      </c>
      <c r="AL172" s="1">
        <f t="shared" si="52"/>
        <v>154561.77999999991</v>
      </c>
      <c r="AM172" s="40">
        <f>IF('Imperial ME - Current'!$G$15&lt;2.3795,385.62-52.4691*(2.3795-'Imperial ME - Current'!$G$15),385.62)</f>
        <v>385.62</v>
      </c>
      <c r="AN172" s="1">
        <f t="shared" si="59"/>
        <v>88290.379999999772</v>
      </c>
      <c r="AQ172" s="40">
        <v>194</v>
      </c>
      <c r="AR172" s="40">
        <f>IF('Imperial ME - Current'!$H$15&lt;2.3542,1079.85-130.66*(2.3542-'Imperial ME - Current'!$H$15),1079.85)</f>
        <v>1079.8499999999999</v>
      </c>
      <c r="AS172" s="1">
        <f t="shared" si="53"/>
        <v>154561.77999999991</v>
      </c>
      <c r="AT172" s="40">
        <f>IF('Imperial ME - Current'!$H$15&lt;2.3795,385.62-52.4691*(2.3795-'Imperial ME - Current'!$H$15),385.62)</f>
        <v>385.62</v>
      </c>
      <c r="AU172" s="1">
        <f t="shared" si="60"/>
        <v>88290.379999999772</v>
      </c>
      <c r="AX172" s="40">
        <v>194</v>
      </c>
      <c r="AY172" s="40">
        <f>IF('Imperial ME - Current'!$I$15&lt;2.3542,1079.85-130.66*(2.3542-'Imperial ME - Current'!$I$15),1079.85)</f>
        <v>1079.8499999999999</v>
      </c>
      <c r="AZ172" s="1">
        <f t="shared" si="54"/>
        <v>154561.77999999991</v>
      </c>
      <c r="BA172" s="40">
        <f>IF('Imperial ME - Current'!$I$15&lt;2.3795,385.62-52.4691*(2.3795-'Imperial ME - Current'!$I$15),385.62)</f>
        <v>385.62</v>
      </c>
      <c r="BB172" s="1">
        <f t="shared" si="61"/>
        <v>88290.379999999772</v>
      </c>
    </row>
    <row r="173" spans="1:54" x14ac:dyDescent="0.25">
      <c r="A173" s="40">
        <v>195</v>
      </c>
      <c r="B173" s="40">
        <f>IF('Imperial ME - Current'!$B$15&lt;2.3542,1079.85-130.66*(2.3542-'Imperial ME - Current'!$B$15),1079.85)</f>
        <v>1079.8499999999999</v>
      </c>
      <c r="C173" s="1">
        <f t="shared" si="47"/>
        <v>155641.62999999992</v>
      </c>
      <c r="D173" s="40">
        <f>IF('Imperial ME - Current'!$B$15&lt;2.3795,385.62-52.4691*(2.3795-'Imperial ME - Current'!$B$15),385.62)</f>
        <v>385.62</v>
      </c>
      <c r="E173" s="1">
        <f t="shared" si="46"/>
        <v>88675.999999999767</v>
      </c>
      <c r="H173" s="40">
        <v>195</v>
      </c>
      <c r="I173" s="40">
        <f>IF('Imperial ME - Current'!$C$15&lt;2.3542,1079.85-130.66*(2.3542-'Imperial ME - Current'!$C$15),1079.85)</f>
        <v>1079.8499999999999</v>
      </c>
      <c r="J173" s="1">
        <f t="shared" si="48"/>
        <v>155641.62999999992</v>
      </c>
      <c r="K173" s="40">
        <f>IF('Imperial ME - Current'!$C$15&lt;2.3795,385.62-52.4691*(2.3795-'Imperial ME - Current'!$C$15),385.62)</f>
        <v>385.62</v>
      </c>
      <c r="L173" s="1">
        <f t="shared" si="55"/>
        <v>88675.999999999767</v>
      </c>
      <c r="O173" s="40">
        <v>195</v>
      </c>
      <c r="P173" s="40">
        <f>IF('Imperial ME - Current'!$D$15&lt;2.3542,1079.85-130.66*(2.3542-'Imperial ME - Current'!$D$15),1079.85)</f>
        <v>1079.8499999999999</v>
      </c>
      <c r="Q173" s="1">
        <f t="shared" si="49"/>
        <v>155641.62999999992</v>
      </c>
      <c r="R173" s="40">
        <f>IF('Imperial ME - Current'!$D$15&lt;2.3795,385.62-52.4691*(2.3795-'Imperial ME - Current'!$D$15),385.62)</f>
        <v>385.62</v>
      </c>
      <c r="S173" s="1">
        <f t="shared" si="56"/>
        <v>88675.999999999767</v>
      </c>
      <c r="V173" s="40">
        <v>195</v>
      </c>
      <c r="W173" s="40">
        <f>IF('Imperial ME - Current'!$E$15&lt;2.3542,1079.85-130.66*(2.3542-'Imperial ME - Current'!$E$15),1079.85)</f>
        <v>1079.8499999999999</v>
      </c>
      <c r="X173" s="1">
        <f t="shared" si="50"/>
        <v>155641.62999999992</v>
      </c>
      <c r="Y173" s="40">
        <f>IF('Imperial ME - Current'!$E$15&lt;2.3795,385.62-52.4691*(2.3795-'Imperial ME - Current'!$E$15),385.62)</f>
        <v>385.62</v>
      </c>
      <c r="Z173" s="1">
        <f t="shared" si="57"/>
        <v>88675.999999999767</v>
      </c>
      <c r="AC173" s="40">
        <v>195</v>
      </c>
      <c r="AD173" s="40">
        <f>IF('Imperial ME - Current'!$F$15&lt;2.3542,1079.85-130.66*(2.3542-'Imperial ME - Current'!$F$15),1079.85)</f>
        <v>1079.8499999999999</v>
      </c>
      <c r="AE173" s="1">
        <f t="shared" si="51"/>
        <v>155641.62999999992</v>
      </c>
      <c r="AF173" s="40">
        <f>IF('Imperial ME - Current'!$F$15&lt;2.3795,385.62-52.4691*(2.3795-'Imperial ME - Current'!$F$15),385.62)</f>
        <v>385.62</v>
      </c>
      <c r="AG173" s="1">
        <f t="shared" si="58"/>
        <v>88675.999999999767</v>
      </c>
      <c r="AJ173" s="40">
        <v>195</v>
      </c>
      <c r="AK173" s="40">
        <f>IF('Imperial ME - Current'!$G$15&lt;2.3542,1079.85-130.66*(2.3542-'Imperial ME - Current'!$G$15),1079.85)</f>
        <v>1079.8499999999999</v>
      </c>
      <c r="AL173" s="1">
        <f t="shared" si="52"/>
        <v>155641.62999999992</v>
      </c>
      <c r="AM173" s="40">
        <f>IF('Imperial ME - Current'!$G$15&lt;2.3795,385.62-52.4691*(2.3795-'Imperial ME - Current'!$G$15),385.62)</f>
        <v>385.62</v>
      </c>
      <c r="AN173" s="1">
        <f t="shared" si="59"/>
        <v>88675.999999999767</v>
      </c>
      <c r="AQ173" s="40">
        <v>195</v>
      </c>
      <c r="AR173" s="40">
        <f>IF('Imperial ME - Current'!$H$15&lt;2.3542,1079.85-130.66*(2.3542-'Imperial ME - Current'!$H$15),1079.85)</f>
        <v>1079.8499999999999</v>
      </c>
      <c r="AS173" s="1">
        <f t="shared" si="53"/>
        <v>155641.62999999992</v>
      </c>
      <c r="AT173" s="40">
        <f>IF('Imperial ME - Current'!$H$15&lt;2.3795,385.62-52.4691*(2.3795-'Imperial ME - Current'!$H$15),385.62)</f>
        <v>385.62</v>
      </c>
      <c r="AU173" s="1">
        <f t="shared" si="60"/>
        <v>88675.999999999767</v>
      </c>
      <c r="AX173" s="40">
        <v>195</v>
      </c>
      <c r="AY173" s="40">
        <f>IF('Imperial ME - Current'!$I$15&lt;2.3542,1079.85-130.66*(2.3542-'Imperial ME - Current'!$I$15),1079.85)</f>
        <v>1079.8499999999999</v>
      </c>
      <c r="AZ173" s="1">
        <f t="shared" si="54"/>
        <v>155641.62999999992</v>
      </c>
      <c r="BA173" s="40">
        <f>IF('Imperial ME - Current'!$I$15&lt;2.3795,385.62-52.4691*(2.3795-'Imperial ME - Current'!$I$15),385.62)</f>
        <v>385.62</v>
      </c>
      <c r="BB173" s="1">
        <f t="shared" si="61"/>
        <v>88675.999999999767</v>
      </c>
    </row>
    <row r="174" spans="1:54" x14ac:dyDescent="0.25">
      <c r="A174" s="40">
        <v>196</v>
      </c>
      <c r="B174" s="40">
        <f>IF('Imperial ME - Current'!$B$15&lt;2.3542,1079.85-130.66*(2.3542-'Imperial ME - Current'!$B$15),1079.85)</f>
        <v>1079.8499999999999</v>
      </c>
      <c r="C174" s="1">
        <f t="shared" si="47"/>
        <v>156721.47999999992</v>
      </c>
      <c r="D174" s="40">
        <f>IF('Imperial ME - Current'!$B$15&lt;2.3795,385.62-52.4691*(2.3795-'Imperial ME - Current'!$B$15),385.62)</f>
        <v>385.62</v>
      </c>
      <c r="E174" s="1">
        <f t="shared" si="46"/>
        <v>89061.619999999763</v>
      </c>
      <c r="H174" s="40">
        <v>196</v>
      </c>
      <c r="I174" s="40">
        <f>IF('Imperial ME - Current'!$C$15&lt;2.3542,1079.85-130.66*(2.3542-'Imperial ME - Current'!$C$15),1079.85)</f>
        <v>1079.8499999999999</v>
      </c>
      <c r="J174" s="1">
        <f t="shared" si="48"/>
        <v>156721.47999999992</v>
      </c>
      <c r="K174" s="40">
        <f>IF('Imperial ME - Current'!$C$15&lt;2.3795,385.62-52.4691*(2.3795-'Imperial ME - Current'!$C$15),385.62)</f>
        <v>385.62</v>
      </c>
      <c r="L174" s="1">
        <f t="shared" si="55"/>
        <v>89061.619999999763</v>
      </c>
      <c r="O174" s="40">
        <v>196</v>
      </c>
      <c r="P174" s="40">
        <f>IF('Imperial ME - Current'!$D$15&lt;2.3542,1079.85-130.66*(2.3542-'Imperial ME - Current'!$D$15),1079.85)</f>
        <v>1079.8499999999999</v>
      </c>
      <c r="Q174" s="1">
        <f t="shared" si="49"/>
        <v>156721.47999999992</v>
      </c>
      <c r="R174" s="40">
        <f>IF('Imperial ME - Current'!$D$15&lt;2.3795,385.62-52.4691*(2.3795-'Imperial ME - Current'!$D$15),385.62)</f>
        <v>385.62</v>
      </c>
      <c r="S174" s="1">
        <f t="shared" si="56"/>
        <v>89061.619999999763</v>
      </c>
      <c r="V174" s="40">
        <v>196</v>
      </c>
      <c r="W174" s="40">
        <f>IF('Imperial ME - Current'!$E$15&lt;2.3542,1079.85-130.66*(2.3542-'Imperial ME - Current'!$E$15),1079.85)</f>
        <v>1079.8499999999999</v>
      </c>
      <c r="X174" s="1">
        <f t="shared" si="50"/>
        <v>156721.47999999992</v>
      </c>
      <c r="Y174" s="40">
        <f>IF('Imperial ME - Current'!$E$15&lt;2.3795,385.62-52.4691*(2.3795-'Imperial ME - Current'!$E$15),385.62)</f>
        <v>385.62</v>
      </c>
      <c r="Z174" s="1">
        <f t="shared" si="57"/>
        <v>89061.619999999763</v>
      </c>
      <c r="AC174" s="40">
        <v>196</v>
      </c>
      <c r="AD174" s="40">
        <f>IF('Imperial ME - Current'!$F$15&lt;2.3542,1079.85-130.66*(2.3542-'Imperial ME - Current'!$F$15),1079.85)</f>
        <v>1079.8499999999999</v>
      </c>
      <c r="AE174" s="1">
        <f t="shared" si="51"/>
        <v>156721.47999999992</v>
      </c>
      <c r="AF174" s="40">
        <f>IF('Imperial ME - Current'!$F$15&lt;2.3795,385.62-52.4691*(2.3795-'Imperial ME - Current'!$F$15),385.62)</f>
        <v>385.62</v>
      </c>
      <c r="AG174" s="1">
        <f t="shared" si="58"/>
        <v>89061.619999999763</v>
      </c>
      <c r="AJ174" s="40">
        <v>196</v>
      </c>
      <c r="AK174" s="40">
        <f>IF('Imperial ME - Current'!$G$15&lt;2.3542,1079.85-130.66*(2.3542-'Imperial ME - Current'!$G$15),1079.85)</f>
        <v>1079.8499999999999</v>
      </c>
      <c r="AL174" s="1">
        <f t="shared" si="52"/>
        <v>156721.47999999992</v>
      </c>
      <c r="AM174" s="40">
        <f>IF('Imperial ME - Current'!$G$15&lt;2.3795,385.62-52.4691*(2.3795-'Imperial ME - Current'!$G$15),385.62)</f>
        <v>385.62</v>
      </c>
      <c r="AN174" s="1">
        <f t="shared" si="59"/>
        <v>89061.619999999763</v>
      </c>
      <c r="AQ174" s="40">
        <v>196</v>
      </c>
      <c r="AR174" s="40">
        <f>IF('Imperial ME - Current'!$H$15&lt;2.3542,1079.85-130.66*(2.3542-'Imperial ME - Current'!$H$15),1079.85)</f>
        <v>1079.8499999999999</v>
      </c>
      <c r="AS174" s="1">
        <f t="shared" si="53"/>
        <v>156721.47999999992</v>
      </c>
      <c r="AT174" s="40">
        <f>IF('Imperial ME - Current'!$H$15&lt;2.3795,385.62-52.4691*(2.3795-'Imperial ME - Current'!$H$15),385.62)</f>
        <v>385.62</v>
      </c>
      <c r="AU174" s="1">
        <f t="shared" si="60"/>
        <v>89061.619999999763</v>
      </c>
      <c r="AX174" s="40">
        <v>196</v>
      </c>
      <c r="AY174" s="40">
        <f>IF('Imperial ME - Current'!$I$15&lt;2.3542,1079.85-130.66*(2.3542-'Imperial ME - Current'!$I$15),1079.85)</f>
        <v>1079.8499999999999</v>
      </c>
      <c r="AZ174" s="1">
        <f t="shared" si="54"/>
        <v>156721.47999999992</v>
      </c>
      <c r="BA174" s="40">
        <f>IF('Imperial ME - Current'!$I$15&lt;2.3795,385.62-52.4691*(2.3795-'Imperial ME - Current'!$I$15),385.62)</f>
        <v>385.62</v>
      </c>
      <c r="BB174" s="1">
        <f t="shared" si="61"/>
        <v>89061.619999999763</v>
      </c>
    </row>
    <row r="175" spans="1:54" x14ac:dyDescent="0.25">
      <c r="A175" s="40">
        <v>197</v>
      </c>
      <c r="B175" s="40">
        <f>IF('Imperial ME - Current'!$B$15&lt;2.3542,1079.85-130.66*(2.3542-'Imperial ME - Current'!$B$15),1079.85)</f>
        <v>1079.8499999999999</v>
      </c>
      <c r="C175" s="1">
        <f t="shared" si="47"/>
        <v>157801.32999999993</v>
      </c>
      <c r="D175" s="40">
        <f>IF('Imperial ME - Current'!$B$15&lt;2.3795,385.62-52.4691*(2.3795-'Imperial ME - Current'!$B$15),385.62)</f>
        <v>385.62</v>
      </c>
      <c r="E175" s="1">
        <f t="shared" si="46"/>
        <v>89447.239999999758</v>
      </c>
      <c r="H175" s="40">
        <v>197</v>
      </c>
      <c r="I175" s="40">
        <f>IF('Imperial ME - Current'!$C$15&lt;2.3542,1079.85-130.66*(2.3542-'Imperial ME - Current'!$C$15),1079.85)</f>
        <v>1079.8499999999999</v>
      </c>
      <c r="J175" s="1">
        <f t="shared" si="48"/>
        <v>157801.32999999993</v>
      </c>
      <c r="K175" s="40">
        <f>IF('Imperial ME - Current'!$C$15&lt;2.3795,385.62-52.4691*(2.3795-'Imperial ME - Current'!$C$15),385.62)</f>
        <v>385.62</v>
      </c>
      <c r="L175" s="1">
        <f t="shared" si="55"/>
        <v>89447.239999999758</v>
      </c>
      <c r="O175" s="40">
        <v>197</v>
      </c>
      <c r="P175" s="40">
        <f>IF('Imperial ME - Current'!$D$15&lt;2.3542,1079.85-130.66*(2.3542-'Imperial ME - Current'!$D$15),1079.85)</f>
        <v>1079.8499999999999</v>
      </c>
      <c r="Q175" s="1">
        <f t="shared" si="49"/>
        <v>157801.32999999993</v>
      </c>
      <c r="R175" s="40">
        <f>IF('Imperial ME - Current'!$D$15&lt;2.3795,385.62-52.4691*(2.3795-'Imperial ME - Current'!$D$15),385.62)</f>
        <v>385.62</v>
      </c>
      <c r="S175" s="1">
        <f t="shared" si="56"/>
        <v>89447.239999999758</v>
      </c>
      <c r="V175" s="40">
        <v>197</v>
      </c>
      <c r="W175" s="40">
        <f>IF('Imperial ME - Current'!$E$15&lt;2.3542,1079.85-130.66*(2.3542-'Imperial ME - Current'!$E$15),1079.85)</f>
        <v>1079.8499999999999</v>
      </c>
      <c r="X175" s="1">
        <f t="shared" si="50"/>
        <v>157801.32999999993</v>
      </c>
      <c r="Y175" s="40">
        <f>IF('Imperial ME - Current'!$E$15&lt;2.3795,385.62-52.4691*(2.3795-'Imperial ME - Current'!$E$15),385.62)</f>
        <v>385.62</v>
      </c>
      <c r="Z175" s="1">
        <f t="shared" si="57"/>
        <v>89447.239999999758</v>
      </c>
      <c r="AC175" s="40">
        <v>197</v>
      </c>
      <c r="AD175" s="40">
        <f>IF('Imperial ME - Current'!$F$15&lt;2.3542,1079.85-130.66*(2.3542-'Imperial ME - Current'!$F$15),1079.85)</f>
        <v>1079.8499999999999</v>
      </c>
      <c r="AE175" s="1">
        <f t="shared" si="51"/>
        <v>157801.32999999993</v>
      </c>
      <c r="AF175" s="40">
        <f>IF('Imperial ME - Current'!$F$15&lt;2.3795,385.62-52.4691*(2.3795-'Imperial ME - Current'!$F$15),385.62)</f>
        <v>385.62</v>
      </c>
      <c r="AG175" s="1">
        <f t="shared" si="58"/>
        <v>89447.239999999758</v>
      </c>
      <c r="AJ175" s="40">
        <v>197</v>
      </c>
      <c r="AK175" s="40">
        <f>IF('Imperial ME - Current'!$G$15&lt;2.3542,1079.85-130.66*(2.3542-'Imperial ME - Current'!$G$15),1079.85)</f>
        <v>1079.8499999999999</v>
      </c>
      <c r="AL175" s="1">
        <f t="shared" si="52"/>
        <v>157801.32999999993</v>
      </c>
      <c r="AM175" s="40">
        <f>IF('Imperial ME - Current'!$G$15&lt;2.3795,385.62-52.4691*(2.3795-'Imperial ME - Current'!$G$15),385.62)</f>
        <v>385.62</v>
      </c>
      <c r="AN175" s="1">
        <f t="shared" si="59"/>
        <v>89447.239999999758</v>
      </c>
      <c r="AQ175" s="40">
        <v>197</v>
      </c>
      <c r="AR175" s="40">
        <f>IF('Imperial ME - Current'!$H$15&lt;2.3542,1079.85-130.66*(2.3542-'Imperial ME - Current'!$H$15),1079.85)</f>
        <v>1079.8499999999999</v>
      </c>
      <c r="AS175" s="1">
        <f t="shared" si="53"/>
        <v>157801.32999999993</v>
      </c>
      <c r="AT175" s="40">
        <f>IF('Imperial ME - Current'!$H$15&lt;2.3795,385.62-52.4691*(2.3795-'Imperial ME - Current'!$H$15),385.62)</f>
        <v>385.62</v>
      </c>
      <c r="AU175" s="1">
        <f t="shared" si="60"/>
        <v>89447.239999999758</v>
      </c>
      <c r="AX175" s="40">
        <v>197</v>
      </c>
      <c r="AY175" s="40">
        <f>IF('Imperial ME - Current'!$I$15&lt;2.3542,1079.85-130.66*(2.3542-'Imperial ME - Current'!$I$15),1079.85)</f>
        <v>1079.8499999999999</v>
      </c>
      <c r="AZ175" s="1">
        <f t="shared" si="54"/>
        <v>157801.32999999993</v>
      </c>
      <c r="BA175" s="40">
        <f>IF('Imperial ME - Current'!$I$15&lt;2.3795,385.62-52.4691*(2.3795-'Imperial ME - Current'!$I$15),385.62)</f>
        <v>385.62</v>
      </c>
      <c r="BB175" s="1">
        <f t="shared" si="61"/>
        <v>89447.239999999758</v>
      </c>
    </row>
    <row r="176" spans="1:54" x14ac:dyDescent="0.25">
      <c r="A176" s="40">
        <v>198</v>
      </c>
      <c r="B176" s="40">
        <f>IF('Imperial ME - Current'!$B$15&lt;2.3542,1079.85-130.66*(2.3542-'Imperial ME - Current'!$B$15),1079.85)</f>
        <v>1079.8499999999999</v>
      </c>
      <c r="C176" s="1">
        <f t="shared" si="47"/>
        <v>158881.17999999993</v>
      </c>
      <c r="D176" s="40">
        <f>IF('Imperial ME - Current'!$B$15&lt;2.3795,385.62-52.4691*(2.3795-'Imperial ME - Current'!$B$15),385.62)</f>
        <v>385.62</v>
      </c>
      <c r="E176" s="1">
        <f t="shared" si="46"/>
        <v>89832.859999999753</v>
      </c>
      <c r="H176" s="40">
        <v>198</v>
      </c>
      <c r="I176" s="40">
        <f>IF('Imperial ME - Current'!$C$15&lt;2.3542,1079.85-130.66*(2.3542-'Imperial ME - Current'!$C$15),1079.85)</f>
        <v>1079.8499999999999</v>
      </c>
      <c r="J176" s="1">
        <f t="shared" si="48"/>
        <v>158881.17999999993</v>
      </c>
      <c r="K176" s="40">
        <f>IF('Imperial ME - Current'!$C$15&lt;2.3795,385.62-52.4691*(2.3795-'Imperial ME - Current'!$C$15),385.62)</f>
        <v>385.62</v>
      </c>
      <c r="L176" s="1">
        <f t="shared" si="55"/>
        <v>89832.859999999753</v>
      </c>
      <c r="O176" s="40">
        <v>198</v>
      </c>
      <c r="P176" s="40">
        <f>IF('Imperial ME - Current'!$D$15&lt;2.3542,1079.85-130.66*(2.3542-'Imperial ME - Current'!$D$15),1079.85)</f>
        <v>1079.8499999999999</v>
      </c>
      <c r="Q176" s="1">
        <f t="shared" si="49"/>
        <v>158881.17999999993</v>
      </c>
      <c r="R176" s="40">
        <f>IF('Imperial ME - Current'!$D$15&lt;2.3795,385.62-52.4691*(2.3795-'Imperial ME - Current'!$D$15),385.62)</f>
        <v>385.62</v>
      </c>
      <c r="S176" s="1">
        <f t="shared" si="56"/>
        <v>89832.859999999753</v>
      </c>
      <c r="V176" s="40">
        <v>198</v>
      </c>
      <c r="W176" s="40">
        <f>IF('Imperial ME - Current'!$E$15&lt;2.3542,1079.85-130.66*(2.3542-'Imperial ME - Current'!$E$15),1079.85)</f>
        <v>1079.8499999999999</v>
      </c>
      <c r="X176" s="1">
        <f t="shared" si="50"/>
        <v>158881.17999999993</v>
      </c>
      <c r="Y176" s="40">
        <f>IF('Imperial ME - Current'!$E$15&lt;2.3795,385.62-52.4691*(2.3795-'Imperial ME - Current'!$E$15),385.62)</f>
        <v>385.62</v>
      </c>
      <c r="Z176" s="1">
        <f t="shared" si="57"/>
        <v>89832.859999999753</v>
      </c>
      <c r="AC176" s="40">
        <v>198</v>
      </c>
      <c r="AD176" s="40">
        <f>IF('Imperial ME - Current'!$F$15&lt;2.3542,1079.85-130.66*(2.3542-'Imperial ME - Current'!$F$15),1079.85)</f>
        <v>1079.8499999999999</v>
      </c>
      <c r="AE176" s="1">
        <f t="shared" si="51"/>
        <v>158881.17999999993</v>
      </c>
      <c r="AF176" s="40">
        <f>IF('Imperial ME - Current'!$F$15&lt;2.3795,385.62-52.4691*(2.3795-'Imperial ME - Current'!$F$15),385.62)</f>
        <v>385.62</v>
      </c>
      <c r="AG176" s="1">
        <f t="shared" si="58"/>
        <v>89832.859999999753</v>
      </c>
      <c r="AJ176" s="40">
        <v>198</v>
      </c>
      <c r="AK176" s="40">
        <f>IF('Imperial ME - Current'!$G$15&lt;2.3542,1079.85-130.66*(2.3542-'Imperial ME - Current'!$G$15),1079.85)</f>
        <v>1079.8499999999999</v>
      </c>
      <c r="AL176" s="1">
        <f t="shared" si="52"/>
        <v>158881.17999999993</v>
      </c>
      <c r="AM176" s="40">
        <f>IF('Imperial ME - Current'!$G$15&lt;2.3795,385.62-52.4691*(2.3795-'Imperial ME - Current'!$G$15),385.62)</f>
        <v>385.62</v>
      </c>
      <c r="AN176" s="1">
        <f t="shared" si="59"/>
        <v>89832.859999999753</v>
      </c>
      <c r="AQ176" s="40">
        <v>198</v>
      </c>
      <c r="AR176" s="40">
        <f>IF('Imperial ME - Current'!$H$15&lt;2.3542,1079.85-130.66*(2.3542-'Imperial ME - Current'!$H$15),1079.85)</f>
        <v>1079.8499999999999</v>
      </c>
      <c r="AS176" s="1">
        <f t="shared" si="53"/>
        <v>158881.17999999993</v>
      </c>
      <c r="AT176" s="40">
        <f>IF('Imperial ME - Current'!$H$15&lt;2.3795,385.62-52.4691*(2.3795-'Imperial ME - Current'!$H$15),385.62)</f>
        <v>385.62</v>
      </c>
      <c r="AU176" s="1">
        <f t="shared" si="60"/>
        <v>89832.859999999753</v>
      </c>
      <c r="AX176" s="40">
        <v>198</v>
      </c>
      <c r="AY176" s="40">
        <f>IF('Imperial ME - Current'!$I$15&lt;2.3542,1079.85-130.66*(2.3542-'Imperial ME - Current'!$I$15),1079.85)</f>
        <v>1079.8499999999999</v>
      </c>
      <c r="AZ176" s="1">
        <f t="shared" si="54"/>
        <v>158881.17999999993</v>
      </c>
      <c r="BA176" s="40">
        <f>IF('Imperial ME - Current'!$I$15&lt;2.3795,385.62-52.4691*(2.3795-'Imperial ME - Current'!$I$15),385.62)</f>
        <v>385.62</v>
      </c>
      <c r="BB176" s="1">
        <f t="shared" si="61"/>
        <v>89832.859999999753</v>
      </c>
    </row>
    <row r="177" spans="1:54" x14ac:dyDescent="0.25">
      <c r="A177" s="40">
        <v>199</v>
      </c>
      <c r="B177" s="40">
        <f>IF('Imperial ME - Current'!$B$15&lt;2.3542,1079.85-130.66*(2.3542-'Imperial ME - Current'!$B$15),1079.85)</f>
        <v>1079.8499999999999</v>
      </c>
      <c r="C177" s="1">
        <f t="shared" si="47"/>
        <v>159961.02999999994</v>
      </c>
      <c r="D177" s="40">
        <f>IF('Imperial ME - Current'!$B$15&lt;2.3795,385.62-52.4691*(2.3795-'Imperial ME - Current'!$B$15),385.62)</f>
        <v>385.62</v>
      </c>
      <c r="E177" s="1">
        <f t="shared" si="46"/>
        <v>90218.479999999749</v>
      </c>
      <c r="H177" s="40">
        <v>199</v>
      </c>
      <c r="I177" s="40">
        <f>IF('Imperial ME - Current'!$C$15&lt;2.3542,1079.85-130.66*(2.3542-'Imperial ME - Current'!$C$15),1079.85)</f>
        <v>1079.8499999999999</v>
      </c>
      <c r="J177" s="1">
        <f t="shared" si="48"/>
        <v>159961.02999999994</v>
      </c>
      <c r="K177" s="40">
        <f>IF('Imperial ME - Current'!$C$15&lt;2.3795,385.62-52.4691*(2.3795-'Imperial ME - Current'!$C$15),385.62)</f>
        <v>385.62</v>
      </c>
      <c r="L177" s="1">
        <f t="shared" si="55"/>
        <v>90218.479999999749</v>
      </c>
      <c r="O177" s="40">
        <v>199</v>
      </c>
      <c r="P177" s="40">
        <f>IF('Imperial ME - Current'!$D$15&lt;2.3542,1079.85-130.66*(2.3542-'Imperial ME - Current'!$D$15),1079.85)</f>
        <v>1079.8499999999999</v>
      </c>
      <c r="Q177" s="1">
        <f t="shared" si="49"/>
        <v>159961.02999999994</v>
      </c>
      <c r="R177" s="40">
        <f>IF('Imperial ME - Current'!$D$15&lt;2.3795,385.62-52.4691*(2.3795-'Imperial ME - Current'!$D$15),385.62)</f>
        <v>385.62</v>
      </c>
      <c r="S177" s="1">
        <f t="shared" si="56"/>
        <v>90218.479999999749</v>
      </c>
      <c r="V177" s="40">
        <v>199</v>
      </c>
      <c r="W177" s="40">
        <f>IF('Imperial ME - Current'!$E$15&lt;2.3542,1079.85-130.66*(2.3542-'Imperial ME - Current'!$E$15),1079.85)</f>
        <v>1079.8499999999999</v>
      </c>
      <c r="X177" s="1">
        <f t="shared" si="50"/>
        <v>159961.02999999994</v>
      </c>
      <c r="Y177" s="40">
        <f>IF('Imperial ME - Current'!$E$15&lt;2.3795,385.62-52.4691*(2.3795-'Imperial ME - Current'!$E$15),385.62)</f>
        <v>385.62</v>
      </c>
      <c r="Z177" s="1">
        <f t="shared" si="57"/>
        <v>90218.479999999749</v>
      </c>
      <c r="AC177" s="40">
        <v>199</v>
      </c>
      <c r="AD177" s="40">
        <f>IF('Imperial ME - Current'!$F$15&lt;2.3542,1079.85-130.66*(2.3542-'Imperial ME - Current'!$F$15),1079.85)</f>
        <v>1079.8499999999999</v>
      </c>
      <c r="AE177" s="1">
        <f t="shared" si="51"/>
        <v>159961.02999999994</v>
      </c>
      <c r="AF177" s="40">
        <f>IF('Imperial ME - Current'!$F$15&lt;2.3795,385.62-52.4691*(2.3795-'Imperial ME - Current'!$F$15),385.62)</f>
        <v>385.62</v>
      </c>
      <c r="AG177" s="1">
        <f t="shared" si="58"/>
        <v>90218.479999999749</v>
      </c>
      <c r="AJ177" s="40">
        <v>199</v>
      </c>
      <c r="AK177" s="40">
        <f>IF('Imperial ME - Current'!$G$15&lt;2.3542,1079.85-130.66*(2.3542-'Imperial ME - Current'!$G$15),1079.85)</f>
        <v>1079.8499999999999</v>
      </c>
      <c r="AL177" s="1">
        <f t="shared" si="52"/>
        <v>159961.02999999994</v>
      </c>
      <c r="AM177" s="40">
        <f>IF('Imperial ME - Current'!$G$15&lt;2.3795,385.62-52.4691*(2.3795-'Imperial ME - Current'!$G$15),385.62)</f>
        <v>385.62</v>
      </c>
      <c r="AN177" s="1">
        <f t="shared" si="59"/>
        <v>90218.479999999749</v>
      </c>
      <c r="AQ177" s="40">
        <v>199</v>
      </c>
      <c r="AR177" s="40">
        <f>IF('Imperial ME - Current'!$H$15&lt;2.3542,1079.85-130.66*(2.3542-'Imperial ME - Current'!$H$15),1079.85)</f>
        <v>1079.8499999999999</v>
      </c>
      <c r="AS177" s="1">
        <f t="shared" si="53"/>
        <v>159961.02999999994</v>
      </c>
      <c r="AT177" s="40">
        <f>IF('Imperial ME - Current'!$H$15&lt;2.3795,385.62-52.4691*(2.3795-'Imperial ME - Current'!$H$15),385.62)</f>
        <v>385.62</v>
      </c>
      <c r="AU177" s="1">
        <f t="shared" si="60"/>
        <v>90218.479999999749</v>
      </c>
      <c r="AX177" s="40">
        <v>199</v>
      </c>
      <c r="AY177" s="40">
        <f>IF('Imperial ME - Current'!$I$15&lt;2.3542,1079.85-130.66*(2.3542-'Imperial ME - Current'!$I$15),1079.85)</f>
        <v>1079.8499999999999</v>
      </c>
      <c r="AZ177" s="1">
        <f t="shared" si="54"/>
        <v>159961.02999999994</v>
      </c>
      <c r="BA177" s="40">
        <f>IF('Imperial ME - Current'!$I$15&lt;2.3795,385.62-52.4691*(2.3795-'Imperial ME - Current'!$I$15),385.62)</f>
        <v>385.62</v>
      </c>
      <c r="BB177" s="1">
        <f t="shared" si="61"/>
        <v>90218.479999999749</v>
      </c>
    </row>
    <row r="178" spans="1:54" x14ac:dyDescent="0.25">
      <c r="A178" s="40">
        <v>200</v>
      </c>
      <c r="B178" s="40">
        <f>IF('Imperial ME - Current'!$B$15&lt;2.3542,1079.85-130.66*(2.3542-'Imperial ME - Current'!$B$15),1079.85)</f>
        <v>1079.8499999999999</v>
      </c>
      <c r="C178" s="1">
        <f t="shared" si="47"/>
        <v>161040.87999999995</v>
      </c>
      <c r="D178" s="40">
        <f>IF('Imperial ME - Current'!$B$15&lt;2.3795,385.62-52.4691*(2.3795-'Imperial ME - Current'!$B$15),385.62)</f>
        <v>385.62</v>
      </c>
      <c r="E178" s="1">
        <f t="shared" si="46"/>
        <v>90604.099999999744</v>
      </c>
      <c r="H178" s="40">
        <v>200</v>
      </c>
      <c r="I178" s="40">
        <f>IF('Imperial ME - Current'!$C$15&lt;2.3542,1079.85-130.66*(2.3542-'Imperial ME - Current'!$C$15),1079.85)</f>
        <v>1079.8499999999999</v>
      </c>
      <c r="J178" s="1">
        <f t="shared" si="48"/>
        <v>161040.87999999995</v>
      </c>
      <c r="K178" s="40">
        <f>IF('Imperial ME - Current'!$C$15&lt;2.3795,385.62-52.4691*(2.3795-'Imperial ME - Current'!$C$15),385.62)</f>
        <v>385.62</v>
      </c>
      <c r="L178" s="1">
        <f t="shared" si="55"/>
        <v>90604.099999999744</v>
      </c>
      <c r="O178" s="40">
        <v>200</v>
      </c>
      <c r="P178" s="40">
        <f>IF('Imperial ME - Current'!$D$15&lt;2.3542,1079.85-130.66*(2.3542-'Imperial ME - Current'!$D$15),1079.85)</f>
        <v>1079.8499999999999</v>
      </c>
      <c r="Q178" s="1">
        <f t="shared" si="49"/>
        <v>161040.87999999995</v>
      </c>
      <c r="R178" s="40">
        <f>IF('Imperial ME - Current'!$D$15&lt;2.3795,385.62-52.4691*(2.3795-'Imperial ME - Current'!$D$15),385.62)</f>
        <v>385.62</v>
      </c>
      <c r="S178" s="1">
        <f t="shared" si="56"/>
        <v>90604.099999999744</v>
      </c>
      <c r="V178" s="40">
        <v>200</v>
      </c>
      <c r="W178" s="40">
        <f>IF('Imperial ME - Current'!$E$15&lt;2.3542,1079.85-130.66*(2.3542-'Imperial ME - Current'!$E$15),1079.85)</f>
        <v>1079.8499999999999</v>
      </c>
      <c r="X178" s="1">
        <f t="shared" si="50"/>
        <v>161040.87999999995</v>
      </c>
      <c r="Y178" s="40">
        <f>IF('Imperial ME - Current'!$E$15&lt;2.3795,385.62-52.4691*(2.3795-'Imperial ME - Current'!$E$15),385.62)</f>
        <v>385.62</v>
      </c>
      <c r="Z178" s="1">
        <f t="shared" si="57"/>
        <v>90604.099999999744</v>
      </c>
      <c r="AC178" s="40">
        <v>200</v>
      </c>
      <c r="AD178" s="40">
        <f>IF('Imperial ME - Current'!$F$15&lt;2.3542,1079.85-130.66*(2.3542-'Imperial ME - Current'!$F$15),1079.85)</f>
        <v>1079.8499999999999</v>
      </c>
      <c r="AE178" s="1">
        <f t="shared" si="51"/>
        <v>161040.87999999995</v>
      </c>
      <c r="AF178" s="40">
        <f>IF('Imperial ME - Current'!$F$15&lt;2.3795,385.62-52.4691*(2.3795-'Imperial ME - Current'!$F$15),385.62)</f>
        <v>385.62</v>
      </c>
      <c r="AG178" s="1">
        <f t="shared" si="58"/>
        <v>90604.099999999744</v>
      </c>
      <c r="AJ178" s="40">
        <v>200</v>
      </c>
      <c r="AK178" s="40">
        <f>IF('Imperial ME - Current'!$G$15&lt;2.3542,1079.85-130.66*(2.3542-'Imperial ME - Current'!$G$15),1079.85)</f>
        <v>1079.8499999999999</v>
      </c>
      <c r="AL178" s="1">
        <f t="shared" si="52"/>
        <v>161040.87999999995</v>
      </c>
      <c r="AM178" s="40">
        <f>IF('Imperial ME - Current'!$G$15&lt;2.3795,385.62-52.4691*(2.3795-'Imperial ME - Current'!$G$15),385.62)</f>
        <v>385.62</v>
      </c>
      <c r="AN178" s="1">
        <f t="shared" si="59"/>
        <v>90604.099999999744</v>
      </c>
      <c r="AQ178" s="40">
        <v>200</v>
      </c>
      <c r="AR178" s="40">
        <f>IF('Imperial ME - Current'!$H$15&lt;2.3542,1079.85-130.66*(2.3542-'Imperial ME - Current'!$H$15),1079.85)</f>
        <v>1079.8499999999999</v>
      </c>
      <c r="AS178" s="1">
        <f t="shared" si="53"/>
        <v>161040.87999999995</v>
      </c>
      <c r="AT178" s="40">
        <f>IF('Imperial ME - Current'!$H$15&lt;2.3795,385.62-52.4691*(2.3795-'Imperial ME - Current'!$H$15),385.62)</f>
        <v>385.62</v>
      </c>
      <c r="AU178" s="1">
        <f t="shared" si="60"/>
        <v>90604.099999999744</v>
      </c>
      <c r="AX178" s="40">
        <v>200</v>
      </c>
      <c r="AY178" s="40">
        <f>IF('Imperial ME - Current'!$I$15&lt;2.3542,1079.85-130.66*(2.3542-'Imperial ME - Current'!$I$15),1079.85)</f>
        <v>1079.8499999999999</v>
      </c>
      <c r="AZ178" s="1">
        <f t="shared" si="54"/>
        <v>161040.87999999995</v>
      </c>
      <c r="BA178" s="40">
        <f>IF('Imperial ME - Current'!$I$15&lt;2.3795,385.62-52.4691*(2.3795-'Imperial ME - Current'!$I$15),385.62)</f>
        <v>385.62</v>
      </c>
      <c r="BB178" s="1">
        <f t="shared" si="61"/>
        <v>90604.099999999744</v>
      </c>
    </row>
    <row r="179" spans="1:54" x14ac:dyDescent="0.25">
      <c r="A179" s="40">
        <v>201</v>
      </c>
      <c r="B179" s="40">
        <f>IF('Imperial ME - Current'!$B$15&lt;2.3542,1079.85-130.66*(2.3542-'Imperial ME - Current'!$B$15),1079.85)</f>
        <v>1079.8499999999999</v>
      </c>
      <c r="C179" s="1">
        <f t="shared" si="47"/>
        <v>162120.72999999995</v>
      </c>
      <c r="D179" s="40">
        <f>IF('Imperial ME - Current'!$B$15&lt;2.3795,385.62-52.4691*(2.3795-'Imperial ME - Current'!$B$15),385.62)</f>
        <v>385.62</v>
      </c>
      <c r="E179" s="1">
        <f t="shared" si="46"/>
        <v>90989.719999999739</v>
      </c>
      <c r="H179" s="40">
        <v>201</v>
      </c>
      <c r="I179" s="40">
        <f>IF('Imperial ME - Current'!$C$15&lt;2.3542,1079.85-130.66*(2.3542-'Imperial ME - Current'!$C$15),1079.85)</f>
        <v>1079.8499999999999</v>
      </c>
      <c r="J179" s="1">
        <f t="shared" si="48"/>
        <v>162120.72999999995</v>
      </c>
      <c r="K179" s="40">
        <f>IF('Imperial ME - Current'!$C$15&lt;2.3795,385.62-52.4691*(2.3795-'Imperial ME - Current'!$C$15),385.62)</f>
        <v>385.62</v>
      </c>
      <c r="L179" s="1">
        <f t="shared" si="55"/>
        <v>90989.719999999739</v>
      </c>
      <c r="O179" s="40">
        <v>201</v>
      </c>
      <c r="P179" s="40">
        <f>IF('Imperial ME - Current'!$D$15&lt;2.3542,1079.85-130.66*(2.3542-'Imperial ME - Current'!$D$15),1079.85)</f>
        <v>1079.8499999999999</v>
      </c>
      <c r="Q179" s="1">
        <f t="shared" si="49"/>
        <v>162120.72999999995</v>
      </c>
      <c r="R179" s="40">
        <f>IF('Imperial ME - Current'!$D$15&lt;2.3795,385.62-52.4691*(2.3795-'Imperial ME - Current'!$D$15),385.62)</f>
        <v>385.62</v>
      </c>
      <c r="S179" s="1">
        <f t="shared" si="56"/>
        <v>90989.719999999739</v>
      </c>
      <c r="V179" s="40">
        <v>201</v>
      </c>
      <c r="W179" s="40">
        <f>IF('Imperial ME - Current'!$E$15&lt;2.3542,1079.85-130.66*(2.3542-'Imperial ME - Current'!$E$15),1079.85)</f>
        <v>1079.8499999999999</v>
      </c>
      <c r="X179" s="1">
        <f t="shared" si="50"/>
        <v>162120.72999999995</v>
      </c>
      <c r="Y179" s="40">
        <f>IF('Imperial ME - Current'!$E$15&lt;2.3795,385.62-52.4691*(2.3795-'Imperial ME - Current'!$E$15),385.62)</f>
        <v>385.62</v>
      </c>
      <c r="Z179" s="1">
        <f t="shared" si="57"/>
        <v>90989.719999999739</v>
      </c>
      <c r="AC179" s="40">
        <v>201</v>
      </c>
      <c r="AD179" s="40">
        <f>IF('Imperial ME - Current'!$F$15&lt;2.3542,1079.85-130.66*(2.3542-'Imperial ME - Current'!$F$15),1079.85)</f>
        <v>1079.8499999999999</v>
      </c>
      <c r="AE179" s="1">
        <f t="shared" si="51"/>
        <v>162120.72999999995</v>
      </c>
      <c r="AF179" s="40">
        <f>IF('Imperial ME - Current'!$F$15&lt;2.3795,385.62-52.4691*(2.3795-'Imperial ME - Current'!$F$15),385.62)</f>
        <v>385.62</v>
      </c>
      <c r="AG179" s="1">
        <f t="shared" si="58"/>
        <v>90989.719999999739</v>
      </c>
      <c r="AJ179" s="40">
        <v>201</v>
      </c>
      <c r="AK179" s="40">
        <f>IF('Imperial ME - Current'!$G$15&lt;2.3542,1079.85-130.66*(2.3542-'Imperial ME - Current'!$G$15),1079.85)</f>
        <v>1079.8499999999999</v>
      </c>
      <c r="AL179" s="1">
        <f t="shared" si="52"/>
        <v>162120.72999999995</v>
      </c>
      <c r="AM179" s="40">
        <f>IF('Imperial ME - Current'!$G$15&lt;2.3795,385.62-52.4691*(2.3795-'Imperial ME - Current'!$G$15),385.62)</f>
        <v>385.62</v>
      </c>
      <c r="AN179" s="1">
        <f t="shared" si="59"/>
        <v>90989.719999999739</v>
      </c>
      <c r="AQ179" s="40">
        <v>201</v>
      </c>
      <c r="AR179" s="40">
        <f>IF('Imperial ME - Current'!$H$15&lt;2.3542,1079.85-130.66*(2.3542-'Imperial ME - Current'!$H$15),1079.85)</f>
        <v>1079.8499999999999</v>
      </c>
      <c r="AS179" s="1">
        <f t="shared" si="53"/>
        <v>162120.72999999995</v>
      </c>
      <c r="AT179" s="40">
        <f>IF('Imperial ME - Current'!$H$15&lt;2.3795,385.62-52.4691*(2.3795-'Imperial ME - Current'!$H$15),385.62)</f>
        <v>385.62</v>
      </c>
      <c r="AU179" s="1">
        <f t="shared" si="60"/>
        <v>90989.719999999739</v>
      </c>
      <c r="AX179" s="40">
        <v>201</v>
      </c>
      <c r="AY179" s="40">
        <f>IF('Imperial ME - Current'!$I$15&lt;2.3542,1079.85-130.66*(2.3542-'Imperial ME - Current'!$I$15),1079.85)</f>
        <v>1079.8499999999999</v>
      </c>
      <c r="AZ179" s="1">
        <f t="shared" si="54"/>
        <v>162120.72999999995</v>
      </c>
      <c r="BA179" s="40">
        <f>IF('Imperial ME - Current'!$I$15&lt;2.3795,385.62-52.4691*(2.3795-'Imperial ME - Current'!$I$15),385.62)</f>
        <v>385.62</v>
      </c>
      <c r="BB179" s="1">
        <f t="shared" si="61"/>
        <v>90989.719999999739</v>
      </c>
    </row>
    <row r="180" spans="1:54" x14ac:dyDescent="0.25">
      <c r="A180" s="40">
        <v>202</v>
      </c>
      <c r="B180" s="40">
        <f>IF('Imperial ME - Current'!$B$15&lt;2.3542,1079.85-130.66*(2.3542-'Imperial ME - Current'!$B$15),1079.85)</f>
        <v>1079.8499999999999</v>
      </c>
      <c r="C180" s="1">
        <f t="shared" si="47"/>
        <v>163200.57999999996</v>
      </c>
      <c r="D180" s="40">
        <f>IF('Imperial ME - Current'!$B$15&lt;2.3795,385.62-52.4691*(2.3795-'Imperial ME - Current'!$B$15),385.62)</f>
        <v>385.62</v>
      </c>
      <c r="E180" s="1">
        <f t="shared" si="46"/>
        <v>91375.339999999735</v>
      </c>
      <c r="H180" s="40">
        <v>202</v>
      </c>
      <c r="I180" s="40">
        <f>IF('Imperial ME - Current'!$C$15&lt;2.3542,1079.85-130.66*(2.3542-'Imperial ME - Current'!$C$15),1079.85)</f>
        <v>1079.8499999999999</v>
      </c>
      <c r="J180" s="1">
        <f t="shared" si="48"/>
        <v>163200.57999999996</v>
      </c>
      <c r="K180" s="40">
        <f>IF('Imperial ME - Current'!$C$15&lt;2.3795,385.62-52.4691*(2.3795-'Imperial ME - Current'!$C$15),385.62)</f>
        <v>385.62</v>
      </c>
      <c r="L180" s="1">
        <f t="shared" si="55"/>
        <v>91375.339999999735</v>
      </c>
      <c r="O180" s="40">
        <v>202</v>
      </c>
      <c r="P180" s="40">
        <f>IF('Imperial ME - Current'!$D$15&lt;2.3542,1079.85-130.66*(2.3542-'Imperial ME - Current'!$D$15),1079.85)</f>
        <v>1079.8499999999999</v>
      </c>
      <c r="Q180" s="1">
        <f t="shared" si="49"/>
        <v>163200.57999999996</v>
      </c>
      <c r="R180" s="40">
        <f>IF('Imperial ME - Current'!$D$15&lt;2.3795,385.62-52.4691*(2.3795-'Imperial ME - Current'!$D$15),385.62)</f>
        <v>385.62</v>
      </c>
      <c r="S180" s="1">
        <f t="shared" si="56"/>
        <v>91375.339999999735</v>
      </c>
      <c r="V180" s="40">
        <v>202</v>
      </c>
      <c r="W180" s="40">
        <f>IF('Imperial ME - Current'!$E$15&lt;2.3542,1079.85-130.66*(2.3542-'Imperial ME - Current'!$E$15),1079.85)</f>
        <v>1079.8499999999999</v>
      </c>
      <c r="X180" s="1">
        <f t="shared" si="50"/>
        <v>163200.57999999996</v>
      </c>
      <c r="Y180" s="40">
        <f>IF('Imperial ME - Current'!$E$15&lt;2.3795,385.62-52.4691*(2.3795-'Imperial ME - Current'!$E$15),385.62)</f>
        <v>385.62</v>
      </c>
      <c r="Z180" s="1">
        <f t="shared" si="57"/>
        <v>91375.339999999735</v>
      </c>
      <c r="AC180" s="40">
        <v>202</v>
      </c>
      <c r="AD180" s="40">
        <f>IF('Imperial ME - Current'!$F$15&lt;2.3542,1079.85-130.66*(2.3542-'Imperial ME - Current'!$F$15),1079.85)</f>
        <v>1079.8499999999999</v>
      </c>
      <c r="AE180" s="1">
        <f t="shared" si="51"/>
        <v>163200.57999999996</v>
      </c>
      <c r="AF180" s="40">
        <f>IF('Imperial ME - Current'!$F$15&lt;2.3795,385.62-52.4691*(2.3795-'Imperial ME - Current'!$F$15),385.62)</f>
        <v>385.62</v>
      </c>
      <c r="AG180" s="1">
        <f t="shared" si="58"/>
        <v>91375.339999999735</v>
      </c>
      <c r="AJ180" s="40">
        <v>202</v>
      </c>
      <c r="AK180" s="40">
        <f>IF('Imperial ME - Current'!$G$15&lt;2.3542,1079.85-130.66*(2.3542-'Imperial ME - Current'!$G$15),1079.85)</f>
        <v>1079.8499999999999</v>
      </c>
      <c r="AL180" s="1">
        <f t="shared" si="52"/>
        <v>163200.57999999996</v>
      </c>
      <c r="AM180" s="40">
        <f>IF('Imperial ME - Current'!$G$15&lt;2.3795,385.62-52.4691*(2.3795-'Imperial ME - Current'!$G$15),385.62)</f>
        <v>385.62</v>
      </c>
      <c r="AN180" s="1">
        <f t="shared" si="59"/>
        <v>91375.339999999735</v>
      </c>
      <c r="AQ180" s="40">
        <v>202</v>
      </c>
      <c r="AR180" s="40">
        <f>IF('Imperial ME - Current'!$H$15&lt;2.3542,1079.85-130.66*(2.3542-'Imperial ME - Current'!$H$15),1079.85)</f>
        <v>1079.8499999999999</v>
      </c>
      <c r="AS180" s="1">
        <f t="shared" si="53"/>
        <v>163200.57999999996</v>
      </c>
      <c r="AT180" s="40">
        <f>IF('Imperial ME - Current'!$H$15&lt;2.3795,385.62-52.4691*(2.3795-'Imperial ME - Current'!$H$15),385.62)</f>
        <v>385.62</v>
      </c>
      <c r="AU180" s="1">
        <f t="shared" si="60"/>
        <v>91375.339999999735</v>
      </c>
      <c r="AX180" s="40">
        <v>202</v>
      </c>
      <c r="AY180" s="40">
        <f>IF('Imperial ME - Current'!$I$15&lt;2.3542,1079.85-130.66*(2.3542-'Imperial ME - Current'!$I$15),1079.85)</f>
        <v>1079.8499999999999</v>
      </c>
      <c r="AZ180" s="1">
        <f t="shared" si="54"/>
        <v>163200.57999999996</v>
      </c>
      <c r="BA180" s="40">
        <f>IF('Imperial ME - Current'!$I$15&lt;2.3795,385.62-52.4691*(2.3795-'Imperial ME - Current'!$I$15),385.62)</f>
        <v>385.62</v>
      </c>
      <c r="BB180" s="1">
        <f t="shared" si="61"/>
        <v>91375.339999999735</v>
      </c>
    </row>
    <row r="181" spans="1:54" x14ac:dyDescent="0.25">
      <c r="A181" s="40">
        <v>203</v>
      </c>
      <c r="B181" s="40">
        <f>IF('Imperial ME - Current'!$B$15&lt;2.3542,1079.85-130.66*(2.3542-'Imperial ME - Current'!$B$15),1079.85)</f>
        <v>1079.8499999999999</v>
      </c>
      <c r="C181" s="1">
        <f t="shared" si="47"/>
        <v>164280.42999999996</v>
      </c>
      <c r="D181" s="40">
        <f>IF('Imperial ME - Current'!$B$15&lt;2.3795,385.62-52.4691*(2.3795-'Imperial ME - Current'!$B$15),385.62)</f>
        <v>385.62</v>
      </c>
      <c r="E181" s="1">
        <f t="shared" si="46"/>
        <v>91760.95999999973</v>
      </c>
      <c r="H181" s="40">
        <v>203</v>
      </c>
      <c r="I181" s="40">
        <f>IF('Imperial ME - Current'!$C$15&lt;2.3542,1079.85-130.66*(2.3542-'Imperial ME - Current'!$C$15),1079.85)</f>
        <v>1079.8499999999999</v>
      </c>
      <c r="J181" s="1">
        <f t="shared" si="48"/>
        <v>164280.42999999996</v>
      </c>
      <c r="K181" s="40">
        <f>IF('Imperial ME - Current'!$C$15&lt;2.3795,385.62-52.4691*(2.3795-'Imperial ME - Current'!$C$15),385.62)</f>
        <v>385.62</v>
      </c>
      <c r="L181" s="1">
        <f t="shared" si="55"/>
        <v>91760.95999999973</v>
      </c>
      <c r="O181" s="40">
        <v>203</v>
      </c>
      <c r="P181" s="40">
        <f>IF('Imperial ME - Current'!$D$15&lt;2.3542,1079.85-130.66*(2.3542-'Imperial ME - Current'!$D$15),1079.85)</f>
        <v>1079.8499999999999</v>
      </c>
      <c r="Q181" s="1">
        <f t="shared" si="49"/>
        <v>164280.42999999996</v>
      </c>
      <c r="R181" s="40">
        <f>IF('Imperial ME - Current'!$D$15&lt;2.3795,385.62-52.4691*(2.3795-'Imperial ME - Current'!$D$15),385.62)</f>
        <v>385.62</v>
      </c>
      <c r="S181" s="1">
        <f t="shared" si="56"/>
        <v>91760.95999999973</v>
      </c>
      <c r="V181" s="40">
        <v>203</v>
      </c>
      <c r="W181" s="40">
        <f>IF('Imperial ME - Current'!$E$15&lt;2.3542,1079.85-130.66*(2.3542-'Imperial ME - Current'!$E$15),1079.85)</f>
        <v>1079.8499999999999</v>
      </c>
      <c r="X181" s="1">
        <f t="shared" si="50"/>
        <v>164280.42999999996</v>
      </c>
      <c r="Y181" s="40">
        <f>IF('Imperial ME - Current'!$E$15&lt;2.3795,385.62-52.4691*(2.3795-'Imperial ME - Current'!$E$15),385.62)</f>
        <v>385.62</v>
      </c>
      <c r="Z181" s="1">
        <f t="shared" si="57"/>
        <v>91760.95999999973</v>
      </c>
      <c r="AC181" s="40">
        <v>203</v>
      </c>
      <c r="AD181" s="40">
        <f>IF('Imperial ME - Current'!$F$15&lt;2.3542,1079.85-130.66*(2.3542-'Imperial ME - Current'!$F$15),1079.85)</f>
        <v>1079.8499999999999</v>
      </c>
      <c r="AE181" s="1">
        <f t="shared" si="51"/>
        <v>164280.42999999996</v>
      </c>
      <c r="AF181" s="40">
        <f>IF('Imperial ME - Current'!$F$15&lt;2.3795,385.62-52.4691*(2.3795-'Imperial ME - Current'!$F$15),385.62)</f>
        <v>385.62</v>
      </c>
      <c r="AG181" s="1">
        <f t="shared" si="58"/>
        <v>91760.95999999973</v>
      </c>
      <c r="AJ181" s="40">
        <v>203</v>
      </c>
      <c r="AK181" s="40">
        <f>IF('Imperial ME - Current'!$G$15&lt;2.3542,1079.85-130.66*(2.3542-'Imperial ME - Current'!$G$15),1079.85)</f>
        <v>1079.8499999999999</v>
      </c>
      <c r="AL181" s="1">
        <f t="shared" si="52"/>
        <v>164280.42999999996</v>
      </c>
      <c r="AM181" s="40">
        <f>IF('Imperial ME - Current'!$G$15&lt;2.3795,385.62-52.4691*(2.3795-'Imperial ME - Current'!$G$15),385.62)</f>
        <v>385.62</v>
      </c>
      <c r="AN181" s="1">
        <f t="shared" si="59"/>
        <v>91760.95999999973</v>
      </c>
      <c r="AQ181" s="40">
        <v>203</v>
      </c>
      <c r="AR181" s="40">
        <f>IF('Imperial ME - Current'!$H$15&lt;2.3542,1079.85-130.66*(2.3542-'Imperial ME - Current'!$H$15),1079.85)</f>
        <v>1079.8499999999999</v>
      </c>
      <c r="AS181" s="1">
        <f t="shared" si="53"/>
        <v>164280.42999999996</v>
      </c>
      <c r="AT181" s="40">
        <f>IF('Imperial ME - Current'!$H$15&lt;2.3795,385.62-52.4691*(2.3795-'Imperial ME - Current'!$H$15),385.62)</f>
        <v>385.62</v>
      </c>
      <c r="AU181" s="1">
        <f t="shared" si="60"/>
        <v>91760.95999999973</v>
      </c>
      <c r="AX181" s="40">
        <v>203</v>
      </c>
      <c r="AY181" s="40">
        <f>IF('Imperial ME - Current'!$I$15&lt;2.3542,1079.85-130.66*(2.3542-'Imperial ME - Current'!$I$15),1079.85)</f>
        <v>1079.8499999999999</v>
      </c>
      <c r="AZ181" s="1">
        <f t="shared" si="54"/>
        <v>164280.42999999996</v>
      </c>
      <c r="BA181" s="40">
        <f>IF('Imperial ME - Current'!$I$15&lt;2.3795,385.62-52.4691*(2.3795-'Imperial ME - Current'!$I$15),385.62)</f>
        <v>385.62</v>
      </c>
      <c r="BB181" s="1">
        <f t="shared" si="61"/>
        <v>91760.95999999973</v>
      </c>
    </row>
    <row r="182" spans="1:54" x14ac:dyDescent="0.25">
      <c r="A182" s="40">
        <v>204</v>
      </c>
      <c r="B182" s="40">
        <f>IF('Imperial ME - Current'!$B$15&lt;2.3542,1079.85-130.66*(2.3542-'Imperial ME - Current'!$B$15),1079.85)</f>
        <v>1079.8499999999999</v>
      </c>
      <c r="C182" s="1">
        <f t="shared" si="47"/>
        <v>165360.27999999997</v>
      </c>
      <c r="D182" s="40">
        <f>IF('Imperial ME - Current'!$B$15&lt;2.3795,385.62-52.4691*(2.3795-'Imperial ME - Current'!$B$15),385.62)</f>
        <v>385.62</v>
      </c>
      <c r="E182" s="1">
        <f t="shared" si="46"/>
        <v>92146.579999999725</v>
      </c>
      <c r="H182" s="40">
        <v>204</v>
      </c>
      <c r="I182" s="40">
        <f>IF('Imperial ME - Current'!$C$15&lt;2.3542,1079.85-130.66*(2.3542-'Imperial ME - Current'!$C$15),1079.85)</f>
        <v>1079.8499999999999</v>
      </c>
      <c r="J182" s="1">
        <f t="shared" si="48"/>
        <v>165360.27999999997</v>
      </c>
      <c r="K182" s="40">
        <f>IF('Imperial ME - Current'!$C$15&lt;2.3795,385.62-52.4691*(2.3795-'Imperial ME - Current'!$C$15),385.62)</f>
        <v>385.62</v>
      </c>
      <c r="L182" s="1">
        <f t="shared" si="55"/>
        <v>92146.579999999725</v>
      </c>
      <c r="O182" s="40">
        <v>204</v>
      </c>
      <c r="P182" s="40">
        <f>IF('Imperial ME - Current'!$D$15&lt;2.3542,1079.85-130.66*(2.3542-'Imperial ME - Current'!$D$15),1079.85)</f>
        <v>1079.8499999999999</v>
      </c>
      <c r="Q182" s="1">
        <f t="shared" si="49"/>
        <v>165360.27999999997</v>
      </c>
      <c r="R182" s="40">
        <f>IF('Imperial ME - Current'!$D$15&lt;2.3795,385.62-52.4691*(2.3795-'Imperial ME - Current'!$D$15),385.62)</f>
        <v>385.62</v>
      </c>
      <c r="S182" s="1">
        <f t="shared" si="56"/>
        <v>92146.579999999725</v>
      </c>
      <c r="V182" s="40">
        <v>204</v>
      </c>
      <c r="W182" s="40">
        <f>IF('Imperial ME - Current'!$E$15&lt;2.3542,1079.85-130.66*(2.3542-'Imperial ME - Current'!$E$15),1079.85)</f>
        <v>1079.8499999999999</v>
      </c>
      <c r="X182" s="1">
        <f t="shared" si="50"/>
        <v>165360.27999999997</v>
      </c>
      <c r="Y182" s="40">
        <f>IF('Imperial ME - Current'!$E$15&lt;2.3795,385.62-52.4691*(2.3795-'Imperial ME - Current'!$E$15),385.62)</f>
        <v>385.62</v>
      </c>
      <c r="Z182" s="1">
        <f t="shared" si="57"/>
        <v>92146.579999999725</v>
      </c>
      <c r="AC182" s="40">
        <v>204</v>
      </c>
      <c r="AD182" s="40">
        <f>IF('Imperial ME - Current'!$F$15&lt;2.3542,1079.85-130.66*(2.3542-'Imperial ME - Current'!$F$15),1079.85)</f>
        <v>1079.8499999999999</v>
      </c>
      <c r="AE182" s="1">
        <f t="shared" si="51"/>
        <v>165360.27999999997</v>
      </c>
      <c r="AF182" s="40">
        <f>IF('Imperial ME - Current'!$F$15&lt;2.3795,385.62-52.4691*(2.3795-'Imperial ME - Current'!$F$15),385.62)</f>
        <v>385.62</v>
      </c>
      <c r="AG182" s="1">
        <f t="shared" si="58"/>
        <v>92146.579999999725</v>
      </c>
      <c r="AJ182" s="40">
        <v>204</v>
      </c>
      <c r="AK182" s="40">
        <f>IF('Imperial ME - Current'!$G$15&lt;2.3542,1079.85-130.66*(2.3542-'Imperial ME - Current'!$G$15),1079.85)</f>
        <v>1079.8499999999999</v>
      </c>
      <c r="AL182" s="1">
        <f t="shared" si="52"/>
        <v>165360.27999999997</v>
      </c>
      <c r="AM182" s="40">
        <f>IF('Imperial ME - Current'!$G$15&lt;2.3795,385.62-52.4691*(2.3795-'Imperial ME - Current'!$G$15),385.62)</f>
        <v>385.62</v>
      </c>
      <c r="AN182" s="1">
        <f t="shared" si="59"/>
        <v>92146.579999999725</v>
      </c>
      <c r="AQ182" s="40">
        <v>204</v>
      </c>
      <c r="AR182" s="40">
        <f>IF('Imperial ME - Current'!$H$15&lt;2.3542,1079.85-130.66*(2.3542-'Imperial ME - Current'!$H$15),1079.85)</f>
        <v>1079.8499999999999</v>
      </c>
      <c r="AS182" s="1">
        <f t="shared" si="53"/>
        <v>165360.27999999997</v>
      </c>
      <c r="AT182" s="40">
        <f>IF('Imperial ME - Current'!$H$15&lt;2.3795,385.62-52.4691*(2.3795-'Imperial ME - Current'!$H$15),385.62)</f>
        <v>385.62</v>
      </c>
      <c r="AU182" s="1">
        <f t="shared" si="60"/>
        <v>92146.579999999725</v>
      </c>
      <c r="AX182" s="40">
        <v>204</v>
      </c>
      <c r="AY182" s="40">
        <f>IF('Imperial ME - Current'!$I$15&lt;2.3542,1079.85-130.66*(2.3542-'Imperial ME - Current'!$I$15),1079.85)</f>
        <v>1079.8499999999999</v>
      </c>
      <c r="AZ182" s="1">
        <f t="shared" si="54"/>
        <v>165360.27999999997</v>
      </c>
      <c r="BA182" s="40">
        <f>IF('Imperial ME - Current'!$I$15&lt;2.3795,385.62-52.4691*(2.3795-'Imperial ME - Current'!$I$15),385.62)</f>
        <v>385.62</v>
      </c>
      <c r="BB182" s="1">
        <f t="shared" si="61"/>
        <v>92146.579999999725</v>
      </c>
    </row>
    <row r="183" spans="1:54" x14ac:dyDescent="0.25">
      <c r="A183" s="40">
        <v>205</v>
      </c>
      <c r="B183" s="40">
        <f>IF('Imperial ME - Current'!$B$15&lt;2.3542,1079.85-130.66*(2.3542-'Imperial ME - Current'!$B$15),1079.85)</f>
        <v>1079.8499999999999</v>
      </c>
      <c r="C183" s="1">
        <f t="shared" si="47"/>
        <v>166440.12999999998</v>
      </c>
      <c r="D183" s="40">
        <f>IF('Imperial ME - Current'!$B$15&lt;2.3795,385.62-52.4691*(2.3795-'Imperial ME - Current'!$B$15),385.62)</f>
        <v>385.62</v>
      </c>
      <c r="E183" s="1">
        <f t="shared" si="46"/>
        <v>92532.199999999721</v>
      </c>
      <c r="H183" s="40">
        <v>205</v>
      </c>
      <c r="I183" s="40">
        <f>IF('Imperial ME - Current'!$C$15&lt;2.3542,1079.85-130.66*(2.3542-'Imperial ME - Current'!$C$15),1079.85)</f>
        <v>1079.8499999999999</v>
      </c>
      <c r="J183" s="1">
        <f t="shared" si="48"/>
        <v>166440.12999999998</v>
      </c>
      <c r="K183" s="40">
        <f>IF('Imperial ME - Current'!$C$15&lt;2.3795,385.62-52.4691*(2.3795-'Imperial ME - Current'!$C$15),385.62)</f>
        <v>385.62</v>
      </c>
      <c r="L183" s="1">
        <f t="shared" si="55"/>
        <v>92532.199999999721</v>
      </c>
      <c r="O183" s="40">
        <v>205</v>
      </c>
      <c r="P183" s="40">
        <f>IF('Imperial ME - Current'!$D$15&lt;2.3542,1079.85-130.66*(2.3542-'Imperial ME - Current'!$D$15),1079.85)</f>
        <v>1079.8499999999999</v>
      </c>
      <c r="Q183" s="1">
        <f t="shared" si="49"/>
        <v>166440.12999999998</v>
      </c>
      <c r="R183" s="40">
        <f>IF('Imperial ME - Current'!$D$15&lt;2.3795,385.62-52.4691*(2.3795-'Imperial ME - Current'!$D$15),385.62)</f>
        <v>385.62</v>
      </c>
      <c r="S183" s="1">
        <f t="shared" si="56"/>
        <v>92532.199999999721</v>
      </c>
      <c r="V183" s="40">
        <v>205</v>
      </c>
      <c r="W183" s="40">
        <f>IF('Imperial ME - Current'!$E$15&lt;2.3542,1079.85-130.66*(2.3542-'Imperial ME - Current'!$E$15),1079.85)</f>
        <v>1079.8499999999999</v>
      </c>
      <c r="X183" s="1">
        <f t="shared" si="50"/>
        <v>166440.12999999998</v>
      </c>
      <c r="Y183" s="40">
        <f>IF('Imperial ME - Current'!$E$15&lt;2.3795,385.62-52.4691*(2.3795-'Imperial ME - Current'!$E$15),385.62)</f>
        <v>385.62</v>
      </c>
      <c r="Z183" s="1">
        <f t="shared" si="57"/>
        <v>92532.199999999721</v>
      </c>
      <c r="AC183" s="40">
        <v>205</v>
      </c>
      <c r="AD183" s="40">
        <f>IF('Imperial ME - Current'!$F$15&lt;2.3542,1079.85-130.66*(2.3542-'Imperial ME - Current'!$F$15),1079.85)</f>
        <v>1079.8499999999999</v>
      </c>
      <c r="AE183" s="1">
        <f t="shared" si="51"/>
        <v>166440.12999999998</v>
      </c>
      <c r="AF183" s="40">
        <f>IF('Imperial ME - Current'!$F$15&lt;2.3795,385.62-52.4691*(2.3795-'Imperial ME - Current'!$F$15),385.62)</f>
        <v>385.62</v>
      </c>
      <c r="AG183" s="1">
        <f t="shared" si="58"/>
        <v>92532.199999999721</v>
      </c>
      <c r="AJ183" s="40">
        <v>205</v>
      </c>
      <c r="AK183" s="40">
        <f>IF('Imperial ME - Current'!$G$15&lt;2.3542,1079.85-130.66*(2.3542-'Imperial ME - Current'!$G$15),1079.85)</f>
        <v>1079.8499999999999</v>
      </c>
      <c r="AL183" s="1">
        <f t="shared" si="52"/>
        <v>166440.12999999998</v>
      </c>
      <c r="AM183" s="40">
        <f>IF('Imperial ME - Current'!$G$15&lt;2.3795,385.62-52.4691*(2.3795-'Imperial ME - Current'!$G$15),385.62)</f>
        <v>385.62</v>
      </c>
      <c r="AN183" s="1">
        <f t="shared" si="59"/>
        <v>92532.199999999721</v>
      </c>
      <c r="AQ183" s="40">
        <v>205</v>
      </c>
      <c r="AR183" s="40">
        <f>IF('Imperial ME - Current'!$H$15&lt;2.3542,1079.85-130.66*(2.3542-'Imperial ME - Current'!$H$15),1079.85)</f>
        <v>1079.8499999999999</v>
      </c>
      <c r="AS183" s="1">
        <f t="shared" si="53"/>
        <v>166440.12999999998</v>
      </c>
      <c r="AT183" s="40">
        <f>IF('Imperial ME - Current'!$H$15&lt;2.3795,385.62-52.4691*(2.3795-'Imperial ME - Current'!$H$15),385.62)</f>
        <v>385.62</v>
      </c>
      <c r="AU183" s="1">
        <f t="shared" si="60"/>
        <v>92532.199999999721</v>
      </c>
      <c r="AX183" s="40">
        <v>205</v>
      </c>
      <c r="AY183" s="40">
        <f>IF('Imperial ME - Current'!$I$15&lt;2.3542,1079.85-130.66*(2.3542-'Imperial ME - Current'!$I$15),1079.85)</f>
        <v>1079.8499999999999</v>
      </c>
      <c r="AZ183" s="1">
        <f t="shared" si="54"/>
        <v>166440.12999999998</v>
      </c>
      <c r="BA183" s="40">
        <f>IF('Imperial ME - Current'!$I$15&lt;2.3795,385.62-52.4691*(2.3795-'Imperial ME - Current'!$I$15),385.62)</f>
        <v>385.62</v>
      </c>
      <c r="BB183" s="1">
        <f t="shared" si="61"/>
        <v>92532.199999999721</v>
      </c>
    </row>
    <row r="184" spans="1:54" x14ac:dyDescent="0.25">
      <c r="A184" s="40">
        <v>206</v>
      </c>
      <c r="B184" s="40">
        <f>IF('Imperial ME - Current'!$B$15&lt;2.3542,1079.85-130.66*(2.3542-'Imperial ME - Current'!$B$15),1079.85)</f>
        <v>1079.8499999999999</v>
      </c>
      <c r="C184" s="1">
        <f t="shared" si="47"/>
        <v>167519.97999999998</v>
      </c>
      <c r="D184" s="40">
        <f>IF('Imperial ME - Current'!$B$15&lt;2.3795,385.62-52.4691*(2.3795-'Imperial ME - Current'!$B$15),385.62)</f>
        <v>385.62</v>
      </c>
      <c r="E184" s="1">
        <f t="shared" si="46"/>
        <v>92917.819999999716</v>
      </c>
      <c r="H184" s="40">
        <v>206</v>
      </c>
      <c r="I184" s="40">
        <f>IF('Imperial ME - Current'!$C$15&lt;2.3542,1079.85-130.66*(2.3542-'Imperial ME - Current'!$C$15),1079.85)</f>
        <v>1079.8499999999999</v>
      </c>
      <c r="J184" s="1">
        <f t="shared" si="48"/>
        <v>167519.97999999998</v>
      </c>
      <c r="K184" s="40">
        <f>IF('Imperial ME - Current'!$C$15&lt;2.3795,385.62-52.4691*(2.3795-'Imperial ME - Current'!$C$15),385.62)</f>
        <v>385.62</v>
      </c>
      <c r="L184" s="1">
        <f t="shared" si="55"/>
        <v>92917.819999999716</v>
      </c>
      <c r="O184" s="40">
        <v>206</v>
      </c>
      <c r="P184" s="40">
        <f>IF('Imperial ME - Current'!$D$15&lt;2.3542,1079.85-130.66*(2.3542-'Imperial ME - Current'!$D$15),1079.85)</f>
        <v>1079.8499999999999</v>
      </c>
      <c r="Q184" s="1">
        <f t="shared" si="49"/>
        <v>167519.97999999998</v>
      </c>
      <c r="R184" s="40">
        <f>IF('Imperial ME - Current'!$D$15&lt;2.3795,385.62-52.4691*(2.3795-'Imperial ME - Current'!$D$15),385.62)</f>
        <v>385.62</v>
      </c>
      <c r="S184" s="1">
        <f t="shared" si="56"/>
        <v>92917.819999999716</v>
      </c>
      <c r="V184" s="40">
        <v>206</v>
      </c>
      <c r="W184" s="40">
        <f>IF('Imperial ME - Current'!$E$15&lt;2.3542,1079.85-130.66*(2.3542-'Imperial ME - Current'!$E$15),1079.85)</f>
        <v>1079.8499999999999</v>
      </c>
      <c r="X184" s="1">
        <f t="shared" si="50"/>
        <v>167519.97999999998</v>
      </c>
      <c r="Y184" s="40">
        <f>IF('Imperial ME - Current'!$E$15&lt;2.3795,385.62-52.4691*(2.3795-'Imperial ME - Current'!$E$15),385.62)</f>
        <v>385.62</v>
      </c>
      <c r="Z184" s="1">
        <f t="shared" si="57"/>
        <v>92917.819999999716</v>
      </c>
      <c r="AC184" s="40">
        <v>206</v>
      </c>
      <c r="AD184" s="40">
        <f>IF('Imperial ME - Current'!$F$15&lt;2.3542,1079.85-130.66*(2.3542-'Imperial ME - Current'!$F$15),1079.85)</f>
        <v>1079.8499999999999</v>
      </c>
      <c r="AE184" s="1">
        <f t="shared" si="51"/>
        <v>167519.97999999998</v>
      </c>
      <c r="AF184" s="40">
        <f>IF('Imperial ME - Current'!$F$15&lt;2.3795,385.62-52.4691*(2.3795-'Imperial ME - Current'!$F$15),385.62)</f>
        <v>385.62</v>
      </c>
      <c r="AG184" s="1">
        <f t="shared" si="58"/>
        <v>92917.819999999716</v>
      </c>
      <c r="AJ184" s="40">
        <v>206</v>
      </c>
      <c r="AK184" s="40">
        <f>IF('Imperial ME - Current'!$G$15&lt;2.3542,1079.85-130.66*(2.3542-'Imperial ME - Current'!$G$15),1079.85)</f>
        <v>1079.8499999999999</v>
      </c>
      <c r="AL184" s="1">
        <f t="shared" si="52"/>
        <v>167519.97999999998</v>
      </c>
      <c r="AM184" s="40">
        <f>IF('Imperial ME - Current'!$G$15&lt;2.3795,385.62-52.4691*(2.3795-'Imperial ME - Current'!$G$15),385.62)</f>
        <v>385.62</v>
      </c>
      <c r="AN184" s="1">
        <f t="shared" si="59"/>
        <v>92917.819999999716</v>
      </c>
      <c r="AQ184" s="40">
        <v>206</v>
      </c>
      <c r="AR184" s="40">
        <f>IF('Imperial ME - Current'!$H$15&lt;2.3542,1079.85-130.66*(2.3542-'Imperial ME - Current'!$H$15),1079.85)</f>
        <v>1079.8499999999999</v>
      </c>
      <c r="AS184" s="1">
        <f t="shared" si="53"/>
        <v>167519.97999999998</v>
      </c>
      <c r="AT184" s="40">
        <f>IF('Imperial ME - Current'!$H$15&lt;2.3795,385.62-52.4691*(2.3795-'Imperial ME - Current'!$H$15),385.62)</f>
        <v>385.62</v>
      </c>
      <c r="AU184" s="1">
        <f t="shared" si="60"/>
        <v>92917.819999999716</v>
      </c>
      <c r="AX184" s="40">
        <v>206</v>
      </c>
      <c r="AY184" s="40">
        <f>IF('Imperial ME - Current'!$I$15&lt;2.3542,1079.85-130.66*(2.3542-'Imperial ME - Current'!$I$15),1079.85)</f>
        <v>1079.8499999999999</v>
      </c>
      <c r="AZ184" s="1">
        <f t="shared" si="54"/>
        <v>167519.97999999998</v>
      </c>
      <c r="BA184" s="40">
        <f>IF('Imperial ME - Current'!$I$15&lt;2.3795,385.62-52.4691*(2.3795-'Imperial ME - Current'!$I$15),385.62)</f>
        <v>385.62</v>
      </c>
      <c r="BB184" s="1">
        <f t="shared" si="61"/>
        <v>92917.819999999716</v>
      </c>
    </row>
    <row r="185" spans="1:54" x14ac:dyDescent="0.25">
      <c r="A185" s="40">
        <v>207</v>
      </c>
      <c r="B185" s="40">
        <f>IF('Imperial ME - Current'!$B$15&lt;2.3542,1079.85-130.66*(2.3542-'Imperial ME - Current'!$B$15),1079.85)</f>
        <v>1079.8499999999999</v>
      </c>
      <c r="C185" s="1">
        <f t="shared" si="47"/>
        <v>168599.83</v>
      </c>
      <c r="D185" s="40">
        <f>IF('Imperial ME - Current'!$B$15&lt;2.3795,385.62-52.4691*(2.3795-'Imperial ME - Current'!$B$15),385.62)</f>
        <v>385.62</v>
      </c>
      <c r="E185" s="1">
        <f t="shared" si="46"/>
        <v>93303.439999999711</v>
      </c>
      <c r="H185" s="40">
        <v>207</v>
      </c>
      <c r="I185" s="40">
        <f>IF('Imperial ME - Current'!$C$15&lt;2.3542,1079.85-130.66*(2.3542-'Imperial ME - Current'!$C$15),1079.85)</f>
        <v>1079.8499999999999</v>
      </c>
      <c r="J185" s="1">
        <f t="shared" si="48"/>
        <v>168599.83</v>
      </c>
      <c r="K185" s="40">
        <f>IF('Imperial ME - Current'!$C$15&lt;2.3795,385.62-52.4691*(2.3795-'Imperial ME - Current'!$C$15),385.62)</f>
        <v>385.62</v>
      </c>
      <c r="L185" s="1">
        <f t="shared" si="55"/>
        <v>93303.439999999711</v>
      </c>
      <c r="O185" s="40">
        <v>207</v>
      </c>
      <c r="P185" s="40">
        <f>IF('Imperial ME - Current'!$D$15&lt;2.3542,1079.85-130.66*(2.3542-'Imperial ME - Current'!$D$15),1079.85)</f>
        <v>1079.8499999999999</v>
      </c>
      <c r="Q185" s="1">
        <f t="shared" si="49"/>
        <v>168599.83</v>
      </c>
      <c r="R185" s="40">
        <f>IF('Imperial ME - Current'!$D$15&lt;2.3795,385.62-52.4691*(2.3795-'Imperial ME - Current'!$D$15),385.62)</f>
        <v>385.62</v>
      </c>
      <c r="S185" s="1">
        <f t="shared" si="56"/>
        <v>93303.439999999711</v>
      </c>
      <c r="V185" s="40">
        <v>207</v>
      </c>
      <c r="W185" s="40">
        <f>IF('Imperial ME - Current'!$E$15&lt;2.3542,1079.85-130.66*(2.3542-'Imperial ME - Current'!$E$15),1079.85)</f>
        <v>1079.8499999999999</v>
      </c>
      <c r="X185" s="1">
        <f t="shared" si="50"/>
        <v>168599.83</v>
      </c>
      <c r="Y185" s="40">
        <f>IF('Imperial ME - Current'!$E$15&lt;2.3795,385.62-52.4691*(2.3795-'Imperial ME - Current'!$E$15),385.62)</f>
        <v>385.62</v>
      </c>
      <c r="Z185" s="1">
        <f t="shared" si="57"/>
        <v>93303.439999999711</v>
      </c>
      <c r="AC185" s="40">
        <v>207</v>
      </c>
      <c r="AD185" s="40">
        <f>IF('Imperial ME - Current'!$F$15&lt;2.3542,1079.85-130.66*(2.3542-'Imperial ME - Current'!$F$15),1079.85)</f>
        <v>1079.8499999999999</v>
      </c>
      <c r="AE185" s="1">
        <f t="shared" si="51"/>
        <v>168599.83</v>
      </c>
      <c r="AF185" s="40">
        <f>IF('Imperial ME - Current'!$F$15&lt;2.3795,385.62-52.4691*(2.3795-'Imperial ME - Current'!$F$15),385.62)</f>
        <v>385.62</v>
      </c>
      <c r="AG185" s="1">
        <f t="shared" si="58"/>
        <v>93303.439999999711</v>
      </c>
      <c r="AJ185" s="40">
        <v>207</v>
      </c>
      <c r="AK185" s="40">
        <f>IF('Imperial ME - Current'!$G$15&lt;2.3542,1079.85-130.66*(2.3542-'Imperial ME - Current'!$G$15),1079.85)</f>
        <v>1079.8499999999999</v>
      </c>
      <c r="AL185" s="1">
        <f t="shared" si="52"/>
        <v>168599.83</v>
      </c>
      <c r="AM185" s="40">
        <f>IF('Imperial ME - Current'!$G$15&lt;2.3795,385.62-52.4691*(2.3795-'Imperial ME - Current'!$G$15),385.62)</f>
        <v>385.62</v>
      </c>
      <c r="AN185" s="1">
        <f t="shared" si="59"/>
        <v>93303.439999999711</v>
      </c>
      <c r="AQ185" s="40">
        <v>207</v>
      </c>
      <c r="AR185" s="40">
        <f>IF('Imperial ME - Current'!$H$15&lt;2.3542,1079.85-130.66*(2.3542-'Imperial ME - Current'!$H$15),1079.85)</f>
        <v>1079.8499999999999</v>
      </c>
      <c r="AS185" s="1">
        <f t="shared" si="53"/>
        <v>168599.83</v>
      </c>
      <c r="AT185" s="40">
        <f>IF('Imperial ME - Current'!$H$15&lt;2.3795,385.62-52.4691*(2.3795-'Imperial ME - Current'!$H$15),385.62)</f>
        <v>385.62</v>
      </c>
      <c r="AU185" s="1">
        <f t="shared" si="60"/>
        <v>93303.439999999711</v>
      </c>
      <c r="AX185" s="40">
        <v>207</v>
      </c>
      <c r="AY185" s="40">
        <f>IF('Imperial ME - Current'!$I$15&lt;2.3542,1079.85-130.66*(2.3542-'Imperial ME - Current'!$I$15),1079.85)</f>
        <v>1079.8499999999999</v>
      </c>
      <c r="AZ185" s="1">
        <f t="shared" si="54"/>
        <v>168599.83</v>
      </c>
      <c r="BA185" s="40">
        <f>IF('Imperial ME - Current'!$I$15&lt;2.3795,385.62-52.4691*(2.3795-'Imperial ME - Current'!$I$15),385.62)</f>
        <v>385.62</v>
      </c>
      <c r="BB185" s="1">
        <f t="shared" si="61"/>
        <v>93303.439999999711</v>
      </c>
    </row>
    <row r="186" spans="1:54" x14ac:dyDescent="0.25">
      <c r="A186" s="40">
        <v>208</v>
      </c>
      <c r="B186" s="40">
        <f>IF('Imperial ME - Current'!$B$15&lt;2.3542,1079.85-130.66*(2.3542-'Imperial ME - Current'!$B$15),1079.85)</f>
        <v>1079.8499999999999</v>
      </c>
      <c r="C186" s="1">
        <f t="shared" si="47"/>
        <v>169679.68</v>
      </c>
      <c r="D186" s="40">
        <f>IF('Imperial ME - Current'!$B$15&lt;2.3795,385.62-52.4691*(2.3795-'Imperial ME - Current'!$B$15),385.62)</f>
        <v>385.62</v>
      </c>
      <c r="E186" s="1">
        <f t="shared" si="46"/>
        <v>93689.059999999707</v>
      </c>
      <c r="H186" s="40">
        <v>208</v>
      </c>
      <c r="I186" s="40">
        <f>IF('Imperial ME - Current'!$C$15&lt;2.3542,1079.85-130.66*(2.3542-'Imperial ME - Current'!$C$15),1079.85)</f>
        <v>1079.8499999999999</v>
      </c>
      <c r="J186" s="1">
        <f t="shared" si="48"/>
        <v>169679.68</v>
      </c>
      <c r="K186" s="40">
        <f>IF('Imperial ME - Current'!$C$15&lt;2.3795,385.62-52.4691*(2.3795-'Imperial ME - Current'!$C$15),385.62)</f>
        <v>385.62</v>
      </c>
      <c r="L186" s="1">
        <f t="shared" si="55"/>
        <v>93689.059999999707</v>
      </c>
      <c r="O186" s="40">
        <v>208</v>
      </c>
      <c r="P186" s="40">
        <f>IF('Imperial ME - Current'!$D$15&lt;2.3542,1079.85-130.66*(2.3542-'Imperial ME - Current'!$D$15),1079.85)</f>
        <v>1079.8499999999999</v>
      </c>
      <c r="Q186" s="1">
        <f t="shared" si="49"/>
        <v>169679.68</v>
      </c>
      <c r="R186" s="40">
        <f>IF('Imperial ME - Current'!$D$15&lt;2.3795,385.62-52.4691*(2.3795-'Imperial ME - Current'!$D$15),385.62)</f>
        <v>385.62</v>
      </c>
      <c r="S186" s="1">
        <f t="shared" si="56"/>
        <v>93689.059999999707</v>
      </c>
      <c r="V186" s="40">
        <v>208</v>
      </c>
      <c r="W186" s="40">
        <f>IF('Imperial ME - Current'!$E$15&lt;2.3542,1079.85-130.66*(2.3542-'Imperial ME - Current'!$E$15),1079.85)</f>
        <v>1079.8499999999999</v>
      </c>
      <c r="X186" s="1">
        <f t="shared" si="50"/>
        <v>169679.68</v>
      </c>
      <c r="Y186" s="40">
        <f>IF('Imperial ME - Current'!$E$15&lt;2.3795,385.62-52.4691*(2.3795-'Imperial ME - Current'!$E$15),385.62)</f>
        <v>385.62</v>
      </c>
      <c r="Z186" s="1">
        <f t="shared" si="57"/>
        <v>93689.059999999707</v>
      </c>
      <c r="AC186" s="40">
        <v>208</v>
      </c>
      <c r="AD186" s="40">
        <f>IF('Imperial ME - Current'!$F$15&lt;2.3542,1079.85-130.66*(2.3542-'Imperial ME - Current'!$F$15),1079.85)</f>
        <v>1079.8499999999999</v>
      </c>
      <c r="AE186" s="1">
        <f t="shared" si="51"/>
        <v>169679.68</v>
      </c>
      <c r="AF186" s="40">
        <f>IF('Imperial ME - Current'!$F$15&lt;2.3795,385.62-52.4691*(2.3795-'Imperial ME - Current'!$F$15),385.62)</f>
        <v>385.62</v>
      </c>
      <c r="AG186" s="1">
        <f t="shared" si="58"/>
        <v>93689.059999999707</v>
      </c>
      <c r="AJ186" s="40">
        <v>208</v>
      </c>
      <c r="AK186" s="40">
        <f>IF('Imperial ME - Current'!$G$15&lt;2.3542,1079.85-130.66*(2.3542-'Imperial ME - Current'!$G$15),1079.85)</f>
        <v>1079.8499999999999</v>
      </c>
      <c r="AL186" s="1">
        <f t="shared" si="52"/>
        <v>169679.68</v>
      </c>
      <c r="AM186" s="40">
        <f>IF('Imperial ME - Current'!$G$15&lt;2.3795,385.62-52.4691*(2.3795-'Imperial ME - Current'!$G$15),385.62)</f>
        <v>385.62</v>
      </c>
      <c r="AN186" s="1">
        <f t="shared" si="59"/>
        <v>93689.059999999707</v>
      </c>
      <c r="AQ186" s="40">
        <v>208</v>
      </c>
      <c r="AR186" s="40">
        <f>IF('Imperial ME - Current'!$H$15&lt;2.3542,1079.85-130.66*(2.3542-'Imperial ME - Current'!$H$15),1079.85)</f>
        <v>1079.8499999999999</v>
      </c>
      <c r="AS186" s="1">
        <f t="shared" si="53"/>
        <v>169679.68</v>
      </c>
      <c r="AT186" s="40">
        <f>IF('Imperial ME - Current'!$H$15&lt;2.3795,385.62-52.4691*(2.3795-'Imperial ME - Current'!$H$15),385.62)</f>
        <v>385.62</v>
      </c>
      <c r="AU186" s="1">
        <f t="shared" si="60"/>
        <v>93689.059999999707</v>
      </c>
      <c r="AX186" s="40">
        <v>208</v>
      </c>
      <c r="AY186" s="40">
        <f>IF('Imperial ME - Current'!$I$15&lt;2.3542,1079.85-130.66*(2.3542-'Imperial ME - Current'!$I$15),1079.85)</f>
        <v>1079.8499999999999</v>
      </c>
      <c r="AZ186" s="1">
        <f t="shared" si="54"/>
        <v>169679.68</v>
      </c>
      <c r="BA186" s="40">
        <f>IF('Imperial ME - Current'!$I$15&lt;2.3795,385.62-52.4691*(2.3795-'Imperial ME - Current'!$I$15),385.62)</f>
        <v>385.62</v>
      </c>
      <c r="BB186" s="1">
        <f t="shared" si="61"/>
        <v>93689.059999999707</v>
      </c>
    </row>
    <row r="187" spans="1:54" x14ac:dyDescent="0.25">
      <c r="A187" s="40">
        <v>209</v>
      </c>
      <c r="B187" s="40">
        <f>IF('Imperial ME - Current'!$B$15&lt;2.3542,1079.85-130.66*(2.3542-'Imperial ME - Current'!$B$15),1079.85)</f>
        <v>1079.8499999999999</v>
      </c>
      <c r="C187" s="1">
        <f t="shared" si="47"/>
        <v>170759.53</v>
      </c>
      <c r="D187" s="40">
        <f>IF('Imperial ME - Current'!$B$15&lt;2.3795,385.62-52.4691*(2.3795-'Imperial ME - Current'!$B$15),385.62)</f>
        <v>385.62</v>
      </c>
      <c r="E187" s="1">
        <f t="shared" si="46"/>
        <v>94074.679999999702</v>
      </c>
      <c r="H187" s="40">
        <v>209</v>
      </c>
      <c r="I187" s="40">
        <f>IF('Imperial ME - Current'!$C$15&lt;2.3542,1079.85-130.66*(2.3542-'Imperial ME - Current'!$C$15),1079.85)</f>
        <v>1079.8499999999999</v>
      </c>
      <c r="J187" s="1">
        <f t="shared" si="48"/>
        <v>170759.53</v>
      </c>
      <c r="K187" s="40">
        <f>IF('Imperial ME - Current'!$C$15&lt;2.3795,385.62-52.4691*(2.3795-'Imperial ME - Current'!$C$15),385.62)</f>
        <v>385.62</v>
      </c>
      <c r="L187" s="1">
        <f t="shared" si="55"/>
        <v>94074.679999999702</v>
      </c>
      <c r="O187" s="40">
        <v>209</v>
      </c>
      <c r="P187" s="40">
        <f>IF('Imperial ME - Current'!$D$15&lt;2.3542,1079.85-130.66*(2.3542-'Imperial ME - Current'!$D$15),1079.85)</f>
        <v>1079.8499999999999</v>
      </c>
      <c r="Q187" s="1">
        <f t="shared" si="49"/>
        <v>170759.53</v>
      </c>
      <c r="R187" s="40">
        <f>IF('Imperial ME - Current'!$D$15&lt;2.3795,385.62-52.4691*(2.3795-'Imperial ME - Current'!$D$15),385.62)</f>
        <v>385.62</v>
      </c>
      <c r="S187" s="1">
        <f t="shared" si="56"/>
        <v>94074.679999999702</v>
      </c>
      <c r="V187" s="40">
        <v>209</v>
      </c>
      <c r="W187" s="40">
        <f>IF('Imperial ME - Current'!$E$15&lt;2.3542,1079.85-130.66*(2.3542-'Imperial ME - Current'!$E$15),1079.85)</f>
        <v>1079.8499999999999</v>
      </c>
      <c r="X187" s="1">
        <f t="shared" si="50"/>
        <v>170759.53</v>
      </c>
      <c r="Y187" s="40">
        <f>IF('Imperial ME - Current'!$E$15&lt;2.3795,385.62-52.4691*(2.3795-'Imperial ME - Current'!$E$15),385.62)</f>
        <v>385.62</v>
      </c>
      <c r="Z187" s="1">
        <f t="shared" si="57"/>
        <v>94074.679999999702</v>
      </c>
      <c r="AC187" s="40">
        <v>209</v>
      </c>
      <c r="AD187" s="40">
        <f>IF('Imperial ME - Current'!$F$15&lt;2.3542,1079.85-130.66*(2.3542-'Imperial ME - Current'!$F$15),1079.85)</f>
        <v>1079.8499999999999</v>
      </c>
      <c r="AE187" s="1">
        <f t="shared" si="51"/>
        <v>170759.53</v>
      </c>
      <c r="AF187" s="40">
        <f>IF('Imperial ME - Current'!$F$15&lt;2.3795,385.62-52.4691*(2.3795-'Imperial ME - Current'!$F$15),385.62)</f>
        <v>385.62</v>
      </c>
      <c r="AG187" s="1">
        <f t="shared" si="58"/>
        <v>94074.679999999702</v>
      </c>
      <c r="AJ187" s="40">
        <v>209</v>
      </c>
      <c r="AK187" s="40">
        <f>IF('Imperial ME - Current'!$G$15&lt;2.3542,1079.85-130.66*(2.3542-'Imperial ME - Current'!$G$15),1079.85)</f>
        <v>1079.8499999999999</v>
      </c>
      <c r="AL187" s="1">
        <f t="shared" si="52"/>
        <v>170759.53</v>
      </c>
      <c r="AM187" s="40">
        <f>IF('Imperial ME - Current'!$G$15&lt;2.3795,385.62-52.4691*(2.3795-'Imperial ME - Current'!$G$15),385.62)</f>
        <v>385.62</v>
      </c>
      <c r="AN187" s="1">
        <f t="shared" si="59"/>
        <v>94074.679999999702</v>
      </c>
      <c r="AQ187" s="40">
        <v>209</v>
      </c>
      <c r="AR187" s="40">
        <f>IF('Imperial ME - Current'!$H$15&lt;2.3542,1079.85-130.66*(2.3542-'Imperial ME - Current'!$H$15),1079.85)</f>
        <v>1079.8499999999999</v>
      </c>
      <c r="AS187" s="1">
        <f t="shared" si="53"/>
        <v>170759.53</v>
      </c>
      <c r="AT187" s="40">
        <f>IF('Imperial ME - Current'!$H$15&lt;2.3795,385.62-52.4691*(2.3795-'Imperial ME - Current'!$H$15),385.62)</f>
        <v>385.62</v>
      </c>
      <c r="AU187" s="1">
        <f t="shared" si="60"/>
        <v>94074.679999999702</v>
      </c>
      <c r="AX187" s="40">
        <v>209</v>
      </c>
      <c r="AY187" s="40">
        <f>IF('Imperial ME - Current'!$I$15&lt;2.3542,1079.85-130.66*(2.3542-'Imperial ME - Current'!$I$15),1079.85)</f>
        <v>1079.8499999999999</v>
      </c>
      <c r="AZ187" s="1">
        <f t="shared" si="54"/>
        <v>170759.53</v>
      </c>
      <c r="BA187" s="40">
        <f>IF('Imperial ME - Current'!$I$15&lt;2.3795,385.62-52.4691*(2.3795-'Imperial ME - Current'!$I$15),385.62)</f>
        <v>385.62</v>
      </c>
      <c r="BB187" s="1">
        <f t="shared" si="61"/>
        <v>94074.679999999702</v>
      </c>
    </row>
    <row r="188" spans="1:54" x14ac:dyDescent="0.25">
      <c r="A188" s="40">
        <v>210</v>
      </c>
      <c r="B188" s="40">
        <f>IF('Imperial ME - Current'!$B$15&lt;2.3542,1079.85-130.66*(2.3542-'Imperial ME - Current'!$B$15),1079.85)</f>
        <v>1079.8499999999999</v>
      </c>
      <c r="C188" s="1">
        <f t="shared" si="47"/>
        <v>171839.38</v>
      </c>
      <c r="D188" s="40">
        <f>IF('Imperial ME - Current'!$B$15&lt;2.3795,385.62-52.4691*(2.3795-'Imperial ME - Current'!$B$15),385.62)</f>
        <v>385.62</v>
      </c>
      <c r="E188" s="1">
        <f t="shared" si="46"/>
        <v>94460.299999999697</v>
      </c>
      <c r="H188" s="40">
        <v>210</v>
      </c>
      <c r="I188" s="40">
        <f>IF('Imperial ME - Current'!$C$15&lt;2.3542,1079.85-130.66*(2.3542-'Imperial ME - Current'!$C$15),1079.85)</f>
        <v>1079.8499999999999</v>
      </c>
      <c r="J188" s="1">
        <f t="shared" si="48"/>
        <v>171839.38</v>
      </c>
      <c r="K188" s="40">
        <f>IF('Imperial ME - Current'!$C$15&lt;2.3795,385.62-52.4691*(2.3795-'Imperial ME - Current'!$C$15),385.62)</f>
        <v>385.62</v>
      </c>
      <c r="L188" s="1">
        <f t="shared" si="55"/>
        <v>94460.299999999697</v>
      </c>
      <c r="O188" s="40">
        <v>210</v>
      </c>
      <c r="P188" s="40">
        <f>IF('Imperial ME - Current'!$D$15&lt;2.3542,1079.85-130.66*(2.3542-'Imperial ME - Current'!$D$15),1079.85)</f>
        <v>1079.8499999999999</v>
      </c>
      <c r="Q188" s="1">
        <f t="shared" si="49"/>
        <v>171839.38</v>
      </c>
      <c r="R188" s="40">
        <f>IF('Imperial ME - Current'!$D$15&lt;2.3795,385.62-52.4691*(2.3795-'Imperial ME - Current'!$D$15),385.62)</f>
        <v>385.62</v>
      </c>
      <c r="S188" s="1">
        <f t="shared" si="56"/>
        <v>94460.299999999697</v>
      </c>
      <c r="V188" s="40">
        <v>210</v>
      </c>
      <c r="W188" s="40">
        <f>IF('Imperial ME - Current'!$E$15&lt;2.3542,1079.85-130.66*(2.3542-'Imperial ME - Current'!$E$15),1079.85)</f>
        <v>1079.8499999999999</v>
      </c>
      <c r="X188" s="1">
        <f t="shared" si="50"/>
        <v>171839.38</v>
      </c>
      <c r="Y188" s="40">
        <f>IF('Imperial ME - Current'!$E$15&lt;2.3795,385.62-52.4691*(2.3795-'Imperial ME - Current'!$E$15),385.62)</f>
        <v>385.62</v>
      </c>
      <c r="Z188" s="1">
        <f t="shared" si="57"/>
        <v>94460.299999999697</v>
      </c>
      <c r="AC188" s="40">
        <v>210</v>
      </c>
      <c r="AD188" s="40">
        <f>IF('Imperial ME - Current'!$F$15&lt;2.3542,1079.85-130.66*(2.3542-'Imperial ME - Current'!$F$15),1079.85)</f>
        <v>1079.8499999999999</v>
      </c>
      <c r="AE188" s="1">
        <f t="shared" si="51"/>
        <v>171839.38</v>
      </c>
      <c r="AF188" s="40">
        <f>IF('Imperial ME - Current'!$F$15&lt;2.3795,385.62-52.4691*(2.3795-'Imperial ME - Current'!$F$15),385.62)</f>
        <v>385.62</v>
      </c>
      <c r="AG188" s="1">
        <f t="shared" si="58"/>
        <v>94460.299999999697</v>
      </c>
      <c r="AJ188" s="40">
        <v>210</v>
      </c>
      <c r="AK188" s="40">
        <f>IF('Imperial ME - Current'!$G$15&lt;2.3542,1079.85-130.66*(2.3542-'Imperial ME - Current'!$G$15),1079.85)</f>
        <v>1079.8499999999999</v>
      </c>
      <c r="AL188" s="1">
        <f t="shared" si="52"/>
        <v>171839.38</v>
      </c>
      <c r="AM188" s="40">
        <f>IF('Imperial ME - Current'!$G$15&lt;2.3795,385.62-52.4691*(2.3795-'Imperial ME - Current'!$G$15),385.62)</f>
        <v>385.62</v>
      </c>
      <c r="AN188" s="1">
        <f t="shared" si="59"/>
        <v>94460.299999999697</v>
      </c>
      <c r="AQ188" s="40">
        <v>210</v>
      </c>
      <c r="AR188" s="40">
        <f>IF('Imperial ME - Current'!$H$15&lt;2.3542,1079.85-130.66*(2.3542-'Imperial ME - Current'!$H$15),1079.85)</f>
        <v>1079.8499999999999</v>
      </c>
      <c r="AS188" s="1">
        <f t="shared" si="53"/>
        <v>171839.38</v>
      </c>
      <c r="AT188" s="40">
        <f>IF('Imperial ME - Current'!$H$15&lt;2.3795,385.62-52.4691*(2.3795-'Imperial ME - Current'!$H$15),385.62)</f>
        <v>385.62</v>
      </c>
      <c r="AU188" s="1">
        <f t="shared" si="60"/>
        <v>94460.299999999697</v>
      </c>
      <c r="AX188" s="40">
        <v>210</v>
      </c>
      <c r="AY188" s="40">
        <f>IF('Imperial ME - Current'!$I$15&lt;2.3542,1079.85-130.66*(2.3542-'Imperial ME - Current'!$I$15),1079.85)</f>
        <v>1079.8499999999999</v>
      </c>
      <c r="AZ188" s="1">
        <f t="shared" si="54"/>
        <v>171839.38</v>
      </c>
      <c r="BA188" s="40">
        <f>IF('Imperial ME - Current'!$I$15&lt;2.3795,385.62-52.4691*(2.3795-'Imperial ME - Current'!$I$15),385.62)</f>
        <v>385.62</v>
      </c>
      <c r="BB188" s="1">
        <f t="shared" si="61"/>
        <v>94460.299999999697</v>
      </c>
    </row>
    <row r="189" spans="1:54" x14ac:dyDescent="0.25">
      <c r="A189" s="40">
        <v>211</v>
      </c>
      <c r="B189" s="40">
        <f>IF('Imperial ME - Current'!$B$15&lt;2.3542,1079.85-130.66*(2.3542-'Imperial ME - Current'!$B$15),1079.85)</f>
        <v>1079.8499999999999</v>
      </c>
      <c r="C189" s="1">
        <f t="shared" si="47"/>
        <v>172919.23</v>
      </c>
      <c r="D189" s="40">
        <f>IF('Imperial ME - Current'!$B$15&lt;2.3795,385.62-52.4691*(2.3795-'Imperial ME - Current'!$B$15),385.62)</f>
        <v>385.62</v>
      </c>
      <c r="E189" s="1">
        <f t="shared" si="46"/>
        <v>94845.919999999693</v>
      </c>
      <c r="H189" s="40">
        <v>211</v>
      </c>
      <c r="I189" s="40">
        <f>IF('Imperial ME - Current'!$C$15&lt;2.3542,1079.85-130.66*(2.3542-'Imperial ME - Current'!$C$15),1079.85)</f>
        <v>1079.8499999999999</v>
      </c>
      <c r="J189" s="1">
        <f t="shared" si="48"/>
        <v>172919.23</v>
      </c>
      <c r="K189" s="40">
        <f>IF('Imperial ME - Current'!$C$15&lt;2.3795,385.62-52.4691*(2.3795-'Imperial ME - Current'!$C$15),385.62)</f>
        <v>385.62</v>
      </c>
      <c r="L189" s="1">
        <f t="shared" si="55"/>
        <v>94845.919999999693</v>
      </c>
      <c r="O189" s="40">
        <v>211</v>
      </c>
      <c r="P189" s="40">
        <f>IF('Imperial ME - Current'!$D$15&lt;2.3542,1079.85-130.66*(2.3542-'Imperial ME - Current'!$D$15),1079.85)</f>
        <v>1079.8499999999999</v>
      </c>
      <c r="Q189" s="1">
        <f t="shared" si="49"/>
        <v>172919.23</v>
      </c>
      <c r="R189" s="40">
        <f>IF('Imperial ME - Current'!$D$15&lt;2.3795,385.62-52.4691*(2.3795-'Imperial ME - Current'!$D$15),385.62)</f>
        <v>385.62</v>
      </c>
      <c r="S189" s="1">
        <f t="shared" si="56"/>
        <v>94845.919999999693</v>
      </c>
      <c r="V189" s="40">
        <v>211</v>
      </c>
      <c r="W189" s="40">
        <f>IF('Imperial ME - Current'!$E$15&lt;2.3542,1079.85-130.66*(2.3542-'Imperial ME - Current'!$E$15),1079.85)</f>
        <v>1079.8499999999999</v>
      </c>
      <c r="X189" s="1">
        <f t="shared" si="50"/>
        <v>172919.23</v>
      </c>
      <c r="Y189" s="40">
        <f>IF('Imperial ME - Current'!$E$15&lt;2.3795,385.62-52.4691*(2.3795-'Imperial ME - Current'!$E$15),385.62)</f>
        <v>385.62</v>
      </c>
      <c r="Z189" s="1">
        <f t="shared" si="57"/>
        <v>94845.919999999693</v>
      </c>
      <c r="AC189" s="40">
        <v>211</v>
      </c>
      <c r="AD189" s="40">
        <f>IF('Imperial ME - Current'!$F$15&lt;2.3542,1079.85-130.66*(2.3542-'Imperial ME - Current'!$F$15),1079.85)</f>
        <v>1079.8499999999999</v>
      </c>
      <c r="AE189" s="1">
        <f t="shared" si="51"/>
        <v>172919.23</v>
      </c>
      <c r="AF189" s="40">
        <f>IF('Imperial ME - Current'!$F$15&lt;2.3795,385.62-52.4691*(2.3795-'Imperial ME - Current'!$F$15),385.62)</f>
        <v>385.62</v>
      </c>
      <c r="AG189" s="1">
        <f t="shared" si="58"/>
        <v>94845.919999999693</v>
      </c>
      <c r="AJ189" s="40">
        <v>211</v>
      </c>
      <c r="AK189" s="40">
        <f>IF('Imperial ME - Current'!$G$15&lt;2.3542,1079.85-130.66*(2.3542-'Imperial ME - Current'!$G$15),1079.85)</f>
        <v>1079.8499999999999</v>
      </c>
      <c r="AL189" s="1">
        <f t="shared" si="52"/>
        <v>172919.23</v>
      </c>
      <c r="AM189" s="40">
        <f>IF('Imperial ME - Current'!$G$15&lt;2.3795,385.62-52.4691*(2.3795-'Imperial ME - Current'!$G$15),385.62)</f>
        <v>385.62</v>
      </c>
      <c r="AN189" s="1">
        <f t="shared" si="59"/>
        <v>94845.919999999693</v>
      </c>
      <c r="AQ189" s="40">
        <v>211</v>
      </c>
      <c r="AR189" s="40">
        <f>IF('Imperial ME - Current'!$H$15&lt;2.3542,1079.85-130.66*(2.3542-'Imperial ME - Current'!$H$15),1079.85)</f>
        <v>1079.8499999999999</v>
      </c>
      <c r="AS189" s="1">
        <f t="shared" si="53"/>
        <v>172919.23</v>
      </c>
      <c r="AT189" s="40">
        <f>IF('Imperial ME - Current'!$H$15&lt;2.3795,385.62-52.4691*(2.3795-'Imperial ME - Current'!$H$15),385.62)</f>
        <v>385.62</v>
      </c>
      <c r="AU189" s="1">
        <f t="shared" si="60"/>
        <v>94845.919999999693</v>
      </c>
      <c r="AX189" s="40">
        <v>211</v>
      </c>
      <c r="AY189" s="40">
        <f>IF('Imperial ME - Current'!$I$15&lt;2.3542,1079.85-130.66*(2.3542-'Imperial ME - Current'!$I$15),1079.85)</f>
        <v>1079.8499999999999</v>
      </c>
      <c r="AZ189" s="1">
        <f t="shared" si="54"/>
        <v>172919.23</v>
      </c>
      <c r="BA189" s="40">
        <f>IF('Imperial ME - Current'!$I$15&lt;2.3795,385.62-52.4691*(2.3795-'Imperial ME - Current'!$I$15),385.62)</f>
        <v>385.62</v>
      </c>
      <c r="BB189" s="1">
        <f t="shared" si="61"/>
        <v>94845.919999999693</v>
      </c>
    </row>
    <row r="190" spans="1:54" x14ac:dyDescent="0.25">
      <c r="A190" s="40">
        <v>212</v>
      </c>
      <c r="B190" s="40">
        <f>IF('Imperial ME - Current'!$B$15&lt;2.3542,1079.85-130.66*(2.3542-'Imperial ME - Current'!$B$15),1079.85)</f>
        <v>1079.8499999999999</v>
      </c>
      <c r="C190" s="1">
        <f t="shared" si="47"/>
        <v>173999.08000000002</v>
      </c>
      <c r="D190" s="40">
        <f>IF('Imperial ME - Current'!$B$15&lt;2.3795,385.62-52.4691*(2.3795-'Imperial ME - Current'!$B$15),385.62)</f>
        <v>385.62</v>
      </c>
      <c r="E190" s="1">
        <f t="shared" si="46"/>
        <v>95231.539999999688</v>
      </c>
      <c r="H190" s="40">
        <v>212</v>
      </c>
      <c r="I190" s="40">
        <f>IF('Imperial ME - Current'!$C$15&lt;2.3542,1079.85-130.66*(2.3542-'Imperial ME - Current'!$C$15),1079.85)</f>
        <v>1079.8499999999999</v>
      </c>
      <c r="J190" s="1">
        <f t="shared" si="48"/>
        <v>173999.08000000002</v>
      </c>
      <c r="K190" s="40">
        <f>IF('Imperial ME - Current'!$C$15&lt;2.3795,385.62-52.4691*(2.3795-'Imperial ME - Current'!$C$15),385.62)</f>
        <v>385.62</v>
      </c>
      <c r="L190" s="1">
        <f t="shared" si="55"/>
        <v>95231.539999999688</v>
      </c>
      <c r="O190" s="40">
        <v>212</v>
      </c>
      <c r="P190" s="40">
        <f>IF('Imperial ME - Current'!$D$15&lt;2.3542,1079.85-130.66*(2.3542-'Imperial ME - Current'!$D$15),1079.85)</f>
        <v>1079.8499999999999</v>
      </c>
      <c r="Q190" s="1">
        <f t="shared" si="49"/>
        <v>173999.08000000002</v>
      </c>
      <c r="R190" s="40">
        <f>IF('Imperial ME - Current'!$D$15&lt;2.3795,385.62-52.4691*(2.3795-'Imperial ME - Current'!$D$15),385.62)</f>
        <v>385.62</v>
      </c>
      <c r="S190" s="1">
        <f t="shared" si="56"/>
        <v>95231.539999999688</v>
      </c>
      <c r="V190" s="40">
        <v>212</v>
      </c>
      <c r="W190" s="40">
        <f>IF('Imperial ME - Current'!$E$15&lt;2.3542,1079.85-130.66*(2.3542-'Imperial ME - Current'!$E$15),1079.85)</f>
        <v>1079.8499999999999</v>
      </c>
      <c r="X190" s="1">
        <f t="shared" si="50"/>
        <v>173999.08000000002</v>
      </c>
      <c r="Y190" s="40">
        <f>IF('Imperial ME - Current'!$E$15&lt;2.3795,385.62-52.4691*(2.3795-'Imperial ME - Current'!$E$15),385.62)</f>
        <v>385.62</v>
      </c>
      <c r="Z190" s="1">
        <f t="shared" si="57"/>
        <v>95231.539999999688</v>
      </c>
      <c r="AC190" s="40">
        <v>212</v>
      </c>
      <c r="AD190" s="40">
        <f>IF('Imperial ME - Current'!$F$15&lt;2.3542,1079.85-130.66*(2.3542-'Imperial ME - Current'!$F$15),1079.85)</f>
        <v>1079.8499999999999</v>
      </c>
      <c r="AE190" s="1">
        <f t="shared" si="51"/>
        <v>173999.08000000002</v>
      </c>
      <c r="AF190" s="40">
        <f>IF('Imperial ME - Current'!$F$15&lt;2.3795,385.62-52.4691*(2.3795-'Imperial ME - Current'!$F$15),385.62)</f>
        <v>385.62</v>
      </c>
      <c r="AG190" s="1">
        <f t="shared" si="58"/>
        <v>95231.539999999688</v>
      </c>
      <c r="AJ190" s="40">
        <v>212</v>
      </c>
      <c r="AK190" s="40">
        <f>IF('Imperial ME - Current'!$G$15&lt;2.3542,1079.85-130.66*(2.3542-'Imperial ME - Current'!$G$15),1079.85)</f>
        <v>1079.8499999999999</v>
      </c>
      <c r="AL190" s="1">
        <f t="shared" si="52"/>
        <v>173999.08000000002</v>
      </c>
      <c r="AM190" s="40">
        <f>IF('Imperial ME - Current'!$G$15&lt;2.3795,385.62-52.4691*(2.3795-'Imperial ME - Current'!$G$15),385.62)</f>
        <v>385.62</v>
      </c>
      <c r="AN190" s="1">
        <f t="shared" si="59"/>
        <v>95231.539999999688</v>
      </c>
      <c r="AQ190" s="40">
        <v>212</v>
      </c>
      <c r="AR190" s="40">
        <f>IF('Imperial ME - Current'!$H$15&lt;2.3542,1079.85-130.66*(2.3542-'Imperial ME - Current'!$H$15),1079.85)</f>
        <v>1079.8499999999999</v>
      </c>
      <c r="AS190" s="1">
        <f t="shared" si="53"/>
        <v>173999.08000000002</v>
      </c>
      <c r="AT190" s="40">
        <f>IF('Imperial ME - Current'!$H$15&lt;2.3795,385.62-52.4691*(2.3795-'Imperial ME - Current'!$H$15),385.62)</f>
        <v>385.62</v>
      </c>
      <c r="AU190" s="1">
        <f t="shared" si="60"/>
        <v>95231.539999999688</v>
      </c>
      <c r="AX190" s="40">
        <v>212</v>
      </c>
      <c r="AY190" s="40">
        <f>IF('Imperial ME - Current'!$I$15&lt;2.3542,1079.85-130.66*(2.3542-'Imperial ME - Current'!$I$15),1079.85)</f>
        <v>1079.8499999999999</v>
      </c>
      <c r="AZ190" s="1">
        <f t="shared" si="54"/>
        <v>173999.08000000002</v>
      </c>
      <c r="BA190" s="40">
        <f>IF('Imperial ME - Current'!$I$15&lt;2.3795,385.62-52.4691*(2.3795-'Imperial ME - Current'!$I$15),385.62)</f>
        <v>385.62</v>
      </c>
      <c r="BB190" s="1">
        <f t="shared" si="61"/>
        <v>95231.539999999688</v>
      </c>
    </row>
    <row r="191" spans="1:54" x14ac:dyDescent="0.25">
      <c r="A191" s="40">
        <v>213</v>
      </c>
      <c r="B191" s="40">
        <f>IF('Imperial ME - Current'!$B$15&lt;2.3542,1079.85-130.66*(2.3542-'Imperial ME - Current'!$B$15),1079.85)</f>
        <v>1079.8499999999999</v>
      </c>
      <c r="C191" s="1">
        <f t="shared" si="47"/>
        <v>175078.93000000002</v>
      </c>
      <c r="D191" s="40">
        <f>IF('Imperial ME - Current'!$B$15&lt;2.3795,385.62-52.4691*(2.3795-'Imperial ME - Current'!$B$15),385.62)</f>
        <v>385.62</v>
      </c>
      <c r="E191" s="1">
        <f t="shared" si="46"/>
        <v>95617.159999999683</v>
      </c>
      <c r="H191" s="40">
        <v>213</v>
      </c>
      <c r="I191" s="40">
        <f>IF('Imperial ME - Current'!$C$15&lt;2.3542,1079.85-130.66*(2.3542-'Imperial ME - Current'!$C$15),1079.85)</f>
        <v>1079.8499999999999</v>
      </c>
      <c r="J191" s="1">
        <f t="shared" si="48"/>
        <v>175078.93000000002</v>
      </c>
      <c r="K191" s="40">
        <f>IF('Imperial ME - Current'!$C$15&lt;2.3795,385.62-52.4691*(2.3795-'Imperial ME - Current'!$C$15),385.62)</f>
        <v>385.62</v>
      </c>
      <c r="L191" s="1">
        <f t="shared" si="55"/>
        <v>95617.159999999683</v>
      </c>
      <c r="O191" s="40">
        <v>213</v>
      </c>
      <c r="P191" s="40">
        <f>IF('Imperial ME - Current'!$D$15&lt;2.3542,1079.85-130.66*(2.3542-'Imperial ME - Current'!$D$15),1079.85)</f>
        <v>1079.8499999999999</v>
      </c>
      <c r="Q191" s="1">
        <f t="shared" si="49"/>
        <v>175078.93000000002</v>
      </c>
      <c r="R191" s="40">
        <f>IF('Imperial ME - Current'!$D$15&lt;2.3795,385.62-52.4691*(2.3795-'Imperial ME - Current'!$D$15),385.62)</f>
        <v>385.62</v>
      </c>
      <c r="S191" s="1">
        <f t="shared" si="56"/>
        <v>95617.159999999683</v>
      </c>
      <c r="V191" s="40">
        <v>213</v>
      </c>
      <c r="W191" s="40">
        <f>IF('Imperial ME - Current'!$E$15&lt;2.3542,1079.85-130.66*(2.3542-'Imperial ME - Current'!$E$15),1079.85)</f>
        <v>1079.8499999999999</v>
      </c>
      <c r="X191" s="1">
        <f t="shared" si="50"/>
        <v>175078.93000000002</v>
      </c>
      <c r="Y191" s="40">
        <f>IF('Imperial ME - Current'!$E$15&lt;2.3795,385.62-52.4691*(2.3795-'Imperial ME - Current'!$E$15),385.62)</f>
        <v>385.62</v>
      </c>
      <c r="Z191" s="1">
        <f t="shared" si="57"/>
        <v>95617.159999999683</v>
      </c>
      <c r="AC191" s="40">
        <v>213</v>
      </c>
      <c r="AD191" s="40">
        <f>IF('Imperial ME - Current'!$F$15&lt;2.3542,1079.85-130.66*(2.3542-'Imperial ME - Current'!$F$15),1079.85)</f>
        <v>1079.8499999999999</v>
      </c>
      <c r="AE191" s="1">
        <f t="shared" si="51"/>
        <v>175078.93000000002</v>
      </c>
      <c r="AF191" s="40">
        <f>IF('Imperial ME - Current'!$F$15&lt;2.3795,385.62-52.4691*(2.3795-'Imperial ME - Current'!$F$15),385.62)</f>
        <v>385.62</v>
      </c>
      <c r="AG191" s="1">
        <f t="shared" si="58"/>
        <v>95617.159999999683</v>
      </c>
      <c r="AJ191" s="40">
        <v>213</v>
      </c>
      <c r="AK191" s="40">
        <f>IF('Imperial ME - Current'!$G$15&lt;2.3542,1079.85-130.66*(2.3542-'Imperial ME - Current'!$G$15),1079.85)</f>
        <v>1079.8499999999999</v>
      </c>
      <c r="AL191" s="1">
        <f t="shared" si="52"/>
        <v>175078.93000000002</v>
      </c>
      <c r="AM191" s="40">
        <f>IF('Imperial ME - Current'!$G$15&lt;2.3795,385.62-52.4691*(2.3795-'Imperial ME - Current'!$G$15),385.62)</f>
        <v>385.62</v>
      </c>
      <c r="AN191" s="1">
        <f t="shared" si="59"/>
        <v>95617.159999999683</v>
      </c>
      <c r="AQ191" s="40">
        <v>213</v>
      </c>
      <c r="AR191" s="40">
        <f>IF('Imperial ME - Current'!$H$15&lt;2.3542,1079.85-130.66*(2.3542-'Imperial ME - Current'!$H$15),1079.85)</f>
        <v>1079.8499999999999</v>
      </c>
      <c r="AS191" s="1">
        <f t="shared" si="53"/>
        <v>175078.93000000002</v>
      </c>
      <c r="AT191" s="40">
        <f>IF('Imperial ME - Current'!$H$15&lt;2.3795,385.62-52.4691*(2.3795-'Imperial ME - Current'!$H$15),385.62)</f>
        <v>385.62</v>
      </c>
      <c r="AU191" s="1">
        <f t="shared" si="60"/>
        <v>95617.159999999683</v>
      </c>
      <c r="AX191" s="40">
        <v>213</v>
      </c>
      <c r="AY191" s="40">
        <f>IF('Imperial ME - Current'!$I$15&lt;2.3542,1079.85-130.66*(2.3542-'Imperial ME - Current'!$I$15),1079.85)</f>
        <v>1079.8499999999999</v>
      </c>
      <c r="AZ191" s="1">
        <f t="shared" si="54"/>
        <v>175078.93000000002</v>
      </c>
      <c r="BA191" s="40">
        <f>IF('Imperial ME - Current'!$I$15&lt;2.3795,385.62-52.4691*(2.3795-'Imperial ME - Current'!$I$15),385.62)</f>
        <v>385.62</v>
      </c>
      <c r="BB191" s="1">
        <f t="shared" si="61"/>
        <v>95617.159999999683</v>
      </c>
    </row>
    <row r="192" spans="1:54" x14ac:dyDescent="0.25">
      <c r="A192" s="40">
        <v>214</v>
      </c>
      <c r="B192" s="40">
        <f>IF('Imperial ME - Current'!$B$15&lt;2.3542,1079.85-130.66*(2.3542-'Imperial ME - Current'!$B$15),1079.85)</f>
        <v>1079.8499999999999</v>
      </c>
      <c r="C192" s="1">
        <f t="shared" si="47"/>
        <v>176158.78000000003</v>
      </c>
      <c r="D192" s="40">
        <f>IF('Imperial ME - Current'!$B$15&lt;2.3795,385.62-52.4691*(2.3795-'Imperial ME - Current'!$B$15),385.62)</f>
        <v>385.62</v>
      </c>
      <c r="E192" s="1">
        <f t="shared" si="46"/>
        <v>96002.779999999679</v>
      </c>
      <c r="H192" s="40">
        <v>214</v>
      </c>
      <c r="I192" s="40">
        <f>IF('Imperial ME - Current'!$C$15&lt;2.3542,1079.85-130.66*(2.3542-'Imperial ME - Current'!$C$15),1079.85)</f>
        <v>1079.8499999999999</v>
      </c>
      <c r="J192" s="1">
        <f t="shared" si="48"/>
        <v>176158.78000000003</v>
      </c>
      <c r="K192" s="40">
        <f>IF('Imperial ME - Current'!$C$15&lt;2.3795,385.62-52.4691*(2.3795-'Imperial ME - Current'!$C$15),385.62)</f>
        <v>385.62</v>
      </c>
      <c r="L192" s="1">
        <f t="shared" si="55"/>
        <v>96002.779999999679</v>
      </c>
      <c r="O192" s="40">
        <v>214</v>
      </c>
      <c r="P192" s="40">
        <f>IF('Imperial ME - Current'!$D$15&lt;2.3542,1079.85-130.66*(2.3542-'Imperial ME - Current'!$D$15),1079.85)</f>
        <v>1079.8499999999999</v>
      </c>
      <c r="Q192" s="1">
        <f t="shared" si="49"/>
        <v>176158.78000000003</v>
      </c>
      <c r="R192" s="40">
        <f>IF('Imperial ME - Current'!$D$15&lt;2.3795,385.62-52.4691*(2.3795-'Imperial ME - Current'!$D$15),385.62)</f>
        <v>385.62</v>
      </c>
      <c r="S192" s="1">
        <f t="shared" si="56"/>
        <v>96002.779999999679</v>
      </c>
      <c r="V192" s="40">
        <v>214</v>
      </c>
      <c r="W192" s="40">
        <f>IF('Imperial ME - Current'!$E$15&lt;2.3542,1079.85-130.66*(2.3542-'Imperial ME - Current'!$E$15),1079.85)</f>
        <v>1079.8499999999999</v>
      </c>
      <c r="X192" s="1">
        <f t="shared" si="50"/>
        <v>176158.78000000003</v>
      </c>
      <c r="Y192" s="40">
        <f>IF('Imperial ME - Current'!$E$15&lt;2.3795,385.62-52.4691*(2.3795-'Imperial ME - Current'!$E$15),385.62)</f>
        <v>385.62</v>
      </c>
      <c r="Z192" s="1">
        <f t="shared" si="57"/>
        <v>96002.779999999679</v>
      </c>
      <c r="AC192" s="40">
        <v>214</v>
      </c>
      <c r="AD192" s="40">
        <f>IF('Imperial ME - Current'!$F$15&lt;2.3542,1079.85-130.66*(2.3542-'Imperial ME - Current'!$F$15),1079.85)</f>
        <v>1079.8499999999999</v>
      </c>
      <c r="AE192" s="1">
        <f t="shared" si="51"/>
        <v>176158.78000000003</v>
      </c>
      <c r="AF192" s="40">
        <f>IF('Imperial ME - Current'!$F$15&lt;2.3795,385.62-52.4691*(2.3795-'Imperial ME - Current'!$F$15),385.62)</f>
        <v>385.62</v>
      </c>
      <c r="AG192" s="1">
        <f t="shared" si="58"/>
        <v>96002.779999999679</v>
      </c>
      <c r="AJ192" s="40">
        <v>214</v>
      </c>
      <c r="AK192" s="40">
        <f>IF('Imperial ME - Current'!$G$15&lt;2.3542,1079.85-130.66*(2.3542-'Imperial ME - Current'!$G$15),1079.85)</f>
        <v>1079.8499999999999</v>
      </c>
      <c r="AL192" s="1">
        <f t="shared" si="52"/>
        <v>176158.78000000003</v>
      </c>
      <c r="AM192" s="40">
        <f>IF('Imperial ME - Current'!$G$15&lt;2.3795,385.62-52.4691*(2.3795-'Imperial ME - Current'!$G$15),385.62)</f>
        <v>385.62</v>
      </c>
      <c r="AN192" s="1">
        <f t="shared" si="59"/>
        <v>96002.779999999679</v>
      </c>
      <c r="AQ192" s="40">
        <v>214</v>
      </c>
      <c r="AR192" s="40">
        <f>IF('Imperial ME - Current'!$H$15&lt;2.3542,1079.85-130.66*(2.3542-'Imperial ME - Current'!$H$15),1079.85)</f>
        <v>1079.8499999999999</v>
      </c>
      <c r="AS192" s="1">
        <f t="shared" si="53"/>
        <v>176158.78000000003</v>
      </c>
      <c r="AT192" s="40">
        <f>IF('Imperial ME - Current'!$H$15&lt;2.3795,385.62-52.4691*(2.3795-'Imperial ME - Current'!$H$15),385.62)</f>
        <v>385.62</v>
      </c>
      <c r="AU192" s="1">
        <f t="shared" si="60"/>
        <v>96002.779999999679</v>
      </c>
      <c r="AX192" s="40">
        <v>214</v>
      </c>
      <c r="AY192" s="40">
        <f>IF('Imperial ME - Current'!$I$15&lt;2.3542,1079.85-130.66*(2.3542-'Imperial ME - Current'!$I$15),1079.85)</f>
        <v>1079.8499999999999</v>
      </c>
      <c r="AZ192" s="1">
        <f t="shared" si="54"/>
        <v>176158.78000000003</v>
      </c>
      <c r="BA192" s="40">
        <f>IF('Imperial ME - Current'!$I$15&lt;2.3795,385.62-52.4691*(2.3795-'Imperial ME - Current'!$I$15),385.62)</f>
        <v>385.62</v>
      </c>
      <c r="BB192" s="1">
        <f t="shared" si="61"/>
        <v>96002.779999999679</v>
      </c>
    </row>
    <row r="193" spans="1:54" x14ac:dyDescent="0.25">
      <c r="A193" s="40">
        <v>215</v>
      </c>
      <c r="B193" s="40">
        <f>IF('Imperial ME - Current'!$B$15&lt;2.3542,1079.85-130.66*(2.3542-'Imperial ME - Current'!$B$15),1079.85)</f>
        <v>1079.8499999999999</v>
      </c>
      <c r="C193" s="1">
        <f t="shared" si="47"/>
        <v>177238.63000000003</v>
      </c>
      <c r="D193" s="40">
        <f>IF('Imperial ME - Current'!$B$15&lt;2.3795,385.62-52.4691*(2.3795-'Imperial ME - Current'!$B$15),385.62)</f>
        <v>385.62</v>
      </c>
      <c r="E193" s="1">
        <f t="shared" si="46"/>
        <v>96388.399999999674</v>
      </c>
      <c r="H193" s="40">
        <v>215</v>
      </c>
      <c r="I193" s="40">
        <f>IF('Imperial ME - Current'!$C$15&lt;2.3542,1079.85-130.66*(2.3542-'Imperial ME - Current'!$C$15),1079.85)</f>
        <v>1079.8499999999999</v>
      </c>
      <c r="J193" s="1">
        <f t="shared" si="48"/>
        <v>177238.63000000003</v>
      </c>
      <c r="K193" s="40">
        <f>IF('Imperial ME - Current'!$C$15&lt;2.3795,385.62-52.4691*(2.3795-'Imperial ME - Current'!$C$15),385.62)</f>
        <v>385.62</v>
      </c>
      <c r="L193" s="1">
        <f t="shared" si="55"/>
        <v>96388.399999999674</v>
      </c>
      <c r="O193" s="40">
        <v>215</v>
      </c>
      <c r="P193" s="40">
        <f>IF('Imperial ME - Current'!$D$15&lt;2.3542,1079.85-130.66*(2.3542-'Imperial ME - Current'!$D$15),1079.85)</f>
        <v>1079.8499999999999</v>
      </c>
      <c r="Q193" s="1">
        <f t="shared" si="49"/>
        <v>177238.63000000003</v>
      </c>
      <c r="R193" s="40">
        <f>IF('Imperial ME - Current'!$D$15&lt;2.3795,385.62-52.4691*(2.3795-'Imperial ME - Current'!$D$15),385.62)</f>
        <v>385.62</v>
      </c>
      <c r="S193" s="1">
        <f t="shared" si="56"/>
        <v>96388.399999999674</v>
      </c>
      <c r="V193" s="40">
        <v>215</v>
      </c>
      <c r="W193" s="40">
        <f>IF('Imperial ME - Current'!$E$15&lt;2.3542,1079.85-130.66*(2.3542-'Imperial ME - Current'!$E$15),1079.85)</f>
        <v>1079.8499999999999</v>
      </c>
      <c r="X193" s="1">
        <f t="shared" si="50"/>
        <v>177238.63000000003</v>
      </c>
      <c r="Y193" s="40">
        <f>IF('Imperial ME - Current'!$E$15&lt;2.3795,385.62-52.4691*(2.3795-'Imperial ME - Current'!$E$15),385.62)</f>
        <v>385.62</v>
      </c>
      <c r="Z193" s="1">
        <f t="shared" si="57"/>
        <v>96388.399999999674</v>
      </c>
      <c r="AC193" s="40">
        <v>215</v>
      </c>
      <c r="AD193" s="40">
        <f>IF('Imperial ME - Current'!$F$15&lt;2.3542,1079.85-130.66*(2.3542-'Imperial ME - Current'!$F$15),1079.85)</f>
        <v>1079.8499999999999</v>
      </c>
      <c r="AE193" s="1">
        <f t="shared" si="51"/>
        <v>177238.63000000003</v>
      </c>
      <c r="AF193" s="40">
        <f>IF('Imperial ME - Current'!$F$15&lt;2.3795,385.62-52.4691*(2.3795-'Imperial ME - Current'!$F$15),385.62)</f>
        <v>385.62</v>
      </c>
      <c r="AG193" s="1">
        <f t="shared" si="58"/>
        <v>96388.399999999674</v>
      </c>
      <c r="AJ193" s="40">
        <v>215</v>
      </c>
      <c r="AK193" s="40">
        <f>IF('Imperial ME - Current'!$G$15&lt;2.3542,1079.85-130.66*(2.3542-'Imperial ME - Current'!$G$15),1079.85)</f>
        <v>1079.8499999999999</v>
      </c>
      <c r="AL193" s="1">
        <f t="shared" si="52"/>
        <v>177238.63000000003</v>
      </c>
      <c r="AM193" s="40">
        <f>IF('Imperial ME - Current'!$G$15&lt;2.3795,385.62-52.4691*(2.3795-'Imperial ME - Current'!$G$15),385.62)</f>
        <v>385.62</v>
      </c>
      <c r="AN193" s="1">
        <f t="shared" si="59"/>
        <v>96388.399999999674</v>
      </c>
      <c r="AQ193" s="40">
        <v>215</v>
      </c>
      <c r="AR193" s="40">
        <f>IF('Imperial ME - Current'!$H$15&lt;2.3542,1079.85-130.66*(2.3542-'Imperial ME - Current'!$H$15),1079.85)</f>
        <v>1079.8499999999999</v>
      </c>
      <c r="AS193" s="1">
        <f t="shared" si="53"/>
        <v>177238.63000000003</v>
      </c>
      <c r="AT193" s="40">
        <f>IF('Imperial ME - Current'!$H$15&lt;2.3795,385.62-52.4691*(2.3795-'Imperial ME - Current'!$H$15),385.62)</f>
        <v>385.62</v>
      </c>
      <c r="AU193" s="1">
        <f t="shared" si="60"/>
        <v>96388.399999999674</v>
      </c>
      <c r="AX193" s="40">
        <v>215</v>
      </c>
      <c r="AY193" s="40">
        <f>IF('Imperial ME - Current'!$I$15&lt;2.3542,1079.85-130.66*(2.3542-'Imperial ME - Current'!$I$15),1079.85)</f>
        <v>1079.8499999999999</v>
      </c>
      <c r="AZ193" s="1">
        <f t="shared" si="54"/>
        <v>177238.63000000003</v>
      </c>
      <c r="BA193" s="40">
        <f>IF('Imperial ME - Current'!$I$15&lt;2.3795,385.62-52.4691*(2.3795-'Imperial ME - Current'!$I$15),385.62)</f>
        <v>385.62</v>
      </c>
      <c r="BB193" s="1">
        <f t="shared" si="61"/>
        <v>96388.399999999674</v>
      </c>
    </row>
    <row r="194" spans="1:54" x14ac:dyDescent="0.25">
      <c r="A194" s="40">
        <v>216</v>
      </c>
      <c r="B194" s="40">
        <f>IF('Imperial ME - Current'!$B$15&lt;2.3542,1079.85-130.66*(2.3542-'Imperial ME - Current'!$B$15),1079.85)</f>
        <v>1079.8499999999999</v>
      </c>
      <c r="C194" s="1">
        <f t="shared" si="47"/>
        <v>178318.48000000004</v>
      </c>
      <c r="D194" s="40">
        <f>IF('Imperial ME - Current'!$B$15&lt;2.3795,385.62-52.4691*(2.3795-'Imperial ME - Current'!$B$15),385.62)</f>
        <v>385.62</v>
      </c>
      <c r="E194" s="1">
        <f t="shared" si="46"/>
        <v>96774.019999999669</v>
      </c>
      <c r="H194" s="40">
        <v>216</v>
      </c>
      <c r="I194" s="40">
        <f>IF('Imperial ME - Current'!$C$15&lt;2.3542,1079.85-130.66*(2.3542-'Imperial ME - Current'!$C$15),1079.85)</f>
        <v>1079.8499999999999</v>
      </c>
      <c r="J194" s="1">
        <f t="shared" si="48"/>
        <v>178318.48000000004</v>
      </c>
      <c r="K194" s="40">
        <f>IF('Imperial ME - Current'!$C$15&lt;2.3795,385.62-52.4691*(2.3795-'Imperial ME - Current'!$C$15),385.62)</f>
        <v>385.62</v>
      </c>
      <c r="L194" s="1">
        <f t="shared" si="55"/>
        <v>96774.019999999669</v>
      </c>
      <c r="O194" s="40">
        <v>216</v>
      </c>
      <c r="P194" s="40">
        <f>IF('Imperial ME - Current'!$D$15&lt;2.3542,1079.85-130.66*(2.3542-'Imperial ME - Current'!$D$15),1079.85)</f>
        <v>1079.8499999999999</v>
      </c>
      <c r="Q194" s="1">
        <f t="shared" si="49"/>
        <v>178318.48000000004</v>
      </c>
      <c r="R194" s="40">
        <f>IF('Imperial ME - Current'!$D$15&lt;2.3795,385.62-52.4691*(2.3795-'Imperial ME - Current'!$D$15),385.62)</f>
        <v>385.62</v>
      </c>
      <c r="S194" s="1">
        <f t="shared" si="56"/>
        <v>96774.019999999669</v>
      </c>
      <c r="V194" s="40">
        <v>216</v>
      </c>
      <c r="W194" s="40">
        <f>IF('Imperial ME - Current'!$E$15&lt;2.3542,1079.85-130.66*(2.3542-'Imperial ME - Current'!$E$15),1079.85)</f>
        <v>1079.8499999999999</v>
      </c>
      <c r="X194" s="1">
        <f t="shared" si="50"/>
        <v>178318.48000000004</v>
      </c>
      <c r="Y194" s="40">
        <f>IF('Imperial ME - Current'!$E$15&lt;2.3795,385.62-52.4691*(2.3795-'Imperial ME - Current'!$E$15),385.62)</f>
        <v>385.62</v>
      </c>
      <c r="Z194" s="1">
        <f t="shared" si="57"/>
        <v>96774.019999999669</v>
      </c>
      <c r="AC194" s="40">
        <v>216</v>
      </c>
      <c r="AD194" s="40">
        <f>IF('Imperial ME - Current'!$F$15&lt;2.3542,1079.85-130.66*(2.3542-'Imperial ME - Current'!$F$15),1079.85)</f>
        <v>1079.8499999999999</v>
      </c>
      <c r="AE194" s="1">
        <f t="shared" si="51"/>
        <v>178318.48000000004</v>
      </c>
      <c r="AF194" s="40">
        <f>IF('Imperial ME - Current'!$F$15&lt;2.3795,385.62-52.4691*(2.3795-'Imperial ME - Current'!$F$15),385.62)</f>
        <v>385.62</v>
      </c>
      <c r="AG194" s="1">
        <f t="shared" si="58"/>
        <v>96774.019999999669</v>
      </c>
      <c r="AJ194" s="40">
        <v>216</v>
      </c>
      <c r="AK194" s="40">
        <f>IF('Imperial ME - Current'!$G$15&lt;2.3542,1079.85-130.66*(2.3542-'Imperial ME - Current'!$G$15),1079.85)</f>
        <v>1079.8499999999999</v>
      </c>
      <c r="AL194" s="1">
        <f t="shared" si="52"/>
        <v>178318.48000000004</v>
      </c>
      <c r="AM194" s="40">
        <f>IF('Imperial ME - Current'!$G$15&lt;2.3795,385.62-52.4691*(2.3795-'Imperial ME - Current'!$G$15),385.62)</f>
        <v>385.62</v>
      </c>
      <c r="AN194" s="1">
        <f t="shared" si="59"/>
        <v>96774.019999999669</v>
      </c>
      <c r="AQ194" s="40">
        <v>216</v>
      </c>
      <c r="AR194" s="40">
        <f>IF('Imperial ME - Current'!$H$15&lt;2.3542,1079.85-130.66*(2.3542-'Imperial ME - Current'!$H$15),1079.85)</f>
        <v>1079.8499999999999</v>
      </c>
      <c r="AS194" s="1">
        <f t="shared" si="53"/>
        <v>178318.48000000004</v>
      </c>
      <c r="AT194" s="40">
        <f>IF('Imperial ME - Current'!$H$15&lt;2.3795,385.62-52.4691*(2.3795-'Imperial ME - Current'!$H$15),385.62)</f>
        <v>385.62</v>
      </c>
      <c r="AU194" s="1">
        <f t="shared" si="60"/>
        <v>96774.019999999669</v>
      </c>
      <c r="AX194" s="40">
        <v>216</v>
      </c>
      <c r="AY194" s="40">
        <f>IF('Imperial ME - Current'!$I$15&lt;2.3542,1079.85-130.66*(2.3542-'Imperial ME - Current'!$I$15),1079.85)</f>
        <v>1079.8499999999999</v>
      </c>
      <c r="AZ194" s="1">
        <f t="shared" si="54"/>
        <v>178318.48000000004</v>
      </c>
      <c r="BA194" s="40">
        <f>IF('Imperial ME - Current'!$I$15&lt;2.3795,385.62-52.4691*(2.3795-'Imperial ME - Current'!$I$15),385.62)</f>
        <v>385.62</v>
      </c>
      <c r="BB194" s="1">
        <f t="shared" si="61"/>
        <v>96774.019999999669</v>
      </c>
    </row>
    <row r="195" spans="1:54" x14ac:dyDescent="0.25">
      <c r="A195" s="40">
        <v>217</v>
      </c>
      <c r="B195" s="40">
        <f>IF('Imperial ME - Current'!$B$15&lt;2.3542,1079.85-130.66*(2.3542-'Imperial ME - Current'!$B$15),1079.85)</f>
        <v>1079.8499999999999</v>
      </c>
      <c r="C195" s="1">
        <f t="shared" si="47"/>
        <v>179398.33000000005</v>
      </c>
      <c r="D195" s="40">
        <f>IF('Imperial ME - Current'!$B$15&lt;2.3795,385.62-52.4691*(2.3795-'Imperial ME - Current'!$B$15),385.62)</f>
        <v>385.62</v>
      </c>
      <c r="E195" s="1">
        <f t="shared" si="46"/>
        <v>97159.639999999665</v>
      </c>
      <c r="H195" s="40">
        <v>217</v>
      </c>
      <c r="I195" s="40">
        <f>IF('Imperial ME - Current'!$C$15&lt;2.3542,1079.85-130.66*(2.3542-'Imperial ME - Current'!$C$15),1079.85)</f>
        <v>1079.8499999999999</v>
      </c>
      <c r="J195" s="1">
        <f t="shared" si="48"/>
        <v>179398.33000000005</v>
      </c>
      <c r="K195" s="40">
        <f>IF('Imperial ME - Current'!$C$15&lt;2.3795,385.62-52.4691*(2.3795-'Imperial ME - Current'!$C$15),385.62)</f>
        <v>385.62</v>
      </c>
      <c r="L195" s="1">
        <f t="shared" si="55"/>
        <v>97159.639999999665</v>
      </c>
      <c r="O195" s="40">
        <v>217</v>
      </c>
      <c r="P195" s="40">
        <f>IF('Imperial ME - Current'!$D$15&lt;2.3542,1079.85-130.66*(2.3542-'Imperial ME - Current'!$D$15),1079.85)</f>
        <v>1079.8499999999999</v>
      </c>
      <c r="Q195" s="1">
        <f t="shared" si="49"/>
        <v>179398.33000000005</v>
      </c>
      <c r="R195" s="40">
        <f>IF('Imperial ME - Current'!$D$15&lt;2.3795,385.62-52.4691*(2.3795-'Imperial ME - Current'!$D$15),385.62)</f>
        <v>385.62</v>
      </c>
      <c r="S195" s="1">
        <f t="shared" si="56"/>
        <v>97159.639999999665</v>
      </c>
      <c r="V195" s="40">
        <v>217</v>
      </c>
      <c r="W195" s="40">
        <f>IF('Imperial ME - Current'!$E$15&lt;2.3542,1079.85-130.66*(2.3542-'Imperial ME - Current'!$E$15),1079.85)</f>
        <v>1079.8499999999999</v>
      </c>
      <c r="X195" s="1">
        <f t="shared" si="50"/>
        <v>179398.33000000005</v>
      </c>
      <c r="Y195" s="40">
        <f>IF('Imperial ME - Current'!$E$15&lt;2.3795,385.62-52.4691*(2.3795-'Imperial ME - Current'!$E$15),385.62)</f>
        <v>385.62</v>
      </c>
      <c r="Z195" s="1">
        <f t="shared" si="57"/>
        <v>97159.639999999665</v>
      </c>
      <c r="AC195" s="40">
        <v>217</v>
      </c>
      <c r="AD195" s="40">
        <f>IF('Imperial ME - Current'!$F$15&lt;2.3542,1079.85-130.66*(2.3542-'Imperial ME - Current'!$F$15),1079.85)</f>
        <v>1079.8499999999999</v>
      </c>
      <c r="AE195" s="1">
        <f t="shared" si="51"/>
        <v>179398.33000000005</v>
      </c>
      <c r="AF195" s="40">
        <f>IF('Imperial ME - Current'!$F$15&lt;2.3795,385.62-52.4691*(2.3795-'Imperial ME - Current'!$F$15),385.62)</f>
        <v>385.62</v>
      </c>
      <c r="AG195" s="1">
        <f t="shared" si="58"/>
        <v>97159.639999999665</v>
      </c>
      <c r="AJ195" s="40">
        <v>217</v>
      </c>
      <c r="AK195" s="40">
        <f>IF('Imperial ME - Current'!$G$15&lt;2.3542,1079.85-130.66*(2.3542-'Imperial ME - Current'!$G$15),1079.85)</f>
        <v>1079.8499999999999</v>
      </c>
      <c r="AL195" s="1">
        <f t="shared" si="52"/>
        <v>179398.33000000005</v>
      </c>
      <c r="AM195" s="40">
        <f>IF('Imperial ME - Current'!$G$15&lt;2.3795,385.62-52.4691*(2.3795-'Imperial ME - Current'!$G$15),385.62)</f>
        <v>385.62</v>
      </c>
      <c r="AN195" s="1">
        <f t="shared" si="59"/>
        <v>97159.639999999665</v>
      </c>
      <c r="AQ195" s="40">
        <v>217</v>
      </c>
      <c r="AR195" s="40">
        <f>IF('Imperial ME - Current'!$H$15&lt;2.3542,1079.85-130.66*(2.3542-'Imperial ME - Current'!$H$15),1079.85)</f>
        <v>1079.8499999999999</v>
      </c>
      <c r="AS195" s="1">
        <f t="shared" si="53"/>
        <v>179398.33000000005</v>
      </c>
      <c r="AT195" s="40">
        <f>IF('Imperial ME - Current'!$H$15&lt;2.3795,385.62-52.4691*(2.3795-'Imperial ME - Current'!$H$15),385.62)</f>
        <v>385.62</v>
      </c>
      <c r="AU195" s="1">
        <f t="shared" si="60"/>
        <v>97159.639999999665</v>
      </c>
      <c r="AX195" s="40">
        <v>217</v>
      </c>
      <c r="AY195" s="40">
        <f>IF('Imperial ME - Current'!$I$15&lt;2.3542,1079.85-130.66*(2.3542-'Imperial ME - Current'!$I$15),1079.85)</f>
        <v>1079.8499999999999</v>
      </c>
      <c r="AZ195" s="1">
        <f t="shared" si="54"/>
        <v>179398.33000000005</v>
      </c>
      <c r="BA195" s="40">
        <f>IF('Imperial ME - Current'!$I$15&lt;2.3795,385.62-52.4691*(2.3795-'Imperial ME - Current'!$I$15),385.62)</f>
        <v>385.62</v>
      </c>
      <c r="BB195" s="1">
        <f t="shared" si="61"/>
        <v>97159.639999999665</v>
      </c>
    </row>
    <row r="196" spans="1:54" x14ac:dyDescent="0.25">
      <c r="A196" s="40">
        <v>218</v>
      </c>
      <c r="B196" s="40">
        <f>IF('Imperial ME - Current'!$B$15&lt;2.3542,1079.85-130.66*(2.3542-'Imperial ME - Current'!$B$15),1079.85)</f>
        <v>1079.8499999999999</v>
      </c>
      <c r="C196" s="1">
        <f t="shared" si="47"/>
        <v>180478.18000000005</v>
      </c>
      <c r="D196" s="40">
        <f>IF('Imperial ME - Current'!$B$15&lt;2.3795,385.62-52.4691*(2.3795-'Imperial ME - Current'!$B$15),385.62)</f>
        <v>385.62</v>
      </c>
      <c r="E196" s="1">
        <f t="shared" si="46"/>
        <v>97545.25999999966</v>
      </c>
      <c r="H196" s="40">
        <v>218</v>
      </c>
      <c r="I196" s="40">
        <f>IF('Imperial ME - Current'!$C$15&lt;2.3542,1079.85-130.66*(2.3542-'Imperial ME - Current'!$C$15),1079.85)</f>
        <v>1079.8499999999999</v>
      </c>
      <c r="J196" s="1">
        <f t="shared" si="48"/>
        <v>180478.18000000005</v>
      </c>
      <c r="K196" s="40">
        <f>IF('Imperial ME - Current'!$C$15&lt;2.3795,385.62-52.4691*(2.3795-'Imperial ME - Current'!$C$15),385.62)</f>
        <v>385.62</v>
      </c>
      <c r="L196" s="1">
        <f t="shared" si="55"/>
        <v>97545.25999999966</v>
      </c>
      <c r="O196" s="40">
        <v>218</v>
      </c>
      <c r="P196" s="40">
        <f>IF('Imperial ME - Current'!$D$15&lt;2.3542,1079.85-130.66*(2.3542-'Imperial ME - Current'!$D$15),1079.85)</f>
        <v>1079.8499999999999</v>
      </c>
      <c r="Q196" s="1">
        <f t="shared" si="49"/>
        <v>180478.18000000005</v>
      </c>
      <c r="R196" s="40">
        <f>IF('Imperial ME - Current'!$D$15&lt;2.3795,385.62-52.4691*(2.3795-'Imperial ME - Current'!$D$15),385.62)</f>
        <v>385.62</v>
      </c>
      <c r="S196" s="1">
        <f t="shared" si="56"/>
        <v>97545.25999999966</v>
      </c>
      <c r="V196" s="40">
        <v>218</v>
      </c>
      <c r="W196" s="40">
        <f>IF('Imperial ME - Current'!$E$15&lt;2.3542,1079.85-130.66*(2.3542-'Imperial ME - Current'!$E$15),1079.85)</f>
        <v>1079.8499999999999</v>
      </c>
      <c r="X196" s="1">
        <f t="shared" si="50"/>
        <v>180478.18000000005</v>
      </c>
      <c r="Y196" s="40">
        <f>IF('Imperial ME - Current'!$E$15&lt;2.3795,385.62-52.4691*(2.3795-'Imperial ME - Current'!$E$15),385.62)</f>
        <v>385.62</v>
      </c>
      <c r="Z196" s="1">
        <f t="shared" si="57"/>
        <v>97545.25999999966</v>
      </c>
      <c r="AC196" s="40">
        <v>218</v>
      </c>
      <c r="AD196" s="40">
        <f>IF('Imperial ME - Current'!$F$15&lt;2.3542,1079.85-130.66*(2.3542-'Imperial ME - Current'!$F$15),1079.85)</f>
        <v>1079.8499999999999</v>
      </c>
      <c r="AE196" s="1">
        <f t="shared" si="51"/>
        <v>180478.18000000005</v>
      </c>
      <c r="AF196" s="40">
        <f>IF('Imperial ME - Current'!$F$15&lt;2.3795,385.62-52.4691*(2.3795-'Imperial ME - Current'!$F$15),385.62)</f>
        <v>385.62</v>
      </c>
      <c r="AG196" s="1">
        <f t="shared" si="58"/>
        <v>97545.25999999966</v>
      </c>
      <c r="AJ196" s="40">
        <v>218</v>
      </c>
      <c r="AK196" s="40">
        <f>IF('Imperial ME - Current'!$G$15&lt;2.3542,1079.85-130.66*(2.3542-'Imperial ME - Current'!$G$15),1079.85)</f>
        <v>1079.8499999999999</v>
      </c>
      <c r="AL196" s="1">
        <f t="shared" si="52"/>
        <v>180478.18000000005</v>
      </c>
      <c r="AM196" s="40">
        <f>IF('Imperial ME - Current'!$G$15&lt;2.3795,385.62-52.4691*(2.3795-'Imperial ME - Current'!$G$15),385.62)</f>
        <v>385.62</v>
      </c>
      <c r="AN196" s="1">
        <f t="shared" si="59"/>
        <v>97545.25999999966</v>
      </c>
      <c r="AQ196" s="40">
        <v>218</v>
      </c>
      <c r="AR196" s="40">
        <f>IF('Imperial ME - Current'!$H$15&lt;2.3542,1079.85-130.66*(2.3542-'Imperial ME - Current'!$H$15),1079.85)</f>
        <v>1079.8499999999999</v>
      </c>
      <c r="AS196" s="1">
        <f t="shared" si="53"/>
        <v>180478.18000000005</v>
      </c>
      <c r="AT196" s="40">
        <f>IF('Imperial ME - Current'!$H$15&lt;2.3795,385.62-52.4691*(2.3795-'Imperial ME - Current'!$H$15),385.62)</f>
        <v>385.62</v>
      </c>
      <c r="AU196" s="1">
        <f t="shared" si="60"/>
        <v>97545.25999999966</v>
      </c>
      <c r="AX196" s="40">
        <v>218</v>
      </c>
      <c r="AY196" s="40">
        <f>IF('Imperial ME - Current'!$I$15&lt;2.3542,1079.85-130.66*(2.3542-'Imperial ME - Current'!$I$15),1079.85)</f>
        <v>1079.8499999999999</v>
      </c>
      <c r="AZ196" s="1">
        <f t="shared" si="54"/>
        <v>180478.18000000005</v>
      </c>
      <c r="BA196" s="40">
        <f>IF('Imperial ME - Current'!$I$15&lt;2.3795,385.62-52.4691*(2.3795-'Imperial ME - Current'!$I$15),385.62)</f>
        <v>385.62</v>
      </c>
      <c r="BB196" s="1">
        <f t="shared" si="61"/>
        <v>97545.25999999966</v>
      </c>
    </row>
    <row r="197" spans="1:54" x14ac:dyDescent="0.25">
      <c r="A197" s="40">
        <v>219</v>
      </c>
      <c r="B197" s="40">
        <f>IF('Imperial ME - Current'!$B$15&lt;2.3542,1079.85-130.66*(2.3542-'Imperial ME - Current'!$B$15),1079.85)</f>
        <v>1079.8499999999999</v>
      </c>
      <c r="C197" s="1">
        <f t="shared" si="47"/>
        <v>181558.03000000006</v>
      </c>
      <c r="D197" s="40">
        <f>IF('Imperial ME - Current'!$B$15&lt;2.3795,385.62-52.4691*(2.3795-'Imperial ME - Current'!$B$15),385.62)</f>
        <v>385.62</v>
      </c>
      <c r="E197" s="1">
        <f t="shared" si="46"/>
        <v>97930.879999999655</v>
      </c>
      <c r="H197" s="40">
        <v>219</v>
      </c>
      <c r="I197" s="40">
        <f>IF('Imperial ME - Current'!$C$15&lt;2.3542,1079.85-130.66*(2.3542-'Imperial ME - Current'!$C$15),1079.85)</f>
        <v>1079.8499999999999</v>
      </c>
      <c r="J197" s="1">
        <f t="shared" si="48"/>
        <v>181558.03000000006</v>
      </c>
      <c r="K197" s="40">
        <f>IF('Imperial ME - Current'!$C$15&lt;2.3795,385.62-52.4691*(2.3795-'Imperial ME - Current'!$C$15),385.62)</f>
        <v>385.62</v>
      </c>
      <c r="L197" s="1">
        <f t="shared" si="55"/>
        <v>97930.879999999655</v>
      </c>
      <c r="O197" s="40">
        <v>219</v>
      </c>
      <c r="P197" s="40">
        <f>IF('Imperial ME - Current'!$D$15&lt;2.3542,1079.85-130.66*(2.3542-'Imperial ME - Current'!$D$15),1079.85)</f>
        <v>1079.8499999999999</v>
      </c>
      <c r="Q197" s="1">
        <f t="shared" si="49"/>
        <v>181558.03000000006</v>
      </c>
      <c r="R197" s="40">
        <f>IF('Imperial ME - Current'!$D$15&lt;2.3795,385.62-52.4691*(2.3795-'Imperial ME - Current'!$D$15),385.62)</f>
        <v>385.62</v>
      </c>
      <c r="S197" s="1">
        <f t="shared" si="56"/>
        <v>97930.879999999655</v>
      </c>
      <c r="V197" s="40">
        <v>219</v>
      </c>
      <c r="W197" s="40">
        <f>IF('Imperial ME - Current'!$E$15&lt;2.3542,1079.85-130.66*(2.3542-'Imperial ME - Current'!$E$15),1079.85)</f>
        <v>1079.8499999999999</v>
      </c>
      <c r="X197" s="1">
        <f t="shared" si="50"/>
        <v>181558.03000000006</v>
      </c>
      <c r="Y197" s="40">
        <f>IF('Imperial ME - Current'!$E$15&lt;2.3795,385.62-52.4691*(2.3795-'Imperial ME - Current'!$E$15),385.62)</f>
        <v>385.62</v>
      </c>
      <c r="Z197" s="1">
        <f t="shared" si="57"/>
        <v>97930.879999999655</v>
      </c>
      <c r="AC197" s="40">
        <v>219</v>
      </c>
      <c r="AD197" s="40">
        <f>IF('Imperial ME - Current'!$F$15&lt;2.3542,1079.85-130.66*(2.3542-'Imperial ME - Current'!$F$15),1079.85)</f>
        <v>1079.8499999999999</v>
      </c>
      <c r="AE197" s="1">
        <f t="shared" si="51"/>
        <v>181558.03000000006</v>
      </c>
      <c r="AF197" s="40">
        <f>IF('Imperial ME - Current'!$F$15&lt;2.3795,385.62-52.4691*(2.3795-'Imperial ME - Current'!$F$15),385.62)</f>
        <v>385.62</v>
      </c>
      <c r="AG197" s="1">
        <f t="shared" si="58"/>
        <v>97930.879999999655</v>
      </c>
      <c r="AJ197" s="40">
        <v>219</v>
      </c>
      <c r="AK197" s="40">
        <f>IF('Imperial ME - Current'!$G$15&lt;2.3542,1079.85-130.66*(2.3542-'Imperial ME - Current'!$G$15),1079.85)</f>
        <v>1079.8499999999999</v>
      </c>
      <c r="AL197" s="1">
        <f t="shared" si="52"/>
        <v>181558.03000000006</v>
      </c>
      <c r="AM197" s="40">
        <f>IF('Imperial ME - Current'!$G$15&lt;2.3795,385.62-52.4691*(2.3795-'Imperial ME - Current'!$G$15),385.62)</f>
        <v>385.62</v>
      </c>
      <c r="AN197" s="1">
        <f t="shared" si="59"/>
        <v>97930.879999999655</v>
      </c>
      <c r="AQ197" s="40">
        <v>219</v>
      </c>
      <c r="AR197" s="40">
        <f>IF('Imperial ME - Current'!$H$15&lt;2.3542,1079.85-130.66*(2.3542-'Imperial ME - Current'!$H$15),1079.85)</f>
        <v>1079.8499999999999</v>
      </c>
      <c r="AS197" s="1">
        <f t="shared" si="53"/>
        <v>181558.03000000006</v>
      </c>
      <c r="AT197" s="40">
        <f>IF('Imperial ME - Current'!$H$15&lt;2.3795,385.62-52.4691*(2.3795-'Imperial ME - Current'!$H$15),385.62)</f>
        <v>385.62</v>
      </c>
      <c r="AU197" s="1">
        <f t="shared" si="60"/>
        <v>97930.879999999655</v>
      </c>
      <c r="AX197" s="40">
        <v>219</v>
      </c>
      <c r="AY197" s="40">
        <f>IF('Imperial ME - Current'!$I$15&lt;2.3542,1079.85-130.66*(2.3542-'Imperial ME - Current'!$I$15),1079.85)</f>
        <v>1079.8499999999999</v>
      </c>
      <c r="AZ197" s="1">
        <f t="shared" si="54"/>
        <v>181558.03000000006</v>
      </c>
      <c r="BA197" s="40">
        <f>IF('Imperial ME - Current'!$I$15&lt;2.3795,385.62-52.4691*(2.3795-'Imperial ME - Current'!$I$15),385.62)</f>
        <v>385.62</v>
      </c>
      <c r="BB197" s="1">
        <f t="shared" si="61"/>
        <v>97930.879999999655</v>
      </c>
    </row>
    <row r="198" spans="1:54" x14ac:dyDescent="0.25">
      <c r="A198" s="40">
        <v>220</v>
      </c>
      <c r="B198" s="40">
        <f>IF('Imperial ME - Current'!$B$15&lt;2.3542,1079.85-130.66*(2.3542-'Imperial ME - Current'!$B$15),1079.85)</f>
        <v>1079.8499999999999</v>
      </c>
      <c r="C198" s="1">
        <f t="shared" si="47"/>
        <v>182637.88000000006</v>
      </c>
      <c r="D198" s="40">
        <f>IF('Imperial ME - Current'!$B$15&lt;2.3795,385.62-52.4691*(2.3795-'Imperial ME - Current'!$B$15),385.62)</f>
        <v>385.62</v>
      </c>
      <c r="E198" s="1">
        <f t="shared" si="46"/>
        <v>98316.499999999651</v>
      </c>
      <c r="H198" s="40">
        <v>220</v>
      </c>
      <c r="I198" s="40">
        <f>IF('Imperial ME - Current'!$C$15&lt;2.3542,1079.85-130.66*(2.3542-'Imperial ME - Current'!$C$15),1079.85)</f>
        <v>1079.8499999999999</v>
      </c>
      <c r="J198" s="1">
        <f t="shared" si="48"/>
        <v>182637.88000000006</v>
      </c>
      <c r="K198" s="40">
        <f>IF('Imperial ME - Current'!$C$15&lt;2.3795,385.62-52.4691*(2.3795-'Imperial ME - Current'!$C$15),385.62)</f>
        <v>385.62</v>
      </c>
      <c r="L198" s="1">
        <f t="shared" si="55"/>
        <v>98316.499999999651</v>
      </c>
      <c r="O198" s="40">
        <v>220</v>
      </c>
      <c r="P198" s="40">
        <f>IF('Imperial ME - Current'!$D$15&lt;2.3542,1079.85-130.66*(2.3542-'Imperial ME - Current'!$D$15),1079.85)</f>
        <v>1079.8499999999999</v>
      </c>
      <c r="Q198" s="1">
        <f t="shared" si="49"/>
        <v>182637.88000000006</v>
      </c>
      <c r="R198" s="40">
        <f>IF('Imperial ME - Current'!$D$15&lt;2.3795,385.62-52.4691*(2.3795-'Imperial ME - Current'!$D$15),385.62)</f>
        <v>385.62</v>
      </c>
      <c r="S198" s="1">
        <f t="shared" si="56"/>
        <v>98316.499999999651</v>
      </c>
      <c r="V198" s="40">
        <v>220</v>
      </c>
      <c r="W198" s="40">
        <f>IF('Imperial ME - Current'!$E$15&lt;2.3542,1079.85-130.66*(2.3542-'Imperial ME - Current'!$E$15),1079.85)</f>
        <v>1079.8499999999999</v>
      </c>
      <c r="X198" s="1">
        <f t="shared" si="50"/>
        <v>182637.88000000006</v>
      </c>
      <c r="Y198" s="40">
        <f>IF('Imperial ME - Current'!$E$15&lt;2.3795,385.62-52.4691*(2.3795-'Imperial ME - Current'!$E$15),385.62)</f>
        <v>385.62</v>
      </c>
      <c r="Z198" s="1">
        <f t="shared" si="57"/>
        <v>98316.499999999651</v>
      </c>
      <c r="AC198" s="40">
        <v>220</v>
      </c>
      <c r="AD198" s="40">
        <f>IF('Imperial ME - Current'!$F$15&lt;2.3542,1079.85-130.66*(2.3542-'Imperial ME - Current'!$F$15),1079.85)</f>
        <v>1079.8499999999999</v>
      </c>
      <c r="AE198" s="1">
        <f t="shared" si="51"/>
        <v>182637.88000000006</v>
      </c>
      <c r="AF198" s="40">
        <f>IF('Imperial ME - Current'!$F$15&lt;2.3795,385.62-52.4691*(2.3795-'Imperial ME - Current'!$F$15),385.62)</f>
        <v>385.62</v>
      </c>
      <c r="AG198" s="1">
        <f t="shared" si="58"/>
        <v>98316.499999999651</v>
      </c>
      <c r="AJ198" s="40">
        <v>220</v>
      </c>
      <c r="AK198" s="40">
        <f>IF('Imperial ME - Current'!$G$15&lt;2.3542,1079.85-130.66*(2.3542-'Imperial ME - Current'!$G$15),1079.85)</f>
        <v>1079.8499999999999</v>
      </c>
      <c r="AL198" s="1">
        <f t="shared" si="52"/>
        <v>182637.88000000006</v>
      </c>
      <c r="AM198" s="40">
        <f>IF('Imperial ME - Current'!$G$15&lt;2.3795,385.62-52.4691*(2.3795-'Imperial ME - Current'!$G$15),385.62)</f>
        <v>385.62</v>
      </c>
      <c r="AN198" s="1">
        <f t="shared" si="59"/>
        <v>98316.499999999651</v>
      </c>
      <c r="AQ198" s="40">
        <v>220</v>
      </c>
      <c r="AR198" s="40">
        <f>IF('Imperial ME - Current'!$H$15&lt;2.3542,1079.85-130.66*(2.3542-'Imperial ME - Current'!$H$15),1079.85)</f>
        <v>1079.8499999999999</v>
      </c>
      <c r="AS198" s="1">
        <f t="shared" si="53"/>
        <v>182637.88000000006</v>
      </c>
      <c r="AT198" s="40">
        <f>IF('Imperial ME - Current'!$H$15&lt;2.3795,385.62-52.4691*(2.3795-'Imperial ME - Current'!$H$15),385.62)</f>
        <v>385.62</v>
      </c>
      <c r="AU198" s="1">
        <f t="shared" si="60"/>
        <v>98316.499999999651</v>
      </c>
      <c r="AX198" s="40">
        <v>220</v>
      </c>
      <c r="AY198" s="40">
        <f>IF('Imperial ME - Current'!$I$15&lt;2.3542,1079.85-130.66*(2.3542-'Imperial ME - Current'!$I$15),1079.85)</f>
        <v>1079.8499999999999</v>
      </c>
      <c r="AZ198" s="1">
        <f t="shared" si="54"/>
        <v>182637.88000000006</v>
      </c>
      <c r="BA198" s="40">
        <f>IF('Imperial ME - Current'!$I$15&lt;2.3795,385.62-52.4691*(2.3795-'Imperial ME - Current'!$I$15),385.62)</f>
        <v>385.62</v>
      </c>
      <c r="BB198" s="1">
        <f t="shared" si="61"/>
        <v>98316.499999999651</v>
      </c>
    </row>
    <row r="199" spans="1:54" x14ac:dyDescent="0.25">
      <c r="A199" s="40">
        <v>221</v>
      </c>
      <c r="B199" s="40">
        <f>IF('Imperial ME - Current'!$B$15&lt;2.3542,1079.85-130.66*(2.3542-'Imperial ME - Current'!$B$15),1079.85)</f>
        <v>1079.8499999999999</v>
      </c>
      <c r="C199" s="1">
        <f t="shared" si="47"/>
        <v>183717.73000000007</v>
      </c>
      <c r="D199" s="40">
        <f>IF('Imperial ME - Current'!$B$15&lt;2.3795,385.62-52.4691*(2.3795-'Imperial ME - Current'!$B$15),385.62)</f>
        <v>385.62</v>
      </c>
      <c r="E199" s="1">
        <f t="shared" ref="E199:E262" si="62">D199+E198</f>
        <v>98702.119999999646</v>
      </c>
      <c r="H199" s="40">
        <v>221</v>
      </c>
      <c r="I199" s="40">
        <f>IF('Imperial ME - Current'!$C$15&lt;2.3542,1079.85-130.66*(2.3542-'Imperial ME - Current'!$C$15),1079.85)</f>
        <v>1079.8499999999999</v>
      </c>
      <c r="J199" s="1">
        <f t="shared" si="48"/>
        <v>183717.73000000007</v>
      </c>
      <c r="K199" s="40">
        <f>IF('Imperial ME - Current'!$C$15&lt;2.3795,385.62-52.4691*(2.3795-'Imperial ME - Current'!$C$15),385.62)</f>
        <v>385.62</v>
      </c>
      <c r="L199" s="1">
        <f t="shared" si="55"/>
        <v>98702.119999999646</v>
      </c>
      <c r="O199" s="40">
        <v>221</v>
      </c>
      <c r="P199" s="40">
        <f>IF('Imperial ME - Current'!$D$15&lt;2.3542,1079.85-130.66*(2.3542-'Imperial ME - Current'!$D$15),1079.85)</f>
        <v>1079.8499999999999</v>
      </c>
      <c r="Q199" s="1">
        <f t="shared" si="49"/>
        <v>183717.73000000007</v>
      </c>
      <c r="R199" s="40">
        <f>IF('Imperial ME - Current'!$D$15&lt;2.3795,385.62-52.4691*(2.3795-'Imperial ME - Current'!$D$15),385.62)</f>
        <v>385.62</v>
      </c>
      <c r="S199" s="1">
        <f t="shared" si="56"/>
        <v>98702.119999999646</v>
      </c>
      <c r="V199" s="40">
        <v>221</v>
      </c>
      <c r="W199" s="40">
        <f>IF('Imperial ME - Current'!$E$15&lt;2.3542,1079.85-130.66*(2.3542-'Imperial ME - Current'!$E$15),1079.85)</f>
        <v>1079.8499999999999</v>
      </c>
      <c r="X199" s="1">
        <f t="shared" si="50"/>
        <v>183717.73000000007</v>
      </c>
      <c r="Y199" s="40">
        <f>IF('Imperial ME - Current'!$E$15&lt;2.3795,385.62-52.4691*(2.3795-'Imperial ME - Current'!$E$15),385.62)</f>
        <v>385.62</v>
      </c>
      <c r="Z199" s="1">
        <f t="shared" si="57"/>
        <v>98702.119999999646</v>
      </c>
      <c r="AC199" s="40">
        <v>221</v>
      </c>
      <c r="AD199" s="40">
        <f>IF('Imperial ME - Current'!$F$15&lt;2.3542,1079.85-130.66*(2.3542-'Imperial ME - Current'!$F$15),1079.85)</f>
        <v>1079.8499999999999</v>
      </c>
      <c r="AE199" s="1">
        <f t="shared" si="51"/>
        <v>183717.73000000007</v>
      </c>
      <c r="AF199" s="40">
        <f>IF('Imperial ME - Current'!$F$15&lt;2.3795,385.62-52.4691*(2.3795-'Imperial ME - Current'!$F$15),385.62)</f>
        <v>385.62</v>
      </c>
      <c r="AG199" s="1">
        <f t="shared" si="58"/>
        <v>98702.119999999646</v>
      </c>
      <c r="AJ199" s="40">
        <v>221</v>
      </c>
      <c r="AK199" s="40">
        <f>IF('Imperial ME - Current'!$G$15&lt;2.3542,1079.85-130.66*(2.3542-'Imperial ME - Current'!$G$15),1079.85)</f>
        <v>1079.8499999999999</v>
      </c>
      <c r="AL199" s="1">
        <f t="shared" si="52"/>
        <v>183717.73000000007</v>
      </c>
      <c r="AM199" s="40">
        <f>IF('Imperial ME - Current'!$G$15&lt;2.3795,385.62-52.4691*(2.3795-'Imperial ME - Current'!$G$15),385.62)</f>
        <v>385.62</v>
      </c>
      <c r="AN199" s="1">
        <f t="shared" si="59"/>
        <v>98702.119999999646</v>
      </c>
      <c r="AQ199" s="40">
        <v>221</v>
      </c>
      <c r="AR199" s="40">
        <f>IF('Imperial ME - Current'!$H$15&lt;2.3542,1079.85-130.66*(2.3542-'Imperial ME - Current'!$H$15),1079.85)</f>
        <v>1079.8499999999999</v>
      </c>
      <c r="AS199" s="1">
        <f t="shared" si="53"/>
        <v>183717.73000000007</v>
      </c>
      <c r="AT199" s="40">
        <f>IF('Imperial ME - Current'!$H$15&lt;2.3795,385.62-52.4691*(2.3795-'Imperial ME - Current'!$H$15),385.62)</f>
        <v>385.62</v>
      </c>
      <c r="AU199" s="1">
        <f t="shared" si="60"/>
        <v>98702.119999999646</v>
      </c>
      <c r="AX199" s="40">
        <v>221</v>
      </c>
      <c r="AY199" s="40">
        <f>IF('Imperial ME - Current'!$I$15&lt;2.3542,1079.85-130.66*(2.3542-'Imperial ME - Current'!$I$15),1079.85)</f>
        <v>1079.8499999999999</v>
      </c>
      <c r="AZ199" s="1">
        <f t="shared" si="54"/>
        <v>183717.73000000007</v>
      </c>
      <c r="BA199" s="40">
        <f>IF('Imperial ME - Current'!$I$15&lt;2.3795,385.62-52.4691*(2.3795-'Imperial ME - Current'!$I$15),385.62)</f>
        <v>385.62</v>
      </c>
      <c r="BB199" s="1">
        <f t="shared" si="61"/>
        <v>98702.119999999646</v>
      </c>
    </row>
    <row r="200" spans="1:54" x14ac:dyDescent="0.25">
      <c r="A200" s="40">
        <v>222</v>
      </c>
      <c r="B200" s="40">
        <f>IF('Imperial ME - Current'!$B$15&lt;2.3542,1079.85-130.66*(2.3542-'Imperial ME - Current'!$B$15),1079.85)</f>
        <v>1079.8499999999999</v>
      </c>
      <c r="C200" s="1">
        <f t="shared" ref="C200:C263" si="63">B200+C199</f>
        <v>184797.58000000007</v>
      </c>
      <c r="D200" s="40">
        <f>IF('Imperial ME - Current'!$B$15&lt;2.3795,385.62-52.4691*(2.3795-'Imperial ME - Current'!$B$15),385.62)</f>
        <v>385.62</v>
      </c>
      <c r="E200" s="1">
        <f t="shared" si="62"/>
        <v>99087.739999999641</v>
      </c>
      <c r="H200" s="40">
        <v>222</v>
      </c>
      <c r="I200" s="40">
        <f>IF('Imperial ME - Current'!$C$15&lt;2.3542,1079.85-130.66*(2.3542-'Imperial ME - Current'!$C$15),1079.85)</f>
        <v>1079.8499999999999</v>
      </c>
      <c r="J200" s="1">
        <f t="shared" ref="J200:J263" si="64">I200+J199</f>
        <v>184797.58000000007</v>
      </c>
      <c r="K200" s="40">
        <f>IF('Imperial ME - Current'!$C$15&lt;2.3795,385.62-52.4691*(2.3795-'Imperial ME - Current'!$C$15),385.62)</f>
        <v>385.62</v>
      </c>
      <c r="L200" s="1">
        <f t="shared" si="55"/>
        <v>99087.739999999641</v>
      </c>
      <c r="O200" s="40">
        <v>222</v>
      </c>
      <c r="P200" s="40">
        <f>IF('Imperial ME - Current'!$D$15&lt;2.3542,1079.85-130.66*(2.3542-'Imperial ME - Current'!$D$15),1079.85)</f>
        <v>1079.8499999999999</v>
      </c>
      <c r="Q200" s="1">
        <f t="shared" ref="Q200:Q263" si="65">P200+Q199</f>
        <v>184797.58000000007</v>
      </c>
      <c r="R200" s="40">
        <f>IF('Imperial ME - Current'!$D$15&lt;2.3795,385.62-52.4691*(2.3795-'Imperial ME - Current'!$D$15),385.62)</f>
        <v>385.62</v>
      </c>
      <c r="S200" s="1">
        <f t="shared" si="56"/>
        <v>99087.739999999641</v>
      </c>
      <c r="V200" s="40">
        <v>222</v>
      </c>
      <c r="W200" s="40">
        <f>IF('Imperial ME - Current'!$E$15&lt;2.3542,1079.85-130.66*(2.3542-'Imperial ME - Current'!$E$15),1079.85)</f>
        <v>1079.8499999999999</v>
      </c>
      <c r="X200" s="1">
        <f t="shared" ref="X200:X263" si="66">W200+X199</f>
        <v>184797.58000000007</v>
      </c>
      <c r="Y200" s="40">
        <f>IF('Imperial ME - Current'!$E$15&lt;2.3795,385.62-52.4691*(2.3795-'Imperial ME - Current'!$E$15),385.62)</f>
        <v>385.62</v>
      </c>
      <c r="Z200" s="1">
        <f t="shared" si="57"/>
        <v>99087.739999999641</v>
      </c>
      <c r="AC200" s="40">
        <v>222</v>
      </c>
      <c r="AD200" s="40">
        <f>IF('Imperial ME - Current'!$F$15&lt;2.3542,1079.85-130.66*(2.3542-'Imperial ME - Current'!$F$15),1079.85)</f>
        <v>1079.8499999999999</v>
      </c>
      <c r="AE200" s="1">
        <f t="shared" ref="AE200:AE263" si="67">AD200+AE199</f>
        <v>184797.58000000007</v>
      </c>
      <c r="AF200" s="40">
        <f>IF('Imperial ME - Current'!$F$15&lt;2.3795,385.62-52.4691*(2.3795-'Imperial ME - Current'!$F$15),385.62)</f>
        <v>385.62</v>
      </c>
      <c r="AG200" s="1">
        <f t="shared" si="58"/>
        <v>99087.739999999641</v>
      </c>
      <c r="AJ200" s="40">
        <v>222</v>
      </c>
      <c r="AK200" s="40">
        <f>IF('Imperial ME - Current'!$G$15&lt;2.3542,1079.85-130.66*(2.3542-'Imperial ME - Current'!$G$15),1079.85)</f>
        <v>1079.8499999999999</v>
      </c>
      <c r="AL200" s="1">
        <f t="shared" ref="AL200:AL263" si="68">AK200+AL199</f>
        <v>184797.58000000007</v>
      </c>
      <c r="AM200" s="40">
        <f>IF('Imperial ME - Current'!$G$15&lt;2.3795,385.62-52.4691*(2.3795-'Imperial ME - Current'!$G$15),385.62)</f>
        <v>385.62</v>
      </c>
      <c r="AN200" s="1">
        <f t="shared" si="59"/>
        <v>99087.739999999641</v>
      </c>
      <c r="AQ200" s="40">
        <v>222</v>
      </c>
      <c r="AR200" s="40">
        <f>IF('Imperial ME - Current'!$H$15&lt;2.3542,1079.85-130.66*(2.3542-'Imperial ME - Current'!$H$15),1079.85)</f>
        <v>1079.8499999999999</v>
      </c>
      <c r="AS200" s="1">
        <f t="shared" ref="AS200:AS263" si="69">AR200+AS199</f>
        <v>184797.58000000007</v>
      </c>
      <c r="AT200" s="40">
        <f>IF('Imperial ME - Current'!$H$15&lt;2.3795,385.62-52.4691*(2.3795-'Imperial ME - Current'!$H$15),385.62)</f>
        <v>385.62</v>
      </c>
      <c r="AU200" s="1">
        <f t="shared" si="60"/>
        <v>99087.739999999641</v>
      </c>
      <c r="AX200" s="40">
        <v>222</v>
      </c>
      <c r="AY200" s="40">
        <f>IF('Imperial ME - Current'!$I$15&lt;2.3542,1079.85-130.66*(2.3542-'Imperial ME - Current'!$I$15),1079.85)</f>
        <v>1079.8499999999999</v>
      </c>
      <c r="AZ200" s="1">
        <f t="shared" ref="AZ200:AZ263" si="70">AY200+AZ199</f>
        <v>184797.58000000007</v>
      </c>
      <c r="BA200" s="40">
        <f>IF('Imperial ME - Current'!$I$15&lt;2.3795,385.62-52.4691*(2.3795-'Imperial ME - Current'!$I$15),385.62)</f>
        <v>385.62</v>
      </c>
      <c r="BB200" s="1">
        <f t="shared" si="61"/>
        <v>99087.739999999641</v>
      </c>
    </row>
    <row r="201" spans="1:54" x14ac:dyDescent="0.25">
      <c r="A201" s="40">
        <v>223</v>
      </c>
      <c r="B201" s="40">
        <f>IF('Imperial ME - Current'!$B$15&lt;2.3542,1079.85-130.66*(2.3542-'Imperial ME - Current'!$B$15),1079.85)</f>
        <v>1079.8499999999999</v>
      </c>
      <c r="C201" s="1">
        <f t="shared" si="63"/>
        <v>185877.43000000008</v>
      </c>
      <c r="D201" s="40">
        <f>IF('Imperial ME - Current'!$B$15&lt;2.3795,385.62-52.4691*(2.3795-'Imperial ME - Current'!$B$15),385.62)</f>
        <v>385.62</v>
      </c>
      <c r="E201" s="1">
        <f t="shared" si="62"/>
        <v>99473.359999999637</v>
      </c>
      <c r="H201" s="40">
        <v>223</v>
      </c>
      <c r="I201" s="40">
        <f>IF('Imperial ME - Current'!$C$15&lt;2.3542,1079.85-130.66*(2.3542-'Imperial ME - Current'!$C$15),1079.85)</f>
        <v>1079.8499999999999</v>
      </c>
      <c r="J201" s="1">
        <f t="shared" si="64"/>
        <v>185877.43000000008</v>
      </c>
      <c r="K201" s="40">
        <f>IF('Imperial ME - Current'!$C$15&lt;2.3795,385.62-52.4691*(2.3795-'Imperial ME - Current'!$C$15),385.62)</f>
        <v>385.62</v>
      </c>
      <c r="L201" s="1">
        <f t="shared" si="55"/>
        <v>99473.359999999637</v>
      </c>
      <c r="O201" s="40">
        <v>223</v>
      </c>
      <c r="P201" s="40">
        <f>IF('Imperial ME - Current'!$D$15&lt;2.3542,1079.85-130.66*(2.3542-'Imperial ME - Current'!$D$15),1079.85)</f>
        <v>1079.8499999999999</v>
      </c>
      <c r="Q201" s="1">
        <f t="shared" si="65"/>
        <v>185877.43000000008</v>
      </c>
      <c r="R201" s="40">
        <f>IF('Imperial ME - Current'!$D$15&lt;2.3795,385.62-52.4691*(2.3795-'Imperial ME - Current'!$D$15),385.62)</f>
        <v>385.62</v>
      </c>
      <c r="S201" s="1">
        <f t="shared" si="56"/>
        <v>99473.359999999637</v>
      </c>
      <c r="V201" s="40">
        <v>223</v>
      </c>
      <c r="W201" s="40">
        <f>IF('Imperial ME - Current'!$E$15&lt;2.3542,1079.85-130.66*(2.3542-'Imperial ME - Current'!$E$15),1079.85)</f>
        <v>1079.8499999999999</v>
      </c>
      <c r="X201" s="1">
        <f t="shared" si="66"/>
        <v>185877.43000000008</v>
      </c>
      <c r="Y201" s="40">
        <f>IF('Imperial ME - Current'!$E$15&lt;2.3795,385.62-52.4691*(2.3795-'Imperial ME - Current'!$E$15),385.62)</f>
        <v>385.62</v>
      </c>
      <c r="Z201" s="1">
        <f t="shared" si="57"/>
        <v>99473.359999999637</v>
      </c>
      <c r="AC201" s="40">
        <v>223</v>
      </c>
      <c r="AD201" s="40">
        <f>IF('Imperial ME - Current'!$F$15&lt;2.3542,1079.85-130.66*(2.3542-'Imperial ME - Current'!$F$15),1079.85)</f>
        <v>1079.8499999999999</v>
      </c>
      <c r="AE201" s="1">
        <f t="shared" si="67"/>
        <v>185877.43000000008</v>
      </c>
      <c r="AF201" s="40">
        <f>IF('Imperial ME - Current'!$F$15&lt;2.3795,385.62-52.4691*(2.3795-'Imperial ME - Current'!$F$15),385.62)</f>
        <v>385.62</v>
      </c>
      <c r="AG201" s="1">
        <f t="shared" si="58"/>
        <v>99473.359999999637</v>
      </c>
      <c r="AJ201" s="40">
        <v>223</v>
      </c>
      <c r="AK201" s="40">
        <f>IF('Imperial ME - Current'!$G$15&lt;2.3542,1079.85-130.66*(2.3542-'Imperial ME - Current'!$G$15),1079.85)</f>
        <v>1079.8499999999999</v>
      </c>
      <c r="AL201" s="1">
        <f t="shared" si="68"/>
        <v>185877.43000000008</v>
      </c>
      <c r="AM201" s="40">
        <f>IF('Imperial ME - Current'!$G$15&lt;2.3795,385.62-52.4691*(2.3795-'Imperial ME - Current'!$G$15),385.62)</f>
        <v>385.62</v>
      </c>
      <c r="AN201" s="1">
        <f t="shared" si="59"/>
        <v>99473.359999999637</v>
      </c>
      <c r="AQ201" s="40">
        <v>223</v>
      </c>
      <c r="AR201" s="40">
        <f>IF('Imperial ME - Current'!$H$15&lt;2.3542,1079.85-130.66*(2.3542-'Imperial ME - Current'!$H$15),1079.85)</f>
        <v>1079.8499999999999</v>
      </c>
      <c r="AS201" s="1">
        <f t="shared" si="69"/>
        <v>185877.43000000008</v>
      </c>
      <c r="AT201" s="40">
        <f>IF('Imperial ME - Current'!$H$15&lt;2.3795,385.62-52.4691*(2.3795-'Imperial ME - Current'!$H$15),385.62)</f>
        <v>385.62</v>
      </c>
      <c r="AU201" s="1">
        <f t="shared" si="60"/>
        <v>99473.359999999637</v>
      </c>
      <c r="AX201" s="40">
        <v>223</v>
      </c>
      <c r="AY201" s="40">
        <f>IF('Imperial ME - Current'!$I$15&lt;2.3542,1079.85-130.66*(2.3542-'Imperial ME - Current'!$I$15),1079.85)</f>
        <v>1079.8499999999999</v>
      </c>
      <c r="AZ201" s="1">
        <f t="shared" si="70"/>
        <v>185877.43000000008</v>
      </c>
      <c r="BA201" s="40">
        <f>IF('Imperial ME - Current'!$I$15&lt;2.3795,385.62-52.4691*(2.3795-'Imperial ME - Current'!$I$15),385.62)</f>
        <v>385.62</v>
      </c>
      <c r="BB201" s="1">
        <f t="shared" si="61"/>
        <v>99473.359999999637</v>
      </c>
    </row>
    <row r="202" spans="1:54" x14ac:dyDescent="0.25">
      <c r="A202" s="40">
        <v>224</v>
      </c>
      <c r="B202" s="40">
        <f>IF('Imperial ME - Current'!$B$15&lt;2.3542,1079.85-130.66*(2.3542-'Imperial ME - Current'!$B$15),1079.85)</f>
        <v>1079.8499999999999</v>
      </c>
      <c r="C202" s="1">
        <f t="shared" si="63"/>
        <v>186957.28000000009</v>
      </c>
      <c r="D202" s="40">
        <f>IF('Imperial ME - Current'!$B$15&lt;2.3795,385.62-52.4691*(2.3795-'Imperial ME - Current'!$B$15),385.62)</f>
        <v>385.62</v>
      </c>
      <c r="E202" s="1">
        <f t="shared" si="62"/>
        <v>99858.979999999632</v>
      </c>
      <c r="H202" s="40">
        <v>224</v>
      </c>
      <c r="I202" s="40">
        <f>IF('Imperial ME - Current'!$C$15&lt;2.3542,1079.85-130.66*(2.3542-'Imperial ME - Current'!$C$15),1079.85)</f>
        <v>1079.8499999999999</v>
      </c>
      <c r="J202" s="1">
        <f t="shared" si="64"/>
        <v>186957.28000000009</v>
      </c>
      <c r="K202" s="40">
        <f>IF('Imperial ME - Current'!$C$15&lt;2.3795,385.62-52.4691*(2.3795-'Imperial ME - Current'!$C$15),385.62)</f>
        <v>385.62</v>
      </c>
      <c r="L202" s="1">
        <f t="shared" si="55"/>
        <v>99858.979999999632</v>
      </c>
      <c r="O202" s="40">
        <v>224</v>
      </c>
      <c r="P202" s="40">
        <f>IF('Imperial ME - Current'!$D$15&lt;2.3542,1079.85-130.66*(2.3542-'Imperial ME - Current'!$D$15),1079.85)</f>
        <v>1079.8499999999999</v>
      </c>
      <c r="Q202" s="1">
        <f t="shared" si="65"/>
        <v>186957.28000000009</v>
      </c>
      <c r="R202" s="40">
        <f>IF('Imperial ME - Current'!$D$15&lt;2.3795,385.62-52.4691*(2.3795-'Imperial ME - Current'!$D$15),385.62)</f>
        <v>385.62</v>
      </c>
      <c r="S202" s="1">
        <f t="shared" si="56"/>
        <v>99858.979999999632</v>
      </c>
      <c r="V202" s="40">
        <v>224</v>
      </c>
      <c r="W202" s="40">
        <f>IF('Imperial ME - Current'!$E$15&lt;2.3542,1079.85-130.66*(2.3542-'Imperial ME - Current'!$E$15),1079.85)</f>
        <v>1079.8499999999999</v>
      </c>
      <c r="X202" s="1">
        <f t="shared" si="66"/>
        <v>186957.28000000009</v>
      </c>
      <c r="Y202" s="40">
        <f>IF('Imperial ME - Current'!$E$15&lt;2.3795,385.62-52.4691*(2.3795-'Imperial ME - Current'!$E$15),385.62)</f>
        <v>385.62</v>
      </c>
      <c r="Z202" s="1">
        <f t="shared" si="57"/>
        <v>99858.979999999632</v>
      </c>
      <c r="AC202" s="40">
        <v>224</v>
      </c>
      <c r="AD202" s="40">
        <f>IF('Imperial ME - Current'!$F$15&lt;2.3542,1079.85-130.66*(2.3542-'Imperial ME - Current'!$F$15),1079.85)</f>
        <v>1079.8499999999999</v>
      </c>
      <c r="AE202" s="1">
        <f t="shared" si="67"/>
        <v>186957.28000000009</v>
      </c>
      <c r="AF202" s="40">
        <f>IF('Imperial ME - Current'!$F$15&lt;2.3795,385.62-52.4691*(2.3795-'Imperial ME - Current'!$F$15),385.62)</f>
        <v>385.62</v>
      </c>
      <c r="AG202" s="1">
        <f t="shared" si="58"/>
        <v>99858.979999999632</v>
      </c>
      <c r="AJ202" s="40">
        <v>224</v>
      </c>
      <c r="AK202" s="40">
        <f>IF('Imperial ME - Current'!$G$15&lt;2.3542,1079.85-130.66*(2.3542-'Imperial ME - Current'!$G$15),1079.85)</f>
        <v>1079.8499999999999</v>
      </c>
      <c r="AL202" s="1">
        <f t="shared" si="68"/>
        <v>186957.28000000009</v>
      </c>
      <c r="AM202" s="40">
        <f>IF('Imperial ME - Current'!$G$15&lt;2.3795,385.62-52.4691*(2.3795-'Imperial ME - Current'!$G$15),385.62)</f>
        <v>385.62</v>
      </c>
      <c r="AN202" s="1">
        <f t="shared" si="59"/>
        <v>99858.979999999632</v>
      </c>
      <c r="AQ202" s="40">
        <v>224</v>
      </c>
      <c r="AR202" s="40">
        <f>IF('Imperial ME - Current'!$H$15&lt;2.3542,1079.85-130.66*(2.3542-'Imperial ME - Current'!$H$15),1079.85)</f>
        <v>1079.8499999999999</v>
      </c>
      <c r="AS202" s="1">
        <f t="shared" si="69"/>
        <v>186957.28000000009</v>
      </c>
      <c r="AT202" s="40">
        <f>IF('Imperial ME - Current'!$H$15&lt;2.3795,385.62-52.4691*(2.3795-'Imperial ME - Current'!$H$15),385.62)</f>
        <v>385.62</v>
      </c>
      <c r="AU202" s="1">
        <f t="shared" si="60"/>
        <v>99858.979999999632</v>
      </c>
      <c r="AX202" s="40">
        <v>224</v>
      </c>
      <c r="AY202" s="40">
        <f>IF('Imperial ME - Current'!$I$15&lt;2.3542,1079.85-130.66*(2.3542-'Imperial ME - Current'!$I$15),1079.85)</f>
        <v>1079.8499999999999</v>
      </c>
      <c r="AZ202" s="1">
        <f t="shared" si="70"/>
        <v>186957.28000000009</v>
      </c>
      <c r="BA202" s="40">
        <f>IF('Imperial ME - Current'!$I$15&lt;2.3795,385.62-52.4691*(2.3795-'Imperial ME - Current'!$I$15),385.62)</f>
        <v>385.62</v>
      </c>
      <c r="BB202" s="1">
        <f t="shared" si="61"/>
        <v>99858.979999999632</v>
      </c>
    </row>
    <row r="203" spans="1:54" x14ac:dyDescent="0.25">
      <c r="A203" s="40">
        <v>225</v>
      </c>
      <c r="B203" s="40">
        <f>IF('Imperial ME - Current'!$B$15&lt;2.3542,1079.85-130.66*(2.3542-'Imperial ME - Current'!$B$15),1079.85)</f>
        <v>1079.8499999999999</v>
      </c>
      <c r="C203" s="1">
        <f t="shared" si="63"/>
        <v>188037.13000000009</v>
      </c>
      <c r="D203" s="40">
        <f>IF('Imperial ME - Current'!$B$15&lt;2.3795,385.62-52.4691*(2.3795-'Imperial ME - Current'!$B$15),385.62)</f>
        <v>385.62</v>
      </c>
      <c r="E203" s="1">
        <f t="shared" si="62"/>
        <v>100244.59999999963</v>
      </c>
      <c r="H203" s="40">
        <v>225</v>
      </c>
      <c r="I203" s="40">
        <f>IF('Imperial ME - Current'!$C$15&lt;2.3542,1079.85-130.66*(2.3542-'Imperial ME - Current'!$C$15),1079.85)</f>
        <v>1079.8499999999999</v>
      </c>
      <c r="J203" s="1">
        <f t="shared" si="64"/>
        <v>188037.13000000009</v>
      </c>
      <c r="K203" s="40">
        <f>IF('Imperial ME - Current'!$C$15&lt;2.3795,385.62-52.4691*(2.3795-'Imperial ME - Current'!$C$15),385.62)</f>
        <v>385.62</v>
      </c>
      <c r="L203" s="1">
        <f t="shared" si="55"/>
        <v>100244.59999999963</v>
      </c>
      <c r="O203" s="40">
        <v>225</v>
      </c>
      <c r="P203" s="40">
        <f>IF('Imperial ME - Current'!$D$15&lt;2.3542,1079.85-130.66*(2.3542-'Imperial ME - Current'!$D$15),1079.85)</f>
        <v>1079.8499999999999</v>
      </c>
      <c r="Q203" s="1">
        <f t="shared" si="65"/>
        <v>188037.13000000009</v>
      </c>
      <c r="R203" s="40">
        <f>IF('Imperial ME - Current'!$D$15&lt;2.3795,385.62-52.4691*(2.3795-'Imperial ME - Current'!$D$15),385.62)</f>
        <v>385.62</v>
      </c>
      <c r="S203" s="1">
        <f t="shared" si="56"/>
        <v>100244.59999999963</v>
      </c>
      <c r="V203" s="40">
        <v>225</v>
      </c>
      <c r="W203" s="40">
        <f>IF('Imperial ME - Current'!$E$15&lt;2.3542,1079.85-130.66*(2.3542-'Imperial ME - Current'!$E$15),1079.85)</f>
        <v>1079.8499999999999</v>
      </c>
      <c r="X203" s="1">
        <f t="shared" si="66"/>
        <v>188037.13000000009</v>
      </c>
      <c r="Y203" s="40">
        <f>IF('Imperial ME - Current'!$E$15&lt;2.3795,385.62-52.4691*(2.3795-'Imperial ME - Current'!$E$15),385.62)</f>
        <v>385.62</v>
      </c>
      <c r="Z203" s="1">
        <f t="shared" si="57"/>
        <v>100244.59999999963</v>
      </c>
      <c r="AC203" s="40">
        <v>225</v>
      </c>
      <c r="AD203" s="40">
        <f>IF('Imperial ME - Current'!$F$15&lt;2.3542,1079.85-130.66*(2.3542-'Imperial ME - Current'!$F$15),1079.85)</f>
        <v>1079.8499999999999</v>
      </c>
      <c r="AE203" s="1">
        <f t="shared" si="67"/>
        <v>188037.13000000009</v>
      </c>
      <c r="AF203" s="40">
        <f>IF('Imperial ME - Current'!$F$15&lt;2.3795,385.62-52.4691*(2.3795-'Imperial ME - Current'!$F$15),385.62)</f>
        <v>385.62</v>
      </c>
      <c r="AG203" s="1">
        <f t="shared" si="58"/>
        <v>100244.59999999963</v>
      </c>
      <c r="AJ203" s="40">
        <v>225</v>
      </c>
      <c r="AK203" s="40">
        <f>IF('Imperial ME - Current'!$G$15&lt;2.3542,1079.85-130.66*(2.3542-'Imperial ME - Current'!$G$15),1079.85)</f>
        <v>1079.8499999999999</v>
      </c>
      <c r="AL203" s="1">
        <f t="shared" si="68"/>
        <v>188037.13000000009</v>
      </c>
      <c r="AM203" s="40">
        <f>IF('Imperial ME - Current'!$G$15&lt;2.3795,385.62-52.4691*(2.3795-'Imperial ME - Current'!$G$15),385.62)</f>
        <v>385.62</v>
      </c>
      <c r="AN203" s="1">
        <f t="shared" si="59"/>
        <v>100244.59999999963</v>
      </c>
      <c r="AQ203" s="40">
        <v>225</v>
      </c>
      <c r="AR203" s="40">
        <f>IF('Imperial ME - Current'!$H$15&lt;2.3542,1079.85-130.66*(2.3542-'Imperial ME - Current'!$H$15),1079.85)</f>
        <v>1079.8499999999999</v>
      </c>
      <c r="AS203" s="1">
        <f t="shared" si="69"/>
        <v>188037.13000000009</v>
      </c>
      <c r="AT203" s="40">
        <f>IF('Imperial ME - Current'!$H$15&lt;2.3795,385.62-52.4691*(2.3795-'Imperial ME - Current'!$H$15),385.62)</f>
        <v>385.62</v>
      </c>
      <c r="AU203" s="1">
        <f t="shared" si="60"/>
        <v>100244.59999999963</v>
      </c>
      <c r="AX203" s="40">
        <v>225</v>
      </c>
      <c r="AY203" s="40">
        <f>IF('Imperial ME - Current'!$I$15&lt;2.3542,1079.85-130.66*(2.3542-'Imperial ME - Current'!$I$15),1079.85)</f>
        <v>1079.8499999999999</v>
      </c>
      <c r="AZ203" s="1">
        <f t="shared" si="70"/>
        <v>188037.13000000009</v>
      </c>
      <c r="BA203" s="40">
        <f>IF('Imperial ME - Current'!$I$15&lt;2.3795,385.62-52.4691*(2.3795-'Imperial ME - Current'!$I$15),385.62)</f>
        <v>385.62</v>
      </c>
      <c r="BB203" s="1">
        <f t="shared" si="61"/>
        <v>100244.59999999963</v>
      </c>
    </row>
    <row r="204" spans="1:54" x14ac:dyDescent="0.25">
      <c r="A204" s="40">
        <v>226</v>
      </c>
      <c r="B204" s="40">
        <f>IF('Imperial ME - Current'!$B$15&lt;2.3542,1079.85-130.66*(2.3542-'Imperial ME - Current'!$B$15),1079.85)</f>
        <v>1079.8499999999999</v>
      </c>
      <c r="C204" s="1">
        <f t="shared" si="63"/>
        <v>189116.9800000001</v>
      </c>
      <c r="D204" s="40">
        <f>IF('Imperial ME - Current'!$B$15&lt;2.3795,385.62-52.4691*(2.3795-'Imperial ME - Current'!$B$15),385.62)</f>
        <v>385.62</v>
      </c>
      <c r="E204" s="1">
        <f t="shared" si="62"/>
        <v>100630.21999999962</v>
      </c>
      <c r="H204" s="40">
        <v>226</v>
      </c>
      <c r="I204" s="40">
        <f>IF('Imperial ME - Current'!$C$15&lt;2.3542,1079.85-130.66*(2.3542-'Imperial ME - Current'!$C$15),1079.85)</f>
        <v>1079.8499999999999</v>
      </c>
      <c r="J204" s="1">
        <f t="shared" si="64"/>
        <v>189116.9800000001</v>
      </c>
      <c r="K204" s="40">
        <f>IF('Imperial ME - Current'!$C$15&lt;2.3795,385.62-52.4691*(2.3795-'Imperial ME - Current'!$C$15),385.62)</f>
        <v>385.62</v>
      </c>
      <c r="L204" s="1">
        <f t="shared" si="55"/>
        <v>100630.21999999962</v>
      </c>
      <c r="O204" s="40">
        <v>226</v>
      </c>
      <c r="P204" s="40">
        <f>IF('Imperial ME - Current'!$D$15&lt;2.3542,1079.85-130.66*(2.3542-'Imperial ME - Current'!$D$15),1079.85)</f>
        <v>1079.8499999999999</v>
      </c>
      <c r="Q204" s="1">
        <f t="shared" si="65"/>
        <v>189116.9800000001</v>
      </c>
      <c r="R204" s="40">
        <f>IF('Imperial ME - Current'!$D$15&lt;2.3795,385.62-52.4691*(2.3795-'Imperial ME - Current'!$D$15),385.62)</f>
        <v>385.62</v>
      </c>
      <c r="S204" s="1">
        <f t="shared" si="56"/>
        <v>100630.21999999962</v>
      </c>
      <c r="V204" s="40">
        <v>226</v>
      </c>
      <c r="W204" s="40">
        <f>IF('Imperial ME - Current'!$E$15&lt;2.3542,1079.85-130.66*(2.3542-'Imperial ME - Current'!$E$15),1079.85)</f>
        <v>1079.8499999999999</v>
      </c>
      <c r="X204" s="1">
        <f t="shared" si="66"/>
        <v>189116.9800000001</v>
      </c>
      <c r="Y204" s="40">
        <f>IF('Imperial ME - Current'!$E$15&lt;2.3795,385.62-52.4691*(2.3795-'Imperial ME - Current'!$E$15),385.62)</f>
        <v>385.62</v>
      </c>
      <c r="Z204" s="1">
        <f t="shared" si="57"/>
        <v>100630.21999999962</v>
      </c>
      <c r="AC204" s="40">
        <v>226</v>
      </c>
      <c r="AD204" s="40">
        <f>IF('Imperial ME - Current'!$F$15&lt;2.3542,1079.85-130.66*(2.3542-'Imperial ME - Current'!$F$15),1079.85)</f>
        <v>1079.8499999999999</v>
      </c>
      <c r="AE204" s="1">
        <f t="shared" si="67"/>
        <v>189116.9800000001</v>
      </c>
      <c r="AF204" s="40">
        <f>IF('Imperial ME - Current'!$F$15&lt;2.3795,385.62-52.4691*(2.3795-'Imperial ME - Current'!$F$15),385.62)</f>
        <v>385.62</v>
      </c>
      <c r="AG204" s="1">
        <f t="shared" si="58"/>
        <v>100630.21999999962</v>
      </c>
      <c r="AJ204" s="40">
        <v>226</v>
      </c>
      <c r="AK204" s="40">
        <f>IF('Imperial ME - Current'!$G$15&lt;2.3542,1079.85-130.66*(2.3542-'Imperial ME - Current'!$G$15),1079.85)</f>
        <v>1079.8499999999999</v>
      </c>
      <c r="AL204" s="1">
        <f t="shared" si="68"/>
        <v>189116.9800000001</v>
      </c>
      <c r="AM204" s="40">
        <f>IF('Imperial ME - Current'!$G$15&lt;2.3795,385.62-52.4691*(2.3795-'Imperial ME - Current'!$G$15),385.62)</f>
        <v>385.62</v>
      </c>
      <c r="AN204" s="1">
        <f t="shared" si="59"/>
        <v>100630.21999999962</v>
      </c>
      <c r="AQ204" s="40">
        <v>226</v>
      </c>
      <c r="AR204" s="40">
        <f>IF('Imperial ME - Current'!$H$15&lt;2.3542,1079.85-130.66*(2.3542-'Imperial ME - Current'!$H$15),1079.85)</f>
        <v>1079.8499999999999</v>
      </c>
      <c r="AS204" s="1">
        <f t="shared" si="69"/>
        <v>189116.9800000001</v>
      </c>
      <c r="AT204" s="40">
        <f>IF('Imperial ME - Current'!$H$15&lt;2.3795,385.62-52.4691*(2.3795-'Imperial ME - Current'!$H$15),385.62)</f>
        <v>385.62</v>
      </c>
      <c r="AU204" s="1">
        <f t="shared" si="60"/>
        <v>100630.21999999962</v>
      </c>
      <c r="AX204" s="40">
        <v>226</v>
      </c>
      <c r="AY204" s="40">
        <f>IF('Imperial ME - Current'!$I$15&lt;2.3542,1079.85-130.66*(2.3542-'Imperial ME - Current'!$I$15),1079.85)</f>
        <v>1079.8499999999999</v>
      </c>
      <c r="AZ204" s="1">
        <f t="shared" si="70"/>
        <v>189116.9800000001</v>
      </c>
      <c r="BA204" s="40">
        <f>IF('Imperial ME - Current'!$I$15&lt;2.3795,385.62-52.4691*(2.3795-'Imperial ME - Current'!$I$15),385.62)</f>
        <v>385.62</v>
      </c>
      <c r="BB204" s="1">
        <f t="shared" si="61"/>
        <v>100630.21999999962</v>
      </c>
    </row>
    <row r="205" spans="1:54" x14ac:dyDescent="0.25">
      <c r="A205" s="40">
        <v>227</v>
      </c>
      <c r="B205" s="40">
        <f>IF('Imperial ME - Current'!$B$15&lt;2.3542,1079.85-130.66*(2.3542-'Imperial ME - Current'!$B$15),1079.85)</f>
        <v>1079.8499999999999</v>
      </c>
      <c r="C205" s="1">
        <f t="shared" si="63"/>
        <v>190196.8300000001</v>
      </c>
      <c r="D205" s="40">
        <f>IF('Imperial ME - Current'!$B$15&lt;2.3795,385.62-52.4691*(2.3795-'Imperial ME - Current'!$B$15),385.62)</f>
        <v>385.62</v>
      </c>
      <c r="E205" s="1">
        <f t="shared" si="62"/>
        <v>101015.83999999962</v>
      </c>
      <c r="H205" s="40">
        <v>227</v>
      </c>
      <c r="I205" s="40">
        <f>IF('Imperial ME - Current'!$C$15&lt;2.3542,1079.85-130.66*(2.3542-'Imperial ME - Current'!$C$15),1079.85)</f>
        <v>1079.8499999999999</v>
      </c>
      <c r="J205" s="1">
        <f t="shared" si="64"/>
        <v>190196.8300000001</v>
      </c>
      <c r="K205" s="40">
        <f>IF('Imperial ME - Current'!$C$15&lt;2.3795,385.62-52.4691*(2.3795-'Imperial ME - Current'!$C$15),385.62)</f>
        <v>385.62</v>
      </c>
      <c r="L205" s="1">
        <f t="shared" ref="L205:L268" si="71">K205+L204</f>
        <v>101015.83999999962</v>
      </c>
      <c r="O205" s="40">
        <v>227</v>
      </c>
      <c r="P205" s="40">
        <f>IF('Imperial ME - Current'!$D$15&lt;2.3542,1079.85-130.66*(2.3542-'Imperial ME - Current'!$D$15),1079.85)</f>
        <v>1079.8499999999999</v>
      </c>
      <c r="Q205" s="1">
        <f t="shared" si="65"/>
        <v>190196.8300000001</v>
      </c>
      <c r="R205" s="40">
        <f>IF('Imperial ME - Current'!$D$15&lt;2.3795,385.62-52.4691*(2.3795-'Imperial ME - Current'!$D$15),385.62)</f>
        <v>385.62</v>
      </c>
      <c r="S205" s="1">
        <f t="shared" ref="S205:S268" si="72">R205+S204</f>
        <v>101015.83999999962</v>
      </c>
      <c r="V205" s="40">
        <v>227</v>
      </c>
      <c r="W205" s="40">
        <f>IF('Imperial ME - Current'!$E$15&lt;2.3542,1079.85-130.66*(2.3542-'Imperial ME - Current'!$E$15),1079.85)</f>
        <v>1079.8499999999999</v>
      </c>
      <c r="X205" s="1">
        <f t="shared" si="66"/>
        <v>190196.8300000001</v>
      </c>
      <c r="Y205" s="40">
        <f>IF('Imperial ME - Current'!$E$15&lt;2.3795,385.62-52.4691*(2.3795-'Imperial ME - Current'!$E$15),385.62)</f>
        <v>385.62</v>
      </c>
      <c r="Z205" s="1">
        <f t="shared" ref="Z205:Z268" si="73">Y205+Z204</f>
        <v>101015.83999999962</v>
      </c>
      <c r="AC205" s="40">
        <v>227</v>
      </c>
      <c r="AD205" s="40">
        <f>IF('Imperial ME - Current'!$F$15&lt;2.3542,1079.85-130.66*(2.3542-'Imperial ME - Current'!$F$15),1079.85)</f>
        <v>1079.8499999999999</v>
      </c>
      <c r="AE205" s="1">
        <f t="shared" si="67"/>
        <v>190196.8300000001</v>
      </c>
      <c r="AF205" s="40">
        <f>IF('Imperial ME - Current'!$F$15&lt;2.3795,385.62-52.4691*(2.3795-'Imperial ME - Current'!$F$15),385.62)</f>
        <v>385.62</v>
      </c>
      <c r="AG205" s="1">
        <f t="shared" ref="AG205:AG268" si="74">AF205+AG204</f>
        <v>101015.83999999962</v>
      </c>
      <c r="AJ205" s="40">
        <v>227</v>
      </c>
      <c r="AK205" s="40">
        <f>IF('Imperial ME - Current'!$G$15&lt;2.3542,1079.85-130.66*(2.3542-'Imperial ME - Current'!$G$15),1079.85)</f>
        <v>1079.8499999999999</v>
      </c>
      <c r="AL205" s="1">
        <f t="shared" si="68"/>
        <v>190196.8300000001</v>
      </c>
      <c r="AM205" s="40">
        <f>IF('Imperial ME - Current'!$G$15&lt;2.3795,385.62-52.4691*(2.3795-'Imperial ME - Current'!$G$15),385.62)</f>
        <v>385.62</v>
      </c>
      <c r="AN205" s="1">
        <f t="shared" ref="AN205:AN268" si="75">AM205+AN204</f>
        <v>101015.83999999962</v>
      </c>
      <c r="AQ205" s="40">
        <v>227</v>
      </c>
      <c r="AR205" s="40">
        <f>IF('Imperial ME - Current'!$H$15&lt;2.3542,1079.85-130.66*(2.3542-'Imperial ME - Current'!$H$15),1079.85)</f>
        <v>1079.8499999999999</v>
      </c>
      <c r="AS205" s="1">
        <f t="shared" si="69"/>
        <v>190196.8300000001</v>
      </c>
      <c r="AT205" s="40">
        <f>IF('Imperial ME - Current'!$H$15&lt;2.3795,385.62-52.4691*(2.3795-'Imperial ME - Current'!$H$15),385.62)</f>
        <v>385.62</v>
      </c>
      <c r="AU205" s="1">
        <f t="shared" ref="AU205:AU268" si="76">AT205+AU204</f>
        <v>101015.83999999962</v>
      </c>
      <c r="AX205" s="40">
        <v>227</v>
      </c>
      <c r="AY205" s="40">
        <f>IF('Imperial ME - Current'!$I$15&lt;2.3542,1079.85-130.66*(2.3542-'Imperial ME - Current'!$I$15),1079.85)</f>
        <v>1079.8499999999999</v>
      </c>
      <c r="AZ205" s="1">
        <f t="shared" si="70"/>
        <v>190196.8300000001</v>
      </c>
      <c r="BA205" s="40">
        <f>IF('Imperial ME - Current'!$I$15&lt;2.3795,385.62-52.4691*(2.3795-'Imperial ME - Current'!$I$15),385.62)</f>
        <v>385.62</v>
      </c>
      <c r="BB205" s="1">
        <f t="shared" ref="BB205:BB268" si="77">BA205+BB204</f>
        <v>101015.83999999962</v>
      </c>
    </row>
    <row r="206" spans="1:54" x14ac:dyDescent="0.25">
      <c r="A206" s="40">
        <v>228</v>
      </c>
      <c r="B206" s="40">
        <f>IF('Imperial ME - Current'!$B$15&lt;2.3542,1079.85-130.66*(2.3542-'Imperial ME - Current'!$B$15),1079.85)</f>
        <v>1079.8499999999999</v>
      </c>
      <c r="C206" s="1">
        <f t="shared" si="63"/>
        <v>191276.68000000011</v>
      </c>
      <c r="D206" s="40">
        <f>IF('Imperial ME - Current'!$B$15&lt;2.3795,385.62-52.4691*(2.3795-'Imperial ME - Current'!$B$15),385.62)</f>
        <v>385.62</v>
      </c>
      <c r="E206" s="1">
        <f t="shared" si="62"/>
        <v>101401.45999999961</v>
      </c>
      <c r="H206" s="40">
        <v>228</v>
      </c>
      <c r="I206" s="40">
        <f>IF('Imperial ME - Current'!$C$15&lt;2.3542,1079.85-130.66*(2.3542-'Imperial ME - Current'!$C$15),1079.85)</f>
        <v>1079.8499999999999</v>
      </c>
      <c r="J206" s="1">
        <f t="shared" si="64"/>
        <v>191276.68000000011</v>
      </c>
      <c r="K206" s="40">
        <f>IF('Imperial ME - Current'!$C$15&lt;2.3795,385.62-52.4691*(2.3795-'Imperial ME - Current'!$C$15),385.62)</f>
        <v>385.62</v>
      </c>
      <c r="L206" s="1">
        <f t="shared" si="71"/>
        <v>101401.45999999961</v>
      </c>
      <c r="O206" s="40">
        <v>228</v>
      </c>
      <c r="P206" s="40">
        <f>IF('Imperial ME - Current'!$D$15&lt;2.3542,1079.85-130.66*(2.3542-'Imperial ME - Current'!$D$15),1079.85)</f>
        <v>1079.8499999999999</v>
      </c>
      <c r="Q206" s="1">
        <f t="shared" si="65"/>
        <v>191276.68000000011</v>
      </c>
      <c r="R206" s="40">
        <f>IF('Imperial ME - Current'!$D$15&lt;2.3795,385.62-52.4691*(2.3795-'Imperial ME - Current'!$D$15),385.62)</f>
        <v>385.62</v>
      </c>
      <c r="S206" s="1">
        <f t="shared" si="72"/>
        <v>101401.45999999961</v>
      </c>
      <c r="V206" s="40">
        <v>228</v>
      </c>
      <c r="W206" s="40">
        <f>IF('Imperial ME - Current'!$E$15&lt;2.3542,1079.85-130.66*(2.3542-'Imperial ME - Current'!$E$15),1079.85)</f>
        <v>1079.8499999999999</v>
      </c>
      <c r="X206" s="1">
        <f t="shared" si="66"/>
        <v>191276.68000000011</v>
      </c>
      <c r="Y206" s="40">
        <f>IF('Imperial ME - Current'!$E$15&lt;2.3795,385.62-52.4691*(2.3795-'Imperial ME - Current'!$E$15),385.62)</f>
        <v>385.62</v>
      </c>
      <c r="Z206" s="1">
        <f t="shared" si="73"/>
        <v>101401.45999999961</v>
      </c>
      <c r="AC206" s="40">
        <v>228</v>
      </c>
      <c r="AD206" s="40">
        <f>IF('Imperial ME - Current'!$F$15&lt;2.3542,1079.85-130.66*(2.3542-'Imperial ME - Current'!$F$15),1079.85)</f>
        <v>1079.8499999999999</v>
      </c>
      <c r="AE206" s="1">
        <f t="shared" si="67"/>
        <v>191276.68000000011</v>
      </c>
      <c r="AF206" s="40">
        <f>IF('Imperial ME - Current'!$F$15&lt;2.3795,385.62-52.4691*(2.3795-'Imperial ME - Current'!$F$15),385.62)</f>
        <v>385.62</v>
      </c>
      <c r="AG206" s="1">
        <f t="shared" si="74"/>
        <v>101401.45999999961</v>
      </c>
      <c r="AJ206" s="40">
        <v>228</v>
      </c>
      <c r="AK206" s="40">
        <f>IF('Imperial ME - Current'!$G$15&lt;2.3542,1079.85-130.66*(2.3542-'Imperial ME - Current'!$G$15),1079.85)</f>
        <v>1079.8499999999999</v>
      </c>
      <c r="AL206" s="1">
        <f t="shared" si="68"/>
        <v>191276.68000000011</v>
      </c>
      <c r="AM206" s="40">
        <f>IF('Imperial ME - Current'!$G$15&lt;2.3795,385.62-52.4691*(2.3795-'Imperial ME - Current'!$G$15),385.62)</f>
        <v>385.62</v>
      </c>
      <c r="AN206" s="1">
        <f t="shared" si="75"/>
        <v>101401.45999999961</v>
      </c>
      <c r="AQ206" s="40">
        <v>228</v>
      </c>
      <c r="AR206" s="40">
        <f>IF('Imperial ME - Current'!$H$15&lt;2.3542,1079.85-130.66*(2.3542-'Imperial ME - Current'!$H$15),1079.85)</f>
        <v>1079.8499999999999</v>
      </c>
      <c r="AS206" s="1">
        <f t="shared" si="69"/>
        <v>191276.68000000011</v>
      </c>
      <c r="AT206" s="40">
        <f>IF('Imperial ME - Current'!$H$15&lt;2.3795,385.62-52.4691*(2.3795-'Imperial ME - Current'!$H$15),385.62)</f>
        <v>385.62</v>
      </c>
      <c r="AU206" s="1">
        <f t="shared" si="76"/>
        <v>101401.45999999961</v>
      </c>
      <c r="AX206" s="40">
        <v>228</v>
      </c>
      <c r="AY206" s="40">
        <f>IF('Imperial ME - Current'!$I$15&lt;2.3542,1079.85-130.66*(2.3542-'Imperial ME - Current'!$I$15),1079.85)</f>
        <v>1079.8499999999999</v>
      </c>
      <c r="AZ206" s="1">
        <f t="shared" si="70"/>
        <v>191276.68000000011</v>
      </c>
      <c r="BA206" s="40">
        <f>IF('Imperial ME - Current'!$I$15&lt;2.3795,385.62-52.4691*(2.3795-'Imperial ME - Current'!$I$15),385.62)</f>
        <v>385.62</v>
      </c>
      <c r="BB206" s="1">
        <f t="shared" si="77"/>
        <v>101401.45999999961</v>
      </c>
    </row>
    <row r="207" spans="1:54" x14ac:dyDescent="0.25">
      <c r="A207" s="40">
        <v>229</v>
      </c>
      <c r="B207" s="40">
        <f>IF('Imperial ME - Current'!$B$15&lt;2.3542,1079.85-130.66*(2.3542-'Imperial ME - Current'!$B$15),1079.85)</f>
        <v>1079.8499999999999</v>
      </c>
      <c r="C207" s="1">
        <f t="shared" si="63"/>
        <v>192356.53000000012</v>
      </c>
      <c r="D207" s="40">
        <f>IF('Imperial ME - Current'!$B$15&lt;2.3795,385.62-52.4691*(2.3795-'Imperial ME - Current'!$B$15),385.62)</f>
        <v>385.62</v>
      </c>
      <c r="E207" s="1">
        <f t="shared" si="62"/>
        <v>101787.07999999961</v>
      </c>
      <c r="H207" s="40">
        <v>229</v>
      </c>
      <c r="I207" s="40">
        <f>IF('Imperial ME - Current'!$C$15&lt;2.3542,1079.85-130.66*(2.3542-'Imperial ME - Current'!$C$15),1079.85)</f>
        <v>1079.8499999999999</v>
      </c>
      <c r="J207" s="1">
        <f t="shared" si="64"/>
        <v>192356.53000000012</v>
      </c>
      <c r="K207" s="40">
        <f>IF('Imperial ME - Current'!$C$15&lt;2.3795,385.62-52.4691*(2.3795-'Imperial ME - Current'!$C$15),385.62)</f>
        <v>385.62</v>
      </c>
      <c r="L207" s="1">
        <f t="shared" si="71"/>
        <v>101787.07999999961</v>
      </c>
      <c r="O207" s="40">
        <v>229</v>
      </c>
      <c r="P207" s="40">
        <f>IF('Imperial ME - Current'!$D$15&lt;2.3542,1079.85-130.66*(2.3542-'Imperial ME - Current'!$D$15),1079.85)</f>
        <v>1079.8499999999999</v>
      </c>
      <c r="Q207" s="1">
        <f t="shared" si="65"/>
        <v>192356.53000000012</v>
      </c>
      <c r="R207" s="40">
        <f>IF('Imperial ME - Current'!$D$15&lt;2.3795,385.62-52.4691*(2.3795-'Imperial ME - Current'!$D$15),385.62)</f>
        <v>385.62</v>
      </c>
      <c r="S207" s="1">
        <f t="shared" si="72"/>
        <v>101787.07999999961</v>
      </c>
      <c r="V207" s="40">
        <v>229</v>
      </c>
      <c r="W207" s="40">
        <f>IF('Imperial ME - Current'!$E$15&lt;2.3542,1079.85-130.66*(2.3542-'Imperial ME - Current'!$E$15),1079.85)</f>
        <v>1079.8499999999999</v>
      </c>
      <c r="X207" s="1">
        <f t="shared" si="66"/>
        <v>192356.53000000012</v>
      </c>
      <c r="Y207" s="40">
        <f>IF('Imperial ME - Current'!$E$15&lt;2.3795,385.62-52.4691*(2.3795-'Imperial ME - Current'!$E$15),385.62)</f>
        <v>385.62</v>
      </c>
      <c r="Z207" s="1">
        <f t="shared" si="73"/>
        <v>101787.07999999961</v>
      </c>
      <c r="AC207" s="40">
        <v>229</v>
      </c>
      <c r="AD207" s="40">
        <f>IF('Imperial ME - Current'!$F$15&lt;2.3542,1079.85-130.66*(2.3542-'Imperial ME - Current'!$F$15),1079.85)</f>
        <v>1079.8499999999999</v>
      </c>
      <c r="AE207" s="1">
        <f t="shared" si="67"/>
        <v>192356.53000000012</v>
      </c>
      <c r="AF207" s="40">
        <f>IF('Imperial ME - Current'!$F$15&lt;2.3795,385.62-52.4691*(2.3795-'Imperial ME - Current'!$F$15),385.62)</f>
        <v>385.62</v>
      </c>
      <c r="AG207" s="1">
        <f t="shared" si="74"/>
        <v>101787.07999999961</v>
      </c>
      <c r="AJ207" s="40">
        <v>229</v>
      </c>
      <c r="AK207" s="40">
        <f>IF('Imperial ME - Current'!$G$15&lt;2.3542,1079.85-130.66*(2.3542-'Imperial ME - Current'!$G$15),1079.85)</f>
        <v>1079.8499999999999</v>
      </c>
      <c r="AL207" s="1">
        <f t="shared" si="68"/>
        <v>192356.53000000012</v>
      </c>
      <c r="AM207" s="40">
        <f>IF('Imperial ME - Current'!$G$15&lt;2.3795,385.62-52.4691*(2.3795-'Imperial ME - Current'!$G$15),385.62)</f>
        <v>385.62</v>
      </c>
      <c r="AN207" s="1">
        <f t="shared" si="75"/>
        <v>101787.07999999961</v>
      </c>
      <c r="AQ207" s="40">
        <v>229</v>
      </c>
      <c r="AR207" s="40">
        <f>IF('Imperial ME - Current'!$H$15&lt;2.3542,1079.85-130.66*(2.3542-'Imperial ME - Current'!$H$15),1079.85)</f>
        <v>1079.8499999999999</v>
      </c>
      <c r="AS207" s="1">
        <f t="shared" si="69"/>
        <v>192356.53000000012</v>
      </c>
      <c r="AT207" s="40">
        <f>IF('Imperial ME - Current'!$H$15&lt;2.3795,385.62-52.4691*(2.3795-'Imperial ME - Current'!$H$15),385.62)</f>
        <v>385.62</v>
      </c>
      <c r="AU207" s="1">
        <f t="shared" si="76"/>
        <v>101787.07999999961</v>
      </c>
      <c r="AX207" s="40">
        <v>229</v>
      </c>
      <c r="AY207" s="40">
        <f>IF('Imperial ME - Current'!$I$15&lt;2.3542,1079.85-130.66*(2.3542-'Imperial ME - Current'!$I$15),1079.85)</f>
        <v>1079.8499999999999</v>
      </c>
      <c r="AZ207" s="1">
        <f t="shared" si="70"/>
        <v>192356.53000000012</v>
      </c>
      <c r="BA207" s="40">
        <f>IF('Imperial ME - Current'!$I$15&lt;2.3795,385.62-52.4691*(2.3795-'Imperial ME - Current'!$I$15),385.62)</f>
        <v>385.62</v>
      </c>
      <c r="BB207" s="1">
        <f t="shared" si="77"/>
        <v>101787.07999999961</v>
      </c>
    </row>
    <row r="208" spans="1:54" x14ac:dyDescent="0.25">
      <c r="A208" s="40">
        <v>230</v>
      </c>
      <c r="B208" s="40">
        <f>IF('Imperial ME - Current'!$B$15&lt;2.3542,1079.85-130.66*(2.3542-'Imperial ME - Current'!$B$15),1079.85)</f>
        <v>1079.8499999999999</v>
      </c>
      <c r="C208" s="1">
        <f t="shared" si="63"/>
        <v>193436.38000000012</v>
      </c>
      <c r="D208" s="40">
        <f>IF('Imperial ME - Current'!$B$15&lt;2.3795,385.62-52.4691*(2.3795-'Imperial ME - Current'!$B$15),385.62)</f>
        <v>385.62</v>
      </c>
      <c r="E208" s="1">
        <f t="shared" si="62"/>
        <v>102172.6999999996</v>
      </c>
      <c r="F208" s="1"/>
      <c r="G208" s="1"/>
      <c r="H208" s="40">
        <v>230</v>
      </c>
      <c r="I208" s="40">
        <f>IF('Imperial ME - Current'!$C$15&lt;2.3542,1079.85-130.66*(2.3542-'Imperial ME - Current'!$C$15),1079.85)</f>
        <v>1079.8499999999999</v>
      </c>
      <c r="J208" s="1">
        <f t="shared" si="64"/>
        <v>193436.38000000012</v>
      </c>
      <c r="K208" s="40">
        <f>IF('Imperial ME - Current'!$C$15&lt;2.3795,385.62-52.4691*(2.3795-'Imperial ME - Current'!$C$15),385.62)</f>
        <v>385.62</v>
      </c>
      <c r="L208" s="1">
        <f t="shared" si="71"/>
        <v>102172.6999999996</v>
      </c>
      <c r="O208" s="40">
        <v>230</v>
      </c>
      <c r="P208" s="40">
        <f>IF('Imperial ME - Current'!$D$15&lt;2.3542,1079.85-130.66*(2.3542-'Imperial ME - Current'!$D$15),1079.85)</f>
        <v>1079.8499999999999</v>
      </c>
      <c r="Q208" s="1">
        <f t="shared" si="65"/>
        <v>193436.38000000012</v>
      </c>
      <c r="R208" s="40">
        <f>IF('Imperial ME - Current'!$D$15&lt;2.3795,385.62-52.4691*(2.3795-'Imperial ME - Current'!$D$15),385.62)</f>
        <v>385.62</v>
      </c>
      <c r="S208" s="1">
        <f t="shared" si="72"/>
        <v>102172.6999999996</v>
      </c>
      <c r="V208" s="40">
        <v>230</v>
      </c>
      <c r="W208" s="40">
        <f>IF('Imperial ME - Current'!$E$15&lt;2.3542,1079.85-130.66*(2.3542-'Imperial ME - Current'!$E$15),1079.85)</f>
        <v>1079.8499999999999</v>
      </c>
      <c r="X208" s="1">
        <f t="shared" si="66"/>
        <v>193436.38000000012</v>
      </c>
      <c r="Y208" s="40">
        <f>IF('Imperial ME - Current'!$E$15&lt;2.3795,385.62-52.4691*(2.3795-'Imperial ME - Current'!$E$15),385.62)</f>
        <v>385.62</v>
      </c>
      <c r="Z208" s="1">
        <f t="shared" si="73"/>
        <v>102172.6999999996</v>
      </c>
      <c r="AC208" s="40">
        <v>230</v>
      </c>
      <c r="AD208" s="40">
        <f>IF('Imperial ME - Current'!$F$15&lt;2.3542,1079.85-130.66*(2.3542-'Imperial ME - Current'!$F$15),1079.85)</f>
        <v>1079.8499999999999</v>
      </c>
      <c r="AE208" s="1">
        <f t="shared" si="67"/>
        <v>193436.38000000012</v>
      </c>
      <c r="AF208" s="40">
        <f>IF('Imperial ME - Current'!$F$15&lt;2.3795,385.62-52.4691*(2.3795-'Imperial ME - Current'!$F$15),385.62)</f>
        <v>385.62</v>
      </c>
      <c r="AG208" s="1">
        <f t="shared" si="74"/>
        <v>102172.6999999996</v>
      </c>
      <c r="AJ208" s="40">
        <v>230</v>
      </c>
      <c r="AK208" s="40">
        <f>IF('Imperial ME - Current'!$G$15&lt;2.3542,1079.85-130.66*(2.3542-'Imperial ME - Current'!$G$15),1079.85)</f>
        <v>1079.8499999999999</v>
      </c>
      <c r="AL208" s="1">
        <f t="shared" si="68"/>
        <v>193436.38000000012</v>
      </c>
      <c r="AM208" s="40">
        <f>IF('Imperial ME - Current'!$G$15&lt;2.3795,385.62-52.4691*(2.3795-'Imperial ME - Current'!$G$15),385.62)</f>
        <v>385.62</v>
      </c>
      <c r="AN208" s="1">
        <f t="shared" si="75"/>
        <v>102172.6999999996</v>
      </c>
      <c r="AQ208" s="40">
        <v>230</v>
      </c>
      <c r="AR208" s="40">
        <f>IF('Imperial ME - Current'!$H$15&lt;2.3542,1079.85-130.66*(2.3542-'Imperial ME - Current'!$H$15),1079.85)</f>
        <v>1079.8499999999999</v>
      </c>
      <c r="AS208" s="1">
        <f t="shared" si="69"/>
        <v>193436.38000000012</v>
      </c>
      <c r="AT208" s="40">
        <f>IF('Imperial ME - Current'!$H$15&lt;2.3795,385.62-52.4691*(2.3795-'Imperial ME - Current'!$H$15),385.62)</f>
        <v>385.62</v>
      </c>
      <c r="AU208" s="1">
        <f t="shared" si="76"/>
        <v>102172.6999999996</v>
      </c>
      <c r="AX208" s="40">
        <v>230</v>
      </c>
      <c r="AY208" s="40">
        <f>IF('Imperial ME - Current'!$I$15&lt;2.3542,1079.85-130.66*(2.3542-'Imperial ME - Current'!$I$15),1079.85)</f>
        <v>1079.8499999999999</v>
      </c>
      <c r="AZ208" s="1">
        <f t="shared" si="70"/>
        <v>193436.38000000012</v>
      </c>
      <c r="BA208" s="40">
        <f>IF('Imperial ME - Current'!$I$15&lt;2.3795,385.62-52.4691*(2.3795-'Imperial ME - Current'!$I$15),385.62)</f>
        <v>385.62</v>
      </c>
      <c r="BB208" s="1">
        <f t="shared" si="77"/>
        <v>102172.6999999996</v>
      </c>
    </row>
    <row r="209" spans="1:54" x14ac:dyDescent="0.25">
      <c r="A209" s="40">
        <v>231</v>
      </c>
      <c r="B209" s="40">
        <f>IF('Imperial ME - Current'!$B$15&lt;1.9677,859.07-155.85*(1.9677-'Imperial ME - Current'!$B$15),859.07)</f>
        <v>859.07</v>
      </c>
      <c r="C209" s="1">
        <f t="shared" si="63"/>
        <v>194295.45000000013</v>
      </c>
      <c r="D209" s="40">
        <f>IF('Imperial ME - Current'!$B$15&lt;1.9605,324.57-67.0069*(1.9605-'Imperial ME - Current'!$B$15),324.57)</f>
        <v>324.57</v>
      </c>
      <c r="E209" s="1">
        <f t="shared" si="62"/>
        <v>102497.26999999961</v>
      </c>
      <c r="F209" s="1"/>
      <c r="G209" s="1"/>
      <c r="H209" s="40">
        <v>231</v>
      </c>
      <c r="I209" s="40">
        <f>IF('Imperial ME - Current'!$C$15&lt;1.9677,859.07-155.85*(1.9677-'Imperial ME - Current'!$C$15),859.07)</f>
        <v>859.07</v>
      </c>
      <c r="J209" s="1">
        <f t="shared" si="64"/>
        <v>194295.45000000013</v>
      </c>
      <c r="K209" s="40">
        <f>IF('Imperial ME - Current'!$C$15&lt;1.9605,324.57-67.0069*(1.9605-'Imperial ME - Current'!$C$15),324.57)</f>
        <v>324.57</v>
      </c>
      <c r="L209" s="1">
        <f t="shared" si="71"/>
        <v>102497.26999999961</v>
      </c>
      <c r="O209" s="40">
        <v>231</v>
      </c>
      <c r="P209" s="40">
        <f>IF('Imperial ME - Current'!$D$15&lt;1.9677,859.07-155.85*(1.9677-'Imperial ME - Current'!$D$15),859.07)</f>
        <v>859.07</v>
      </c>
      <c r="Q209" s="1">
        <f t="shared" si="65"/>
        <v>194295.45000000013</v>
      </c>
      <c r="R209" s="40">
        <f>IF('Imperial ME - Current'!$D$15&lt;1.9605,324.57-67.0069*(1.9605-'Imperial ME - Current'!$D$15),324.57)</f>
        <v>324.57</v>
      </c>
      <c r="S209" s="1">
        <f t="shared" si="72"/>
        <v>102497.26999999961</v>
      </c>
      <c r="V209" s="40">
        <v>231</v>
      </c>
      <c r="W209" s="40">
        <f>IF('Imperial ME - Current'!$E$15&lt;1.9677,859.07-155.85*(1.9677-'Imperial ME - Current'!$E$15),859.07)</f>
        <v>859.07</v>
      </c>
      <c r="X209" s="1">
        <f t="shared" si="66"/>
        <v>194295.45000000013</v>
      </c>
      <c r="Y209" s="40">
        <f>IF('Imperial ME - Current'!$E$15&lt;1.9605,324.57-67.0069*(1.9605-'Imperial ME - Current'!$E$15),324.57)</f>
        <v>324.57</v>
      </c>
      <c r="Z209" s="1">
        <f t="shared" si="73"/>
        <v>102497.26999999961</v>
      </c>
      <c r="AC209" s="40">
        <v>231</v>
      </c>
      <c r="AD209" s="40">
        <f>IF('Imperial ME - Current'!$F$15&lt;1.9677,859.07-155.85*(1.9677-'Imperial ME - Current'!$F$15),859.07)</f>
        <v>859.07</v>
      </c>
      <c r="AE209" s="1">
        <f t="shared" si="67"/>
        <v>194295.45000000013</v>
      </c>
      <c r="AF209" s="40">
        <f>IF('Imperial ME - Current'!$F$15&lt;1.9605,324.57-67.0069*(1.9605-'Imperial ME - Current'!$F$15),324.57)</f>
        <v>324.57</v>
      </c>
      <c r="AG209" s="1">
        <f t="shared" si="74"/>
        <v>102497.26999999961</v>
      </c>
      <c r="AJ209" s="40">
        <v>231</v>
      </c>
      <c r="AK209" s="40">
        <f>IF('Imperial ME - Current'!$G$15&lt;1.9677,859.07-155.85*(1.9677-'Imperial ME - Current'!$G$15),859.07)</f>
        <v>859.07</v>
      </c>
      <c r="AL209" s="1">
        <f t="shared" si="68"/>
        <v>194295.45000000013</v>
      </c>
      <c r="AM209" s="40">
        <f>IF('Imperial ME - Current'!$G$15&lt;1.9605,324.57-67.0069*(1.9605-'Imperial ME - Current'!$G$15),324.57)</f>
        <v>324.57</v>
      </c>
      <c r="AN209" s="1">
        <f t="shared" si="75"/>
        <v>102497.26999999961</v>
      </c>
      <c r="AQ209" s="40">
        <v>231</v>
      </c>
      <c r="AR209" s="40">
        <f>IF('Imperial ME - Current'!$H$15&lt;1.9677,859.07-155.85*(1.9677-'Imperial ME - Current'!$H$15),859.07)</f>
        <v>859.07</v>
      </c>
      <c r="AS209" s="1">
        <f t="shared" si="69"/>
        <v>194295.45000000013</v>
      </c>
      <c r="AT209" s="40">
        <f>IF('Imperial ME - Current'!$H$15&lt;1.9605,324.57-67.0069*(1.9605-'Imperial ME - Current'!$H$15),324.57)</f>
        <v>324.57</v>
      </c>
      <c r="AU209" s="1">
        <f t="shared" si="76"/>
        <v>102497.26999999961</v>
      </c>
      <c r="AX209" s="40">
        <v>231</v>
      </c>
      <c r="AY209" s="40">
        <f>IF('Imperial ME - Current'!$I$15&lt;1.9677,859.07-155.85*(1.9677-'Imperial ME - Current'!$I$15),859.07)</f>
        <v>859.07</v>
      </c>
      <c r="AZ209" s="1">
        <f t="shared" si="70"/>
        <v>194295.45000000013</v>
      </c>
      <c r="BA209" s="40">
        <f>IF('Imperial ME - Current'!$I$15&lt;1.9605,324.57-67.0069*(1.9605-'Imperial ME - Current'!$I$15),324.57)</f>
        <v>324.57</v>
      </c>
      <c r="BB209" s="1">
        <f t="shared" si="77"/>
        <v>102497.26999999961</v>
      </c>
    </row>
    <row r="210" spans="1:54" x14ac:dyDescent="0.25">
      <c r="A210" s="40">
        <v>232</v>
      </c>
      <c r="B210" s="40">
        <f>IF('Imperial ME - Current'!$B$15&lt;1.9677,859.07-155.85*(1.9677-'Imperial ME - Current'!$B$15),859.07)</f>
        <v>859.07</v>
      </c>
      <c r="C210" s="1">
        <f t="shared" si="63"/>
        <v>195154.52000000014</v>
      </c>
      <c r="D210" s="40">
        <f>IF('Imperial ME - Current'!$B$15&lt;1.9605,324.57-67.0069*(1.9605-'Imperial ME - Current'!$B$15),324.57)</f>
        <v>324.57</v>
      </c>
      <c r="E210" s="1">
        <f t="shared" si="62"/>
        <v>102821.83999999962</v>
      </c>
      <c r="F210" s="1"/>
      <c r="G210" s="1"/>
      <c r="H210" s="40">
        <v>232</v>
      </c>
      <c r="I210" s="40">
        <f>IF('Imperial ME - Current'!$C$15&lt;1.9677,859.07-155.85*(1.9677-'Imperial ME - Current'!$C$15),859.07)</f>
        <v>859.07</v>
      </c>
      <c r="J210" s="1">
        <f t="shared" si="64"/>
        <v>195154.52000000014</v>
      </c>
      <c r="K210" s="40">
        <f>IF('Imperial ME - Current'!$C$15&lt;1.9605,324.57-67.0069*(1.9605-'Imperial ME - Current'!$C$15),324.57)</f>
        <v>324.57</v>
      </c>
      <c r="L210" s="1">
        <f t="shared" si="71"/>
        <v>102821.83999999962</v>
      </c>
      <c r="O210" s="40">
        <v>232</v>
      </c>
      <c r="P210" s="40">
        <f>IF('Imperial ME - Current'!$D$15&lt;1.9677,859.07-155.85*(1.9677-'Imperial ME - Current'!$D$15),859.07)</f>
        <v>859.07</v>
      </c>
      <c r="Q210" s="1">
        <f t="shared" si="65"/>
        <v>195154.52000000014</v>
      </c>
      <c r="R210" s="40">
        <f>IF('Imperial ME - Current'!$D$15&lt;1.9605,324.57-67.0069*(1.9605-'Imperial ME - Current'!$D$15),324.57)</f>
        <v>324.57</v>
      </c>
      <c r="S210" s="1">
        <f t="shared" si="72"/>
        <v>102821.83999999962</v>
      </c>
      <c r="V210" s="40">
        <v>232</v>
      </c>
      <c r="W210" s="40">
        <f>IF('Imperial ME - Current'!$E$15&lt;1.9677,859.07-155.85*(1.9677-'Imperial ME - Current'!$E$15),859.07)</f>
        <v>859.07</v>
      </c>
      <c r="X210" s="1">
        <f t="shared" si="66"/>
        <v>195154.52000000014</v>
      </c>
      <c r="Y210" s="40">
        <f>IF('Imperial ME - Current'!$E$15&lt;1.9605,324.57-67.0069*(1.9605-'Imperial ME - Current'!$E$15),324.57)</f>
        <v>324.57</v>
      </c>
      <c r="Z210" s="1">
        <f t="shared" si="73"/>
        <v>102821.83999999962</v>
      </c>
      <c r="AC210" s="40">
        <v>232</v>
      </c>
      <c r="AD210" s="40">
        <f>IF('Imperial ME - Current'!$F$15&lt;1.9677,859.07-155.85*(1.9677-'Imperial ME - Current'!$F$15),859.07)</f>
        <v>859.07</v>
      </c>
      <c r="AE210" s="1">
        <f t="shared" si="67"/>
        <v>195154.52000000014</v>
      </c>
      <c r="AF210" s="40">
        <f>IF('Imperial ME - Current'!$F$15&lt;1.9605,324.57-67.0069*(1.9605-'Imperial ME - Current'!$F$15),324.57)</f>
        <v>324.57</v>
      </c>
      <c r="AG210" s="1">
        <f t="shared" si="74"/>
        <v>102821.83999999962</v>
      </c>
      <c r="AJ210" s="40">
        <v>232</v>
      </c>
      <c r="AK210" s="40">
        <f>IF('Imperial ME - Current'!$G$15&lt;1.9677,859.07-155.85*(1.9677-'Imperial ME - Current'!$G$15),859.07)</f>
        <v>859.07</v>
      </c>
      <c r="AL210" s="1">
        <f t="shared" si="68"/>
        <v>195154.52000000014</v>
      </c>
      <c r="AM210" s="40">
        <f>IF('Imperial ME - Current'!$G$15&lt;1.9605,324.57-67.0069*(1.9605-'Imperial ME - Current'!$G$15),324.57)</f>
        <v>324.57</v>
      </c>
      <c r="AN210" s="1">
        <f t="shared" si="75"/>
        <v>102821.83999999962</v>
      </c>
      <c r="AQ210" s="40">
        <v>232</v>
      </c>
      <c r="AR210" s="40">
        <f>IF('Imperial ME - Current'!$H$15&lt;1.9677,859.07-155.85*(1.9677-'Imperial ME - Current'!$H$15),859.07)</f>
        <v>859.07</v>
      </c>
      <c r="AS210" s="1">
        <f t="shared" si="69"/>
        <v>195154.52000000014</v>
      </c>
      <c r="AT210" s="40">
        <f>IF('Imperial ME - Current'!$H$15&lt;1.9605,324.57-67.0069*(1.9605-'Imperial ME - Current'!$H$15),324.57)</f>
        <v>324.57</v>
      </c>
      <c r="AU210" s="1">
        <f t="shared" si="76"/>
        <v>102821.83999999962</v>
      </c>
      <c r="AX210" s="40">
        <v>232</v>
      </c>
      <c r="AY210" s="40">
        <f>IF('Imperial ME - Current'!$I$15&lt;1.9677,859.07-155.85*(1.9677-'Imperial ME - Current'!$I$15),859.07)</f>
        <v>859.07</v>
      </c>
      <c r="AZ210" s="1">
        <f t="shared" si="70"/>
        <v>195154.52000000014</v>
      </c>
      <c r="BA210" s="40">
        <f>IF('Imperial ME - Current'!$I$15&lt;1.9605,324.57-67.0069*(1.9605-'Imperial ME - Current'!$I$15),324.57)</f>
        <v>324.57</v>
      </c>
      <c r="BB210" s="1">
        <f t="shared" si="77"/>
        <v>102821.83999999962</v>
      </c>
    </row>
    <row r="211" spans="1:54" x14ac:dyDescent="0.25">
      <c r="A211" s="40">
        <v>233</v>
      </c>
      <c r="B211" s="40">
        <f>IF('Imperial ME - Current'!$B$15&lt;1.9677,859.07-155.85*(1.9677-'Imperial ME - Current'!$B$15),859.07)</f>
        <v>859.07</v>
      </c>
      <c r="C211" s="1">
        <f t="shared" si="63"/>
        <v>196013.59000000014</v>
      </c>
      <c r="D211" s="40">
        <f>IF('Imperial ME - Current'!$B$15&lt;1.9605,324.57-67.0069*(1.9605-'Imperial ME - Current'!$B$15),324.57)</f>
        <v>324.57</v>
      </c>
      <c r="E211" s="1">
        <f t="shared" si="62"/>
        <v>103146.40999999963</v>
      </c>
      <c r="F211" s="1"/>
      <c r="G211" s="1"/>
      <c r="H211" s="40">
        <v>233</v>
      </c>
      <c r="I211" s="40">
        <f>IF('Imperial ME - Current'!$C$15&lt;1.9677,859.07-155.85*(1.9677-'Imperial ME - Current'!$C$15),859.07)</f>
        <v>859.07</v>
      </c>
      <c r="J211" s="1">
        <f t="shared" si="64"/>
        <v>196013.59000000014</v>
      </c>
      <c r="K211" s="40">
        <f>IF('Imperial ME - Current'!$C$15&lt;1.9605,324.57-67.0069*(1.9605-'Imperial ME - Current'!$C$15),324.57)</f>
        <v>324.57</v>
      </c>
      <c r="L211" s="1">
        <f t="shared" si="71"/>
        <v>103146.40999999963</v>
      </c>
      <c r="O211" s="40">
        <v>233</v>
      </c>
      <c r="P211" s="40">
        <f>IF('Imperial ME - Current'!$D$15&lt;1.9677,859.07-155.85*(1.9677-'Imperial ME - Current'!$D$15),859.07)</f>
        <v>859.07</v>
      </c>
      <c r="Q211" s="1">
        <f t="shared" si="65"/>
        <v>196013.59000000014</v>
      </c>
      <c r="R211" s="40">
        <f>IF('Imperial ME - Current'!$D$15&lt;1.9605,324.57-67.0069*(1.9605-'Imperial ME - Current'!$D$15),324.57)</f>
        <v>324.57</v>
      </c>
      <c r="S211" s="1">
        <f t="shared" si="72"/>
        <v>103146.40999999963</v>
      </c>
      <c r="V211" s="40">
        <v>233</v>
      </c>
      <c r="W211" s="40">
        <f>IF('Imperial ME - Current'!$E$15&lt;1.9677,859.07-155.85*(1.9677-'Imperial ME - Current'!$E$15),859.07)</f>
        <v>859.07</v>
      </c>
      <c r="X211" s="1">
        <f t="shared" si="66"/>
        <v>196013.59000000014</v>
      </c>
      <c r="Y211" s="40">
        <f>IF('Imperial ME - Current'!$E$15&lt;1.9605,324.57-67.0069*(1.9605-'Imperial ME - Current'!$E$15),324.57)</f>
        <v>324.57</v>
      </c>
      <c r="Z211" s="1">
        <f t="shared" si="73"/>
        <v>103146.40999999963</v>
      </c>
      <c r="AC211" s="40">
        <v>233</v>
      </c>
      <c r="AD211" s="40">
        <f>IF('Imperial ME - Current'!$F$15&lt;1.9677,859.07-155.85*(1.9677-'Imperial ME - Current'!$F$15),859.07)</f>
        <v>859.07</v>
      </c>
      <c r="AE211" s="1">
        <f t="shared" si="67"/>
        <v>196013.59000000014</v>
      </c>
      <c r="AF211" s="40">
        <f>IF('Imperial ME - Current'!$F$15&lt;1.9605,324.57-67.0069*(1.9605-'Imperial ME - Current'!$F$15),324.57)</f>
        <v>324.57</v>
      </c>
      <c r="AG211" s="1">
        <f t="shared" si="74"/>
        <v>103146.40999999963</v>
      </c>
      <c r="AJ211" s="40">
        <v>233</v>
      </c>
      <c r="AK211" s="40">
        <f>IF('Imperial ME - Current'!$G$15&lt;1.9677,859.07-155.85*(1.9677-'Imperial ME - Current'!$G$15),859.07)</f>
        <v>859.07</v>
      </c>
      <c r="AL211" s="1">
        <f t="shared" si="68"/>
        <v>196013.59000000014</v>
      </c>
      <c r="AM211" s="40">
        <f>IF('Imperial ME - Current'!$G$15&lt;1.9605,324.57-67.0069*(1.9605-'Imperial ME - Current'!$G$15),324.57)</f>
        <v>324.57</v>
      </c>
      <c r="AN211" s="1">
        <f t="shared" si="75"/>
        <v>103146.40999999963</v>
      </c>
      <c r="AQ211" s="40">
        <v>233</v>
      </c>
      <c r="AR211" s="40">
        <f>IF('Imperial ME - Current'!$H$15&lt;1.9677,859.07-155.85*(1.9677-'Imperial ME - Current'!$H$15),859.07)</f>
        <v>859.07</v>
      </c>
      <c r="AS211" s="1">
        <f t="shared" si="69"/>
        <v>196013.59000000014</v>
      </c>
      <c r="AT211" s="40">
        <f>IF('Imperial ME - Current'!$H$15&lt;1.9605,324.57-67.0069*(1.9605-'Imperial ME - Current'!$H$15),324.57)</f>
        <v>324.57</v>
      </c>
      <c r="AU211" s="1">
        <f t="shared" si="76"/>
        <v>103146.40999999963</v>
      </c>
      <c r="AX211" s="40">
        <v>233</v>
      </c>
      <c r="AY211" s="40">
        <f>IF('Imperial ME - Current'!$I$15&lt;1.9677,859.07-155.85*(1.9677-'Imperial ME - Current'!$I$15),859.07)</f>
        <v>859.07</v>
      </c>
      <c r="AZ211" s="1">
        <f t="shared" si="70"/>
        <v>196013.59000000014</v>
      </c>
      <c r="BA211" s="40">
        <f>IF('Imperial ME - Current'!$I$15&lt;1.9605,324.57-67.0069*(1.9605-'Imperial ME - Current'!$I$15),324.57)</f>
        <v>324.57</v>
      </c>
      <c r="BB211" s="1">
        <f t="shared" si="77"/>
        <v>103146.40999999963</v>
      </c>
    </row>
    <row r="212" spans="1:54" x14ac:dyDescent="0.25">
      <c r="A212" s="40">
        <v>234</v>
      </c>
      <c r="B212" s="40">
        <f>IF('Imperial ME - Current'!$B$15&lt;1.9677,859.07-155.85*(1.9677-'Imperial ME - Current'!$B$15),859.07)</f>
        <v>859.07</v>
      </c>
      <c r="C212" s="1">
        <f t="shared" si="63"/>
        <v>196872.66000000015</v>
      </c>
      <c r="D212" s="40">
        <f>IF('Imperial ME - Current'!$B$15&lt;1.9605,324.57-67.0069*(1.9605-'Imperial ME - Current'!$B$15),324.57)</f>
        <v>324.57</v>
      </c>
      <c r="E212" s="1">
        <f t="shared" si="62"/>
        <v>103470.97999999963</v>
      </c>
      <c r="H212" s="40">
        <v>234</v>
      </c>
      <c r="I212" s="40">
        <f>IF('Imperial ME - Current'!$C$15&lt;1.9677,859.07-155.85*(1.9677-'Imperial ME - Current'!$C$15),859.07)</f>
        <v>859.07</v>
      </c>
      <c r="J212" s="1">
        <f t="shared" si="64"/>
        <v>196872.66000000015</v>
      </c>
      <c r="K212" s="40">
        <f>IF('Imperial ME - Current'!$C$15&lt;1.9605,324.57-67.0069*(1.9605-'Imperial ME - Current'!$C$15),324.57)</f>
        <v>324.57</v>
      </c>
      <c r="L212" s="1">
        <f t="shared" si="71"/>
        <v>103470.97999999963</v>
      </c>
      <c r="O212" s="40">
        <v>234</v>
      </c>
      <c r="P212" s="40">
        <f>IF('Imperial ME - Current'!$D$15&lt;1.9677,859.07-155.85*(1.9677-'Imperial ME - Current'!$D$15),859.07)</f>
        <v>859.07</v>
      </c>
      <c r="Q212" s="1">
        <f t="shared" si="65"/>
        <v>196872.66000000015</v>
      </c>
      <c r="R212" s="40">
        <f>IF('Imperial ME - Current'!$D$15&lt;1.9605,324.57-67.0069*(1.9605-'Imperial ME - Current'!$D$15),324.57)</f>
        <v>324.57</v>
      </c>
      <c r="S212" s="1">
        <f t="shared" si="72"/>
        <v>103470.97999999963</v>
      </c>
      <c r="V212" s="40">
        <v>234</v>
      </c>
      <c r="W212" s="40">
        <f>IF('Imperial ME - Current'!$E$15&lt;1.9677,859.07-155.85*(1.9677-'Imperial ME - Current'!$E$15),859.07)</f>
        <v>859.07</v>
      </c>
      <c r="X212" s="1">
        <f t="shared" si="66"/>
        <v>196872.66000000015</v>
      </c>
      <c r="Y212" s="40">
        <f>IF('Imperial ME - Current'!$E$15&lt;1.9605,324.57-67.0069*(1.9605-'Imperial ME - Current'!$E$15),324.57)</f>
        <v>324.57</v>
      </c>
      <c r="Z212" s="1">
        <f t="shared" si="73"/>
        <v>103470.97999999963</v>
      </c>
      <c r="AC212" s="40">
        <v>234</v>
      </c>
      <c r="AD212" s="40">
        <f>IF('Imperial ME - Current'!$F$15&lt;1.9677,859.07-155.85*(1.9677-'Imperial ME - Current'!$F$15),859.07)</f>
        <v>859.07</v>
      </c>
      <c r="AE212" s="1">
        <f t="shared" si="67"/>
        <v>196872.66000000015</v>
      </c>
      <c r="AF212" s="40">
        <f>IF('Imperial ME - Current'!$F$15&lt;1.9605,324.57-67.0069*(1.9605-'Imperial ME - Current'!$F$15),324.57)</f>
        <v>324.57</v>
      </c>
      <c r="AG212" s="1">
        <f t="shared" si="74"/>
        <v>103470.97999999963</v>
      </c>
      <c r="AJ212" s="40">
        <v>234</v>
      </c>
      <c r="AK212" s="40">
        <f>IF('Imperial ME - Current'!$G$15&lt;1.9677,859.07-155.85*(1.9677-'Imperial ME - Current'!$G$15),859.07)</f>
        <v>859.07</v>
      </c>
      <c r="AL212" s="1">
        <f t="shared" si="68"/>
        <v>196872.66000000015</v>
      </c>
      <c r="AM212" s="40">
        <f>IF('Imperial ME - Current'!$G$15&lt;1.9605,324.57-67.0069*(1.9605-'Imperial ME - Current'!$G$15),324.57)</f>
        <v>324.57</v>
      </c>
      <c r="AN212" s="1">
        <f t="shared" si="75"/>
        <v>103470.97999999963</v>
      </c>
      <c r="AQ212" s="40">
        <v>234</v>
      </c>
      <c r="AR212" s="40">
        <f>IF('Imperial ME - Current'!$H$15&lt;1.9677,859.07-155.85*(1.9677-'Imperial ME - Current'!$H$15),859.07)</f>
        <v>859.07</v>
      </c>
      <c r="AS212" s="1">
        <f t="shared" si="69"/>
        <v>196872.66000000015</v>
      </c>
      <c r="AT212" s="40">
        <f>IF('Imperial ME - Current'!$H$15&lt;1.9605,324.57-67.0069*(1.9605-'Imperial ME - Current'!$H$15),324.57)</f>
        <v>324.57</v>
      </c>
      <c r="AU212" s="1">
        <f t="shared" si="76"/>
        <v>103470.97999999963</v>
      </c>
      <c r="AX212" s="40">
        <v>234</v>
      </c>
      <c r="AY212" s="40">
        <f>IF('Imperial ME - Current'!$I$15&lt;1.9677,859.07-155.85*(1.9677-'Imperial ME - Current'!$I$15),859.07)</f>
        <v>859.07</v>
      </c>
      <c r="AZ212" s="1">
        <f t="shared" si="70"/>
        <v>196872.66000000015</v>
      </c>
      <c r="BA212" s="40">
        <f>IF('Imperial ME - Current'!$I$15&lt;1.9605,324.57-67.0069*(1.9605-'Imperial ME - Current'!$I$15),324.57)</f>
        <v>324.57</v>
      </c>
      <c r="BB212" s="1">
        <f t="shared" si="77"/>
        <v>103470.97999999963</v>
      </c>
    </row>
    <row r="213" spans="1:54" x14ac:dyDescent="0.25">
      <c r="A213" s="40">
        <v>235</v>
      </c>
      <c r="B213" s="40">
        <f>IF('Imperial ME - Current'!$B$15&lt;1.9677,859.07-155.85*(1.9677-'Imperial ME - Current'!$B$15),859.07)</f>
        <v>859.07</v>
      </c>
      <c r="C213" s="1">
        <f t="shared" si="63"/>
        <v>197731.73000000016</v>
      </c>
      <c r="D213" s="40">
        <f>IF('Imperial ME - Current'!$B$15&lt;1.9605,324.57-67.0069*(1.9605-'Imperial ME - Current'!$B$15),324.57)</f>
        <v>324.57</v>
      </c>
      <c r="E213" s="1">
        <f t="shared" si="62"/>
        <v>103795.54999999964</v>
      </c>
      <c r="H213" s="40">
        <v>235</v>
      </c>
      <c r="I213" s="40">
        <f>IF('Imperial ME - Current'!$C$15&lt;1.9677,859.07-155.85*(1.9677-'Imperial ME - Current'!$C$15),859.07)</f>
        <v>859.07</v>
      </c>
      <c r="J213" s="1">
        <f t="shared" si="64"/>
        <v>197731.73000000016</v>
      </c>
      <c r="K213" s="40">
        <f>IF('Imperial ME - Current'!$C$15&lt;1.9605,324.57-67.0069*(1.9605-'Imperial ME - Current'!$C$15),324.57)</f>
        <v>324.57</v>
      </c>
      <c r="L213" s="1">
        <f t="shared" si="71"/>
        <v>103795.54999999964</v>
      </c>
      <c r="O213" s="40">
        <v>235</v>
      </c>
      <c r="P213" s="40">
        <f>IF('Imperial ME - Current'!$D$15&lt;1.9677,859.07-155.85*(1.9677-'Imperial ME - Current'!$D$15),859.07)</f>
        <v>859.07</v>
      </c>
      <c r="Q213" s="1">
        <f t="shared" si="65"/>
        <v>197731.73000000016</v>
      </c>
      <c r="R213" s="40">
        <f>IF('Imperial ME - Current'!$D$15&lt;1.9605,324.57-67.0069*(1.9605-'Imperial ME - Current'!$D$15),324.57)</f>
        <v>324.57</v>
      </c>
      <c r="S213" s="1">
        <f t="shared" si="72"/>
        <v>103795.54999999964</v>
      </c>
      <c r="V213" s="40">
        <v>235</v>
      </c>
      <c r="W213" s="40">
        <f>IF('Imperial ME - Current'!$E$15&lt;1.9677,859.07-155.85*(1.9677-'Imperial ME - Current'!$E$15),859.07)</f>
        <v>859.07</v>
      </c>
      <c r="X213" s="1">
        <f t="shared" si="66"/>
        <v>197731.73000000016</v>
      </c>
      <c r="Y213" s="40">
        <f>IF('Imperial ME - Current'!$E$15&lt;1.9605,324.57-67.0069*(1.9605-'Imperial ME - Current'!$E$15),324.57)</f>
        <v>324.57</v>
      </c>
      <c r="Z213" s="1">
        <f t="shared" si="73"/>
        <v>103795.54999999964</v>
      </c>
      <c r="AC213" s="40">
        <v>235</v>
      </c>
      <c r="AD213" s="40">
        <f>IF('Imperial ME - Current'!$F$15&lt;1.9677,859.07-155.85*(1.9677-'Imperial ME - Current'!$F$15),859.07)</f>
        <v>859.07</v>
      </c>
      <c r="AE213" s="1">
        <f t="shared" si="67"/>
        <v>197731.73000000016</v>
      </c>
      <c r="AF213" s="40">
        <f>IF('Imperial ME - Current'!$F$15&lt;1.9605,324.57-67.0069*(1.9605-'Imperial ME - Current'!$F$15),324.57)</f>
        <v>324.57</v>
      </c>
      <c r="AG213" s="1">
        <f t="shared" si="74"/>
        <v>103795.54999999964</v>
      </c>
      <c r="AJ213" s="40">
        <v>235</v>
      </c>
      <c r="AK213" s="40">
        <f>IF('Imperial ME - Current'!$G$15&lt;1.9677,859.07-155.85*(1.9677-'Imperial ME - Current'!$G$15),859.07)</f>
        <v>859.07</v>
      </c>
      <c r="AL213" s="1">
        <f t="shared" si="68"/>
        <v>197731.73000000016</v>
      </c>
      <c r="AM213" s="40">
        <f>IF('Imperial ME - Current'!$G$15&lt;1.9605,324.57-67.0069*(1.9605-'Imperial ME - Current'!$G$15),324.57)</f>
        <v>324.57</v>
      </c>
      <c r="AN213" s="1">
        <f t="shared" si="75"/>
        <v>103795.54999999964</v>
      </c>
      <c r="AQ213" s="40">
        <v>235</v>
      </c>
      <c r="AR213" s="40">
        <f>IF('Imperial ME - Current'!$H$15&lt;1.9677,859.07-155.85*(1.9677-'Imperial ME - Current'!$H$15),859.07)</f>
        <v>859.07</v>
      </c>
      <c r="AS213" s="1">
        <f t="shared" si="69"/>
        <v>197731.73000000016</v>
      </c>
      <c r="AT213" s="40">
        <f>IF('Imperial ME - Current'!$H$15&lt;1.9605,324.57-67.0069*(1.9605-'Imperial ME - Current'!$H$15),324.57)</f>
        <v>324.57</v>
      </c>
      <c r="AU213" s="1">
        <f t="shared" si="76"/>
        <v>103795.54999999964</v>
      </c>
      <c r="AX213" s="40">
        <v>235</v>
      </c>
      <c r="AY213" s="40">
        <f>IF('Imperial ME - Current'!$I$15&lt;1.9677,859.07-155.85*(1.9677-'Imperial ME - Current'!$I$15),859.07)</f>
        <v>859.07</v>
      </c>
      <c r="AZ213" s="1">
        <f t="shared" si="70"/>
        <v>197731.73000000016</v>
      </c>
      <c r="BA213" s="40">
        <f>IF('Imperial ME - Current'!$I$15&lt;1.9605,324.57-67.0069*(1.9605-'Imperial ME - Current'!$I$15),324.57)</f>
        <v>324.57</v>
      </c>
      <c r="BB213" s="1">
        <f t="shared" si="77"/>
        <v>103795.54999999964</v>
      </c>
    </row>
    <row r="214" spans="1:54" x14ac:dyDescent="0.25">
      <c r="A214" s="40">
        <v>236</v>
      </c>
      <c r="B214" s="40">
        <f>IF('Imperial ME - Current'!$B$15&lt;1.9677,859.07-155.85*(1.9677-'Imperial ME - Current'!$B$15),859.07)</f>
        <v>859.07</v>
      </c>
      <c r="C214" s="1">
        <f t="shared" si="63"/>
        <v>198590.80000000016</v>
      </c>
      <c r="D214" s="40">
        <f>IF('Imperial ME - Current'!$B$15&lt;1.9605,324.57-67.0069*(1.9605-'Imperial ME - Current'!$B$15),324.57)</f>
        <v>324.57</v>
      </c>
      <c r="E214" s="1">
        <f t="shared" si="62"/>
        <v>104120.11999999965</v>
      </c>
      <c r="H214" s="40">
        <v>236</v>
      </c>
      <c r="I214" s="40">
        <f>IF('Imperial ME - Current'!$C$15&lt;1.9677,859.07-155.85*(1.9677-'Imperial ME - Current'!$C$15),859.07)</f>
        <v>859.07</v>
      </c>
      <c r="J214" s="1">
        <f t="shared" si="64"/>
        <v>198590.80000000016</v>
      </c>
      <c r="K214" s="40">
        <f>IF('Imperial ME - Current'!$C$15&lt;1.9605,324.57-67.0069*(1.9605-'Imperial ME - Current'!$C$15),324.57)</f>
        <v>324.57</v>
      </c>
      <c r="L214" s="1">
        <f t="shared" si="71"/>
        <v>104120.11999999965</v>
      </c>
      <c r="O214" s="40">
        <v>236</v>
      </c>
      <c r="P214" s="40">
        <f>IF('Imperial ME - Current'!$D$15&lt;1.9677,859.07-155.85*(1.9677-'Imperial ME - Current'!$D$15),859.07)</f>
        <v>859.07</v>
      </c>
      <c r="Q214" s="1">
        <f t="shared" si="65"/>
        <v>198590.80000000016</v>
      </c>
      <c r="R214" s="40">
        <f>IF('Imperial ME - Current'!$D$15&lt;1.9605,324.57-67.0069*(1.9605-'Imperial ME - Current'!$D$15),324.57)</f>
        <v>324.57</v>
      </c>
      <c r="S214" s="1">
        <f t="shared" si="72"/>
        <v>104120.11999999965</v>
      </c>
      <c r="V214" s="40">
        <v>236</v>
      </c>
      <c r="W214" s="40">
        <f>IF('Imperial ME - Current'!$E$15&lt;1.9677,859.07-155.85*(1.9677-'Imperial ME - Current'!$E$15),859.07)</f>
        <v>859.07</v>
      </c>
      <c r="X214" s="1">
        <f t="shared" si="66"/>
        <v>198590.80000000016</v>
      </c>
      <c r="Y214" s="40">
        <f>IF('Imperial ME - Current'!$E$15&lt;1.9605,324.57-67.0069*(1.9605-'Imperial ME - Current'!$E$15),324.57)</f>
        <v>324.57</v>
      </c>
      <c r="Z214" s="1">
        <f t="shared" si="73"/>
        <v>104120.11999999965</v>
      </c>
      <c r="AC214" s="40">
        <v>236</v>
      </c>
      <c r="AD214" s="40">
        <f>IF('Imperial ME - Current'!$F$15&lt;1.9677,859.07-155.85*(1.9677-'Imperial ME - Current'!$F$15),859.07)</f>
        <v>859.07</v>
      </c>
      <c r="AE214" s="1">
        <f t="shared" si="67"/>
        <v>198590.80000000016</v>
      </c>
      <c r="AF214" s="40">
        <f>IF('Imperial ME - Current'!$F$15&lt;1.9605,324.57-67.0069*(1.9605-'Imperial ME - Current'!$F$15),324.57)</f>
        <v>324.57</v>
      </c>
      <c r="AG214" s="1">
        <f t="shared" si="74"/>
        <v>104120.11999999965</v>
      </c>
      <c r="AJ214" s="40">
        <v>236</v>
      </c>
      <c r="AK214" s="40">
        <f>IF('Imperial ME - Current'!$G$15&lt;1.9677,859.07-155.85*(1.9677-'Imperial ME - Current'!$G$15),859.07)</f>
        <v>859.07</v>
      </c>
      <c r="AL214" s="1">
        <f t="shared" si="68"/>
        <v>198590.80000000016</v>
      </c>
      <c r="AM214" s="40">
        <f>IF('Imperial ME - Current'!$G$15&lt;1.9605,324.57-67.0069*(1.9605-'Imperial ME - Current'!$G$15),324.57)</f>
        <v>324.57</v>
      </c>
      <c r="AN214" s="1">
        <f t="shared" si="75"/>
        <v>104120.11999999965</v>
      </c>
      <c r="AQ214" s="40">
        <v>236</v>
      </c>
      <c r="AR214" s="40">
        <f>IF('Imperial ME - Current'!$H$15&lt;1.9677,859.07-155.85*(1.9677-'Imperial ME - Current'!$H$15),859.07)</f>
        <v>859.07</v>
      </c>
      <c r="AS214" s="1">
        <f t="shared" si="69"/>
        <v>198590.80000000016</v>
      </c>
      <c r="AT214" s="40">
        <f>IF('Imperial ME - Current'!$H$15&lt;1.9605,324.57-67.0069*(1.9605-'Imperial ME - Current'!$H$15),324.57)</f>
        <v>324.57</v>
      </c>
      <c r="AU214" s="1">
        <f t="shared" si="76"/>
        <v>104120.11999999965</v>
      </c>
      <c r="AX214" s="40">
        <v>236</v>
      </c>
      <c r="AY214" s="40">
        <f>IF('Imperial ME - Current'!$I$15&lt;1.9677,859.07-155.85*(1.9677-'Imperial ME - Current'!$I$15),859.07)</f>
        <v>859.07</v>
      </c>
      <c r="AZ214" s="1">
        <f t="shared" si="70"/>
        <v>198590.80000000016</v>
      </c>
      <c r="BA214" s="40">
        <f>IF('Imperial ME - Current'!$I$15&lt;1.9605,324.57-67.0069*(1.9605-'Imperial ME - Current'!$I$15),324.57)</f>
        <v>324.57</v>
      </c>
      <c r="BB214" s="1">
        <f t="shared" si="77"/>
        <v>104120.11999999965</v>
      </c>
    </row>
    <row r="215" spans="1:54" x14ac:dyDescent="0.25">
      <c r="A215" s="40">
        <v>237</v>
      </c>
      <c r="B215" s="40">
        <f>IF('Imperial ME - Current'!$B$15&lt;1.9677,859.07-155.85*(1.9677-'Imperial ME - Current'!$B$15),859.07)</f>
        <v>859.07</v>
      </c>
      <c r="C215" s="1">
        <f t="shared" si="63"/>
        <v>199449.87000000017</v>
      </c>
      <c r="D215" s="40">
        <f>IF('Imperial ME - Current'!$B$15&lt;1.9605,324.57-67.0069*(1.9605-'Imperial ME - Current'!$B$15),324.57)</f>
        <v>324.57</v>
      </c>
      <c r="E215" s="1">
        <f t="shared" si="62"/>
        <v>104444.68999999965</v>
      </c>
      <c r="H215" s="40">
        <v>237</v>
      </c>
      <c r="I215" s="40">
        <f>IF('Imperial ME - Current'!$C$15&lt;1.9677,859.07-155.85*(1.9677-'Imperial ME - Current'!$C$15),859.07)</f>
        <v>859.07</v>
      </c>
      <c r="J215" s="1">
        <f t="shared" si="64"/>
        <v>199449.87000000017</v>
      </c>
      <c r="K215" s="40">
        <f>IF('Imperial ME - Current'!$C$15&lt;1.9605,324.57-67.0069*(1.9605-'Imperial ME - Current'!$C$15),324.57)</f>
        <v>324.57</v>
      </c>
      <c r="L215" s="1">
        <f t="shared" si="71"/>
        <v>104444.68999999965</v>
      </c>
      <c r="O215" s="40">
        <v>237</v>
      </c>
      <c r="P215" s="40">
        <f>IF('Imperial ME - Current'!$D$15&lt;1.9677,859.07-155.85*(1.9677-'Imperial ME - Current'!$D$15),859.07)</f>
        <v>859.07</v>
      </c>
      <c r="Q215" s="1">
        <f t="shared" si="65"/>
        <v>199449.87000000017</v>
      </c>
      <c r="R215" s="40">
        <f>IF('Imperial ME - Current'!$D$15&lt;1.9605,324.57-67.0069*(1.9605-'Imperial ME - Current'!$D$15),324.57)</f>
        <v>324.57</v>
      </c>
      <c r="S215" s="1">
        <f t="shared" si="72"/>
        <v>104444.68999999965</v>
      </c>
      <c r="V215" s="40">
        <v>237</v>
      </c>
      <c r="W215" s="40">
        <f>IF('Imperial ME - Current'!$E$15&lt;1.9677,859.07-155.85*(1.9677-'Imperial ME - Current'!$E$15),859.07)</f>
        <v>859.07</v>
      </c>
      <c r="X215" s="1">
        <f t="shared" si="66"/>
        <v>199449.87000000017</v>
      </c>
      <c r="Y215" s="40">
        <f>IF('Imperial ME - Current'!$E$15&lt;1.9605,324.57-67.0069*(1.9605-'Imperial ME - Current'!$E$15),324.57)</f>
        <v>324.57</v>
      </c>
      <c r="Z215" s="1">
        <f t="shared" si="73"/>
        <v>104444.68999999965</v>
      </c>
      <c r="AC215" s="40">
        <v>237</v>
      </c>
      <c r="AD215" s="40">
        <f>IF('Imperial ME - Current'!$F$15&lt;1.9677,859.07-155.85*(1.9677-'Imperial ME - Current'!$F$15),859.07)</f>
        <v>859.07</v>
      </c>
      <c r="AE215" s="1">
        <f t="shared" si="67"/>
        <v>199449.87000000017</v>
      </c>
      <c r="AF215" s="40">
        <f>IF('Imperial ME - Current'!$F$15&lt;1.9605,324.57-67.0069*(1.9605-'Imperial ME - Current'!$F$15),324.57)</f>
        <v>324.57</v>
      </c>
      <c r="AG215" s="1">
        <f t="shared" si="74"/>
        <v>104444.68999999965</v>
      </c>
      <c r="AJ215" s="40">
        <v>237</v>
      </c>
      <c r="AK215" s="40">
        <f>IF('Imperial ME - Current'!$G$15&lt;1.9677,859.07-155.85*(1.9677-'Imperial ME - Current'!$G$15),859.07)</f>
        <v>859.07</v>
      </c>
      <c r="AL215" s="1">
        <f t="shared" si="68"/>
        <v>199449.87000000017</v>
      </c>
      <c r="AM215" s="40">
        <f>IF('Imperial ME - Current'!$G$15&lt;1.9605,324.57-67.0069*(1.9605-'Imperial ME - Current'!$G$15),324.57)</f>
        <v>324.57</v>
      </c>
      <c r="AN215" s="1">
        <f t="shared" si="75"/>
        <v>104444.68999999965</v>
      </c>
      <c r="AQ215" s="40">
        <v>237</v>
      </c>
      <c r="AR215" s="40">
        <f>IF('Imperial ME - Current'!$H$15&lt;1.9677,859.07-155.85*(1.9677-'Imperial ME - Current'!$H$15),859.07)</f>
        <v>859.07</v>
      </c>
      <c r="AS215" s="1">
        <f t="shared" si="69"/>
        <v>199449.87000000017</v>
      </c>
      <c r="AT215" s="40">
        <f>IF('Imperial ME - Current'!$H$15&lt;1.9605,324.57-67.0069*(1.9605-'Imperial ME - Current'!$H$15),324.57)</f>
        <v>324.57</v>
      </c>
      <c r="AU215" s="1">
        <f t="shared" si="76"/>
        <v>104444.68999999965</v>
      </c>
      <c r="AX215" s="40">
        <v>237</v>
      </c>
      <c r="AY215" s="40">
        <f>IF('Imperial ME - Current'!$I$15&lt;1.9677,859.07-155.85*(1.9677-'Imperial ME - Current'!$I$15),859.07)</f>
        <v>859.07</v>
      </c>
      <c r="AZ215" s="1">
        <f t="shared" si="70"/>
        <v>199449.87000000017</v>
      </c>
      <c r="BA215" s="40">
        <f>IF('Imperial ME - Current'!$I$15&lt;1.9605,324.57-67.0069*(1.9605-'Imperial ME - Current'!$I$15),324.57)</f>
        <v>324.57</v>
      </c>
      <c r="BB215" s="1">
        <f t="shared" si="77"/>
        <v>104444.68999999965</v>
      </c>
    </row>
    <row r="216" spans="1:54" x14ac:dyDescent="0.25">
      <c r="A216" s="40">
        <v>238</v>
      </c>
      <c r="B216" s="40">
        <f>IF('Imperial ME - Current'!$B$15&lt;1.9677,859.07-155.85*(1.9677-'Imperial ME - Current'!$B$15),859.07)</f>
        <v>859.07</v>
      </c>
      <c r="C216" s="1">
        <f t="shared" si="63"/>
        <v>200308.94000000018</v>
      </c>
      <c r="D216" s="40">
        <f>IF('Imperial ME - Current'!$B$15&lt;1.9605,324.57-67.0069*(1.9605-'Imperial ME - Current'!$B$15),324.57)</f>
        <v>324.57</v>
      </c>
      <c r="E216" s="1">
        <f t="shared" si="62"/>
        <v>104769.25999999966</v>
      </c>
      <c r="H216" s="40">
        <v>238</v>
      </c>
      <c r="I216" s="40">
        <f>IF('Imperial ME - Current'!$C$15&lt;1.9677,859.07-155.85*(1.9677-'Imperial ME - Current'!$C$15),859.07)</f>
        <v>859.07</v>
      </c>
      <c r="J216" s="1">
        <f t="shared" si="64"/>
        <v>200308.94000000018</v>
      </c>
      <c r="K216" s="40">
        <f>IF('Imperial ME - Current'!$C$15&lt;1.9605,324.57-67.0069*(1.9605-'Imperial ME - Current'!$C$15),324.57)</f>
        <v>324.57</v>
      </c>
      <c r="L216" s="1">
        <f t="shared" si="71"/>
        <v>104769.25999999966</v>
      </c>
      <c r="O216" s="40">
        <v>238</v>
      </c>
      <c r="P216" s="40">
        <f>IF('Imperial ME - Current'!$D$15&lt;1.9677,859.07-155.85*(1.9677-'Imperial ME - Current'!$D$15),859.07)</f>
        <v>859.07</v>
      </c>
      <c r="Q216" s="1">
        <f t="shared" si="65"/>
        <v>200308.94000000018</v>
      </c>
      <c r="R216" s="40">
        <f>IF('Imperial ME - Current'!$D$15&lt;1.9605,324.57-67.0069*(1.9605-'Imperial ME - Current'!$D$15),324.57)</f>
        <v>324.57</v>
      </c>
      <c r="S216" s="1">
        <f t="shared" si="72"/>
        <v>104769.25999999966</v>
      </c>
      <c r="V216" s="40">
        <v>238</v>
      </c>
      <c r="W216" s="40">
        <f>IF('Imperial ME - Current'!$E$15&lt;1.9677,859.07-155.85*(1.9677-'Imperial ME - Current'!$E$15),859.07)</f>
        <v>859.07</v>
      </c>
      <c r="X216" s="1">
        <f t="shared" si="66"/>
        <v>200308.94000000018</v>
      </c>
      <c r="Y216" s="40">
        <f>IF('Imperial ME - Current'!$E$15&lt;1.9605,324.57-67.0069*(1.9605-'Imperial ME - Current'!$E$15),324.57)</f>
        <v>324.57</v>
      </c>
      <c r="Z216" s="1">
        <f t="shared" si="73"/>
        <v>104769.25999999966</v>
      </c>
      <c r="AC216" s="40">
        <v>238</v>
      </c>
      <c r="AD216" s="40">
        <f>IF('Imperial ME - Current'!$F$15&lt;1.9677,859.07-155.85*(1.9677-'Imperial ME - Current'!$F$15),859.07)</f>
        <v>859.07</v>
      </c>
      <c r="AE216" s="1">
        <f t="shared" si="67"/>
        <v>200308.94000000018</v>
      </c>
      <c r="AF216" s="40">
        <f>IF('Imperial ME - Current'!$F$15&lt;1.9605,324.57-67.0069*(1.9605-'Imperial ME - Current'!$F$15),324.57)</f>
        <v>324.57</v>
      </c>
      <c r="AG216" s="1">
        <f t="shared" si="74"/>
        <v>104769.25999999966</v>
      </c>
      <c r="AJ216" s="40">
        <v>238</v>
      </c>
      <c r="AK216" s="40">
        <f>IF('Imperial ME - Current'!$G$15&lt;1.9677,859.07-155.85*(1.9677-'Imperial ME - Current'!$G$15),859.07)</f>
        <v>859.07</v>
      </c>
      <c r="AL216" s="1">
        <f t="shared" si="68"/>
        <v>200308.94000000018</v>
      </c>
      <c r="AM216" s="40">
        <f>IF('Imperial ME - Current'!$G$15&lt;1.9605,324.57-67.0069*(1.9605-'Imperial ME - Current'!$G$15),324.57)</f>
        <v>324.57</v>
      </c>
      <c r="AN216" s="1">
        <f t="shared" si="75"/>
        <v>104769.25999999966</v>
      </c>
      <c r="AQ216" s="40">
        <v>238</v>
      </c>
      <c r="AR216" s="40">
        <f>IF('Imperial ME - Current'!$H$15&lt;1.9677,859.07-155.85*(1.9677-'Imperial ME - Current'!$H$15),859.07)</f>
        <v>859.07</v>
      </c>
      <c r="AS216" s="1">
        <f t="shared" si="69"/>
        <v>200308.94000000018</v>
      </c>
      <c r="AT216" s="40">
        <f>IF('Imperial ME - Current'!$H$15&lt;1.9605,324.57-67.0069*(1.9605-'Imperial ME - Current'!$H$15),324.57)</f>
        <v>324.57</v>
      </c>
      <c r="AU216" s="1">
        <f t="shared" si="76"/>
        <v>104769.25999999966</v>
      </c>
      <c r="AX216" s="40">
        <v>238</v>
      </c>
      <c r="AY216" s="40">
        <f>IF('Imperial ME - Current'!$I$15&lt;1.9677,859.07-155.85*(1.9677-'Imperial ME - Current'!$I$15),859.07)</f>
        <v>859.07</v>
      </c>
      <c r="AZ216" s="1">
        <f t="shared" si="70"/>
        <v>200308.94000000018</v>
      </c>
      <c r="BA216" s="40">
        <f>IF('Imperial ME - Current'!$I$15&lt;1.9605,324.57-67.0069*(1.9605-'Imperial ME - Current'!$I$15),324.57)</f>
        <v>324.57</v>
      </c>
      <c r="BB216" s="1">
        <f t="shared" si="77"/>
        <v>104769.25999999966</v>
      </c>
    </row>
    <row r="217" spans="1:54" x14ac:dyDescent="0.25">
      <c r="A217" s="40">
        <v>239</v>
      </c>
      <c r="B217" s="40">
        <f>IF('Imperial ME - Current'!$B$15&lt;1.9677,859.07-155.85*(1.9677-'Imperial ME - Current'!$B$15),859.07)</f>
        <v>859.07</v>
      </c>
      <c r="C217" s="1">
        <f t="shared" si="63"/>
        <v>201168.01000000018</v>
      </c>
      <c r="D217" s="40">
        <f>IF('Imperial ME - Current'!$B$15&lt;1.9605,324.57-67.0069*(1.9605-'Imperial ME - Current'!$B$15),324.57)</f>
        <v>324.57</v>
      </c>
      <c r="E217" s="1">
        <f t="shared" si="62"/>
        <v>105093.82999999967</v>
      </c>
      <c r="H217" s="40">
        <v>239</v>
      </c>
      <c r="I217" s="40">
        <f>IF('Imperial ME - Current'!$C$15&lt;1.9677,859.07-155.85*(1.9677-'Imperial ME - Current'!$C$15),859.07)</f>
        <v>859.07</v>
      </c>
      <c r="J217" s="1">
        <f t="shared" si="64"/>
        <v>201168.01000000018</v>
      </c>
      <c r="K217" s="40">
        <f>IF('Imperial ME - Current'!$C$15&lt;1.9605,324.57-67.0069*(1.9605-'Imperial ME - Current'!$C$15),324.57)</f>
        <v>324.57</v>
      </c>
      <c r="L217" s="1">
        <f t="shared" si="71"/>
        <v>105093.82999999967</v>
      </c>
      <c r="O217" s="40">
        <v>239</v>
      </c>
      <c r="P217" s="40">
        <f>IF('Imperial ME - Current'!$D$15&lt;1.9677,859.07-155.85*(1.9677-'Imperial ME - Current'!$D$15),859.07)</f>
        <v>859.07</v>
      </c>
      <c r="Q217" s="1">
        <f t="shared" si="65"/>
        <v>201168.01000000018</v>
      </c>
      <c r="R217" s="40">
        <f>IF('Imperial ME - Current'!$D$15&lt;1.9605,324.57-67.0069*(1.9605-'Imperial ME - Current'!$D$15),324.57)</f>
        <v>324.57</v>
      </c>
      <c r="S217" s="1">
        <f t="shared" si="72"/>
        <v>105093.82999999967</v>
      </c>
      <c r="V217" s="40">
        <v>239</v>
      </c>
      <c r="W217" s="40">
        <f>IF('Imperial ME - Current'!$E$15&lt;1.9677,859.07-155.85*(1.9677-'Imperial ME - Current'!$E$15),859.07)</f>
        <v>859.07</v>
      </c>
      <c r="X217" s="1">
        <f t="shared" si="66"/>
        <v>201168.01000000018</v>
      </c>
      <c r="Y217" s="40">
        <f>IF('Imperial ME - Current'!$E$15&lt;1.9605,324.57-67.0069*(1.9605-'Imperial ME - Current'!$E$15),324.57)</f>
        <v>324.57</v>
      </c>
      <c r="Z217" s="1">
        <f t="shared" si="73"/>
        <v>105093.82999999967</v>
      </c>
      <c r="AC217" s="40">
        <v>239</v>
      </c>
      <c r="AD217" s="40">
        <f>IF('Imperial ME - Current'!$F$15&lt;1.9677,859.07-155.85*(1.9677-'Imperial ME - Current'!$F$15),859.07)</f>
        <v>859.07</v>
      </c>
      <c r="AE217" s="1">
        <f t="shared" si="67"/>
        <v>201168.01000000018</v>
      </c>
      <c r="AF217" s="40">
        <f>IF('Imperial ME - Current'!$F$15&lt;1.9605,324.57-67.0069*(1.9605-'Imperial ME - Current'!$F$15),324.57)</f>
        <v>324.57</v>
      </c>
      <c r="AG217" s="1">
        <f t="shared" si="74"/>
        <v>105093.82999999967</v>
      </c>
      <c r="AJ217" s="40">
        <v>239</v>
      </c>
      <c r="AK217" s="40">
        <f>IF('Imperial ME - Current'!$G$15&lt;1.9677,859.07-155.85*(1.9677-'Imperial ME - Current'!$G$15),859.07)</f>
        <v>859.07</v>
      </c>
      <c r="AL217" s="1">
        <f t="shared" si="68"/>
        <v>201168.01000000018</v>
      </c>
      <c r="AM217" s="40">
        <f>IF('Imperial ME - Current'!$G$15&lt;1.9605,324.57-67.0069*(1.9605-'Imperial ME - Current'!$G$15),324.57)</f>
        <v>324.57</v>
      </c>
      <c r="AN217" s="1">
        <f t="shared" si="75"/>
        <v>105093.82999999967</v>
      </c>
      <c r="AQ217" s="40">
        <v>239</v>
      </c>
      <c r="AR217" s="40">
        <f>IF('Imperial ME - Current'!$H$15&lt;1.9677,859.07-155.85*(1.9677-'Imperial ME - Current'!$H$15),859.07)</f>
        <v>859.07</v>
      </c>
      <c r="AS217" s="1">
        <f t="shared" si="69"/>
        <v>201168.01000000018</v>
      </c>
      <c r="AT217" s="40">
        <f>IF('Imperial ME - Current'!$H$15&lt;1.9605,324.57-67.0069*(1.9605-'Imperial ME - Current'!$H$15),324.57)</f>
        <v>324.57</v>
      </c>
      <c r="AU217" s="1">
        <f t="shared" si="76"/>
        <v>105093.82999999967</v>
      </c>
      <c r="AX217" s="40">
        <v>239</v>
      </c>
      <c r="AY217" s="40">
        <f>IF('Imperial ME - Current'!$I$15&lt;1.9677,859.07-155.85*(1.9677-'Imperial ME - Current'!$I$15),859.07)</f>
        <v>859.07</v>
      </c>
      <c r="AZ217" s="1">
        <f t="shared" si="70"/>
        <v>201168.01000000018</v>
      </c>
      <c r="BA217" s="40">
        <f>IF('Imperial ME - Current'!$I$15&lt;1.9605,324.57-67.0069*(1.9605-'Imperial ME - Current'!$I$15),324.57)</f>
        <v>324.57</v>
      </c>
      <c r="BB217" s="1">
        <f t="shared" si="77"/>
        <v>105093.82999999967</v>
      </c>
    </row>
    <row r="218" spans="1:54" x14ac:dyDescent="0.25">
      <c r="A218" s="40">
        <v>240</v>
      </c>
      <c r="B218" s="40">
        <f>IF('Imperial ME - Current'!$B$15&lt;1.9677,859.07-155.85*(1.9677-'Imperial ME - Current'!$B$15),859.07)</f>
        <v>859.07</v>
      </c>
      <c r="C218" s="1">
        <f t="shared" si="63"/>
        <v>202027.08000000019</v>
      </c>
      <c r="D218" s="40">
        <f>IF('Imperial ME - Current'!$B$15&lt;1.9605,324.57-67.0069*(1.9605-'Imperial ME - Current'!$B$15),324.57)</f>
        <v>324.57</v>
      </c>
      <c r="E218" s="1">
        <f t="shared" si="62"/>
        <v>105418.39999999967</v>
      </c>
      <c r="H218" s="40">
        <v>240</v>
      </c>
      <c r="I218" s="40">
        <f>IF('Imperial ME - Current'!$C$15&lt;1.9677,859.07-155.85*(1.9677-'Imperial ME - Current'!$C$15),859.07)</f>
        <v>859.07</v>
      </c>
      <c r="J218" s="1">
        <f t="shared" si="64"/>
        <v>202027.08000000019</v>
      </c>
      <c r="K218" s="40">
        <f>IF('Imperial ME - Current'!$C$15&lt;1.9605,324.57-67.0069*(1.9605-'Imperial ME - Current'!$C$15),324.57)</f>
        <v>324.57</v>
      </c>
      <c r="L218" s="1">
        <f t="shared" si="71"/>
        <v>105418.39999999967</v>
      </c>
      <c r="O218" s="40">
        <v>240</v>
      </c>
      <c r="P218" s="40">
        <f>IF('Imperial ME - Current'!$D$15&lt;1.9677,859.07-155.85*(1.9677-'Imperial ME - Current'!$D$15),859.07)</f>
        <v>859.07</v>
      </c>
      <c r="Q218" s="1">
        <f t="shared" si="65"/>
        <v>202027.08000000019</v>
      </c>
      <c r="R218" s="40">
        <f>IF('Imperial ME - Current'!$D$15&lt;1.9605,324.57-67.0069*(1.9605-'Imperial ME - Current'!$D$15),324.57)</f>
        <v>324.57</v>
      </c>
      <c r="S218" s="1">
        <f t="shared" si="72"/>
        <v>105418.39999999967</v>
      </c>
      <c r="V218" s="40">
        <v>240</v>
      </c>
      <c r="W218" s="40">
        <f>IF('Imperial ME - Current'!$E$15&lt;1.9677,859.07-155.85*(1.9677-'Imperial ME - Current'!$E$15),859.07)</f>
        <v>859.07</v>
      </c>
      <c r="X218" s="1">
        <f t="shared" si="66"/>
        <v>202027.08000000019</v>
      </c>
      <c r="Y218" s="40">
        <f>IF('Imperial ME - Current'!$E$15&lt;1.9605,324.57-67.0069*(1.9605-'Imperial ME - Current'!$E$15),324.57)</f>
        <v>324.57</v>
      </c>
      <c r="Z218" s="1">
        <f t="shared" si="73"/>
        <v>105418.39999999967</v>
      </c>
      <c r="AC218" s="40">
        <v>240</v>
      </c>
      <c r="AD218" s="40">
        <f>IF('Imperial ME - Current'!$F$15&lt;1.9677,859.07-155.85*(1.9677-'Imperial ME - Current'!$F$15),859.07)</f>
        <v>859.07</v>
      </c>
      <c r="AE218" s="1">
        <f t="shared" si="67"/>
        <v>202027.08000000019</v>
      </c>
      <c r="AF218" s="40">
        <f>IF('Imperial ME - Current'!$F$15&lt;1.9605,324.57-67.0069*(1.9605-'Imperial ME - Current'!$F$15),324.57)</f>
        <v>324.57</v>
      </c>
      <c r="AG218" s="1">
        <f t="shared" si="74"/>
        <v>105418.39999999967</v>
      </c>
      <c r="AJ218" s="40">
        <v>240</v>
      </c>
      <c r="AK218" s="40">
        <f>IF('Imperial ME - Current'!$G$15&lt;1.9677,859.07-155.85*(1.9677-'Imperial ME - Current'!$G$15),859.07)</f>
        <v>859.07</v>
      </c>
      <c r="AL218" s="1">
        <f t="shared" si="68"/>
        <v>202027.08000000019</v>
      </c>
      <c r="AM218" s="40">
        <f>IF('Imperial ME - Current'!$G$15&lt;1.9605,324.57-67.0069*(1.9605-'Imperial ME - Current'!$G$15),324.57)</f>
        <v>324.57</v>
      </c>
      <c r="AN218" s="1">
        <f t="shared" si="75"/>
        <v>105418.39999999967</v>
      </c>
      <c r="AQ218" s="40">
        <v>240</v>
      </c>
      <c r="AR218" s="40">
        <f>IF('Imperial ME - Current'!$H$15&lt;1.9677,859.07-155.85*(1.9677-'Imperial ME - Current'!$H$15),859.07)</f>
        <v>859.07</v>
      </c>
      <c r="AS218" s="1">
        <f t="shared" si="69"/>
        <v>202027.08000000019</v>
      </c>
      <c r="AT218" s="40">
        <f>IF('Imperial ME - Current'!$H$15&lt;1.9605,324.57-67.0069*(1.9605-'Imperial ME - Current'!$H$15),324.57)</f>
        <v>324.57</v>
      </c>
      <c r="AU218" s="1">
        <f t="shared" si="76"/>
        <v>105418.39999999967</v>
      </c>
      <c r="AX218" s="40">
        <v>240</v>
      </c>
      <c r="AY218" s="40">
        <f>IF('Imperial ME - Current'!$I$15&lt;1.9677,859.07-155.85*(1.9677-'Imperial ME - Current'!$I$15),859.07)</f>
        <v>859.07</v>
      </c>
      <c r="AZ218" s="1">
        <f t="shared" si="70"/>
        <v>202027.08000000019</v>
      </c>
      <c r="BA218" s="40">
        <f>IF('Imperial ME - Current'!$I$15&lt;1.9605,324.57-67.0069*(1.9605-'Imperial ME - Current'!$I$15),324.57)</f>
        <v>324.57</v>
      </c>
      <c r="BB218" s="1">
        <f t="shared" si="77"/>
        <v>105418.39999999967</v>
      </c>
    </row>
    <row r="219" spans="1:54" x14ac:dyDescent="0.25">
      <c r="A219" s="40">
        <v>241</v>
      </c>
      <c r="B219" s="40">
        <f>IF('Imperial ME - Current'!$B$15&lt;1.9677,859.07-155.85*(1.9677-'Imperial ME - Current'!$B$15),859.07)</f>
        <v>859.07</v>
      </c>
      <c r="C219" s="1">
        <f t="shared" si="63"/>
        <v>202886.1500000002</v>
      </c>
      <c r="D219" s="40">
        <f>IF('Imperial ME - Current'!$B$15&lt;1.9605,324.57-67.0069*(1.9605-'Imperial ME - Current'!$B$15),324.57)</f>
        <v>324.57</v>
      </c>
      <c r="E219" s="1">
        <f t="shared" si="62"/>
        <v>105742.96999999968</v>
      </c>
      <c r="H219" s="40">
        <v>241</v>
      </c>
      <c r="I219" s="40">
        <f>IF('Imperial ME - Current'!$C$15&lt;1.9677,859.07-155.85*(1.9677-'Imperial ME - Current'!$C$15),859.07)</f>
        <v>859.07</v>
      </c>
      <c r="J219" s="1">
        <f t="shared" si="64"/>
        <v>202886.1500000002</v>
      </c>
      <c r="K219" s="40">
        <f>IF('Imperial ME - Current'!$C$15&lt;1.9605,324.57-67.0069*(1.9605-'Imperial ME - Current'!$C$15),324.57)</f>
        <v>324.57</v>
      </c>
      <c r="L219" s="1">
        <f t="shared" si="71"/>
        <v>105742.96999999968</v>
      </c>
      <c r="O219" s="40">
        <v>241</v>
      </c>
      <c r="P219" s="40">
        <f>IF('Imperial ME - Current'!$D$15&lt;1.9677,859.07-155.85*(1.9677-'Imperial ME - Current'!$D$15),859.07)</f>
        <v>859.07</v>
      </c>
      <c r="Q219" s="1">
        <f t="shared" si="65"/>
        <v>202886.1500000002</v>
      </c>
      <c r="R219" s="40">
        <f>IF('Imperial ME - Current'!$D$15&lt;1.9605,324.57-67.0069*(1.9605-'Imperial ME - Current'!$D$15),324.57)</f>
        <v>324.57</v>
      </c>
      <c r="S219" s="1">
        <f t="shared" si="72"/>
        <v>105742.96999999968</v>
      </c>
      <c r="V219" s="40">
        <v>241</v>
      </c>
      <c r="W219" s="40">
        <f>IF('Imperial ME - Current'!$E$15&lt;1.9677,859.07-155.85*(1.9677-'Imperial ME - Current'!$E$15),859.07)</f>
        <v>859.07</v>
      </c>
      <c r="X219" s="1">
        <f t="shared" si="66"/>
        <v>202886.1500000002</v>
      </c>
      <c r="Y219" s="40">
        <f>IF('Imperial ME - Current'!$E$15&lt;1.9605,324.57-67.0069*(1.9605-'Imperial ME - Current'!$E$15),324.57)</f>
        <v>324.57</v>
      </c>
      <c r="Z219" s="1">
        <f t="shared" si="73"/>
        <v>105742.96999999968</v>
      </c>
      <c r="AC219" s="40">
        <v>241</v>
      </c>
      <c r="AD219" s="40">
        <f>IF('Imperial ME - Current'!$F$15&lt;1.9677,859.07-155.85*(1.9677-'Imperial ME - Current'!$F$15),859.07)</f>
        <v>859.07</v>
      </c>
      <c r="AE219" s="1">
        <f t="shared" si="67"/>
        <v>202886.1500000002</v>
      </c>
      <c r="AF219" s="40">
        <f>IF('Imperial ME - Current'!$F$15&lt;1.9605,324.57-67.0069*(1.9605-'Imperial ME - Current'!$F$15),324.57)</f>
        <v>324.57</v>
      </c>
      <c r="AG219" s="1">
        <f t="shared" si="74"/>
        <v>105742.96999999968</v>
      </c>
      <c r="AJ219" s="40">
        <v>241</v>
      </c>
      <c r="AK219" s="40">
        <f>IF('Imperial ME - Current'!$G$15&lt;1.9677,859.07-155.85*(1.9677-'Imperial ME - Current'!$G$15),859.07)</f>
        <v>859.07</v>
      </c>
      <c r="AL219" s="1">
        <f t="shared" si="68"/>
        <v>202886.1500000002</v>
      </c>
      <c r="AM219" s="40">
        <f>IF('Imperial ME - Current'!$G$15&lt;1.9605,324.57-67.0069*(1.9605-'Imperial ME - Current'!$G$15),324.57)</f>
        <v>324.57</v>
      </c>
      <c r="AN219" s="1">
        <f t="shared" si="75"/>
        <v>105742.96999999968</v>
      </c>
      <c r="AQ219" s="40">
        <v>241</v>
      </c>
      <c r="AR219" s="40">
        <f>IF('Imperial ME - Current'!$H$15&lt;1.9677,859.07-155.85*(1.9677-'Imperial ME - Current'!$H$15),859.07)</f>
        <v>859.07</v>
      </c>
      <c r="AS219" s="1">
        <f t="shared" si="69"/>
        <v>202886.1500000002</v>
      </c>
      <c r="AT219" s="40">
        <f>IF('Imperial ME - Current'!$H$15&lt;1.9605,324.57-67.0069*(1.9605-'Imperial ME - Current'!$H$15),324.57)</f>
        <v>324.57</v>
      </c>
      <c r="AU219" s="1">
        <f t="shared" si="76"/>
        <v>105742.96999999968</v>
      </c>
      <c r="AX219" s="40">
        <v>241</v>
      </c>
      <c r="AY219" s="40">
        <f>IF('Imperial ME - Current'!$I$15&lt;1.9677,859.07-155.85*(1.9677-'Imperial ME - Current'!$I$15),859.07)</f>
        <v>859.07</v>
      </c>
      <c r="AZ219" s="1">
        <f t="shared" si="70"/>
        <v>202886.1500000002</v>
      </c>
      <c r="BA219" s="40">
        <f>IF('Imperial ME - Current'!$I$15&lt;1.9605,324.57-67.0069*(1.9605-'Imperial ME - Current'!$I$15),324.57)</f>
        <v>324.57</v>
      </c>
      <c r="BB219" s="1">
        <f t="shared" si="77"/>
        <v>105742.96999999968</v>
      </c>
    </row>
    <row r="220" spans="1:54" x14ac:dyDescent="0.25">
      <c r="A220" s="40">
        <v>242</v>
      </c>
      <c r="B220" s="40">
        <f>IF('Imperial ME - Current'!$B$15&lt;1.9677,859.07-155.85*(1.9677-'Imperial ME - Current'!$B$15),859.07)</f>
        <v>859.07</v>
      </c>
      <c r="C220" s="1">
        <f t="shared" si="63"/>
        <v>203745.2200000002</v>
      </c>
      <c r="D220" s="40">
        <f>IF('Imperial ME - Current'!$B$15&lt;1.9605,324.57-67.0069*(1.9605-'Imperial ME - Current'!$B$15),324.57)</f>
        <v>324.57</v>
      </c>
      <c r="E220" s="1">
        <f t="shared" si="62"/>
        <v>106067.53999999969</v>
      </c>
      <c r="H220" s="40">
        <v>242</v>
      </c>
      <c r="I220" s="40">
        <f>IF('Imperial ME - Current'!$C$15&lt;1.9677,859.07-155.85*(1.9677-'Imperial ME - Current'!$C$15),859.07)</f>
        <v>859.07</v>
      </c>
      <c r="J220" s="1">
        <f t="shared" si="64"/>
        <v>203745.2200000002</v>
      </c>
      <c r="K220" s="40">
        <f>IF('Imperial ME - Current'!$C$15&lt;1.9605,324.57-67.0069*(1.9605-'Imperial ME - Current'!$C$15),324.57)</f>
        <v>324.57</v>
      </c>
      <c r="L220" s="1">
        <f t="shared" si="71"/>
        <v>106067.53999999969</v>
      </c>
      <c r="O220" s="40">
        <v>242</v>
      </c>
      <c r="P220" s="40">
        <f>IF('Imperial ME - Current'!$D$15&lt;1.9677,859.07-155.85*(1.9677-'Imperial ME - Current'!$D$15),859.07)</f>
        <v>859.07</v>
      </c>
      <c r="Q220" s="1">
        <f t="shared" si="65"/>
        <v>203745.2200000002</v>
      </c>
      <c r="R220" s="40">
        <f>IF('Imperial ME - Current'!$D$15&lt;1.9605,324.57-67.0069*(1.9605-'Imperial ME - Current'!$D$15),324.57)</f>
        <v>324.57</v>
      </c>
      <c r="S220" s="1">
        <f t="shared" si="72"/>
        <v>106067.53999999969</v>
      </c>
      <c r="V220" s="40">
        <v>242</v>
      </c>
      <c r="W220" s="40">
        <f>IF('Imperial ME - Current'!$E$15&lt;1.9677,859.07-155.85*(1.9677-'Imperial ME - Current'!$E$15),859.07)</f>
        <v>859.07</v>
      </c>
      <c r="X220" s="1">
        <f t="shared" si="66"/>
        <v>203745.2200000002</v>
      </c>
      <c r="Y220" s="40">
        <f>IF('Imperial ME - Current'!$E$15&lt;1.9605,324.57-67.0069*(1.9605-'Imperial ME - Current'!$E$15),324.57)</f>
        <v>324.57</v>
      </c>
      <c r="Z220" s="1">
        <f t="shared" si="73"/>
        <v>106067.53999999969</v>
      </c>
      <c r="AC220" s="40">
        <v>242</v>
      </c>
      <c r="AD220" s="40">
        <f>IF('Imperial ME - Current'!$F$15&lt;1.9677,859.07-155.85*(1.9677-'Imperial ME - Current'!$F$15),859.07)</f>
        <v>859.07</v>
      </c>
      <c r="AE220" s="1">
        <f t="shared" si="67"/>
        <v>203745.2200000002</v>
      </c>
      <c r="AF220" s="40">
        <f>IF('Imperial ME - Current'!$F$15&lt;1.9605,324.57-67.0069*(1.9605-'Imperial ME - Current'!$F$15),324.57)</f>
        <v>324.57</v>
      </c>
      <c r="AG220" s="1">
        <f t="shared" si="74"/>
        <v>106067.53999999969</v>
      </c>
      <c r="AJ220" s="40">
        <v>242</v>
      </c>
      <c r="AK220" s="40">
        <f>IF('Imperial ME - Current'!$G$15&lt;1.9677,859.07-155.85*(1.9677-'Imperial ME - Current'!$G$15),859.07)</f>
        <v>859.07</v>
      </c>
      <c r="AL220" s="1">
        <f t="shared" si="68"/>
        <v>203745.2200000002</v>
      </c>
      <c r="AM220" s="40">
        <f>IF('Imperial ME - Current'!$G$15&lt;1.9605,324.57-67.0069*(1.9605-'Imperial ME - Current'!$G$15),324.57)</f>
        <v>324.57</v>
      </c>
      <c r="AN220" s="1">
        <f t="shared" si="75"/>
        <v>106067.53999999969</v>
      </c>
      <c r="AQ220" s="40">
        <v>242</v>
      </c>
      <c r="AR220" s="40">
        <f>IF('Imperial ME - Current'!$H$15&lt;1.9677,859.07-155.85*(1.9677-'Imperial ME - Current'!$H$15),859.07)</f>
        <v>859.07</v>
      </c>
      <c r="AS220" s="1">
        <f t="shared" si="69"/>
        <v>203745.2200000002</v>
      </c>
      <c r="AT220" s="40">
        <f>IF('Imperial ME - Current'!$H$15&lt;1.9605,324.57-67.0069*(1.9605-'Imperial ME - Current'!$H$15),324.57)</f>
        <v>324.57</v>
      </c>
      <c r="AU220" s="1">
        <f t="shared" si="76"/>
        <v>106067.53999999969</v>
      </c>
      <c r="AX220" s="40">
        <v>242</v>
      </c>
      <c r="AY220" s="40">
        <f>IF('Imperial ME - Current'!$I$15&lt;1.9677,859.07-155.85*(1.9677-'Imperial ME - Current'!$I$15),859.07)</f>
        <v>859.07</v>
      </c>
      <c r="AZ220" s="1">
        <f t="shared" si="70"/>
        <v>203745.2200000002</v>
      </c>
      <c r="BA220" s="40">
        <f>IF('Imperial ME - Current'!$I$15&lt;1.9605,324.57-67.0069*(1.9605-'Imperial ME - Current'!$I$15),324.57)</f>
        <v>324.57</v>
      </c>
      <c r="BB220" s="1">
        <f t="shared" si="77"/>
        <v>106067.53999999969</v>
      </c>
    </row>
    <row r="221" spans="1:54" x14ac:dyDescent="0.25">
      <c r="A221" s="40">
        <v>243</v>
      </c>
      <c r="B221" s="40">
        <f>IF('Imperial ME - Current'!$B$15&lt;1.9677,859.07-155.85*(1.9677-'Imperial ME - Current'!$B$15),859.07)</f>
        <v>859.07</v>
      </c>
      <c r="C221" s="1">
        <f t="shared" si="63"/>
        <v>204604.29000000021</v>
      </c>
      <c r="D221" s="40">
        <f>IF('Imperial ME - Current'!$B$15&lt;1.9605,324.57-67.0069*(1.9605-'Imperial ME - Current'!$B$15),324.57)</f>
        <v>324.57</v>
      </c>
      <c r="E221" s="1">
        <f t="shared" si="62"/>
        <v>106392.10999999969</v>
      </c>
      <c r="H221" s="40">
        <v>243</v>
      </c>
      <c r="I221" s="40">
        <f>IF('Imperial ME - Current'!$C$15&lt;1.9677,859.07-155.85*(1.9677-'Imperial ME - Current'!$C$15),859.07)</f>
        <v>859.07</v>
      </c>
      <c r="J221" s="1">
        <f t="shared" si="64"/>
        <v>204604.29000000021</v>
      </c>
      <c r="K221" s="40">
        <f>IF('Imperial ME - Current'!$C$15&lt;1.9605,324.57-67.0069*(1.9605-'Imperial ME - Current'!$C$15),324.57)</f>
        <v>324.57</v>
      </c>
      <c r="L221" s="1">
        <f t="shared" si="71"/>
        <v>106392.10999999969</v>
      </c>
      <c r="O221" s="40">
        <v>243</v>
      </c>
      <c r="P221" s="40">
        <f>IF('Imperial ME - Current'!$D$15&lt;1.9677,859.07-155.85*(1.9677-'Imperial ME - Current'!$D$15),859.07)</f>
        <v>859.07</v>
      </c>
      <c r="Q221" s="1">
        <f t="shared" si="65"/>
        <v>204604.29000000021</v>
      </c>
      <c r="R221" s="40">
        <f>IF('Imperial ME - Current'!$D$15&lt;1.9605,324.57-67.0069*(1.9605-'Imperial ME - Current'!$D$15),324.57)</f>
        <v>324.57</v>
      </c>
      <c r="S221" s="1">
        <f t="shared" si="72"/>
        <v>106392.10999999969</v>
      </c>
      <c r="V221" s="40">
        <v>243</v>
      </c>
      <c r="W221" s="40">
        <f>IF('Imperial ME - Current'!$E$15&lt;1.9677,859.07-155.85*(1.9677-'Imperial ME - Current'!$E$15),859.07)</f>
        <v>859.07</v>
      </c>
      <c r="X221" s="1">
        <f t="shared" si="66"/>
        <v>204604.29000000021</v>
      </c>
      <c r="Y221" s="40">
        <f>IF('Imperial ME - Current'!$E$15&lt;1.9605,324.57-67.0069*(1.9605-'Imperial ME - Current'!$E$15),324.57)</f>
        <v>324.57</v>
      </c>
      <c r="Z221" s="1">
        <f t="shared" si="73"/>
        <v>106392.10999999969</v>
      </c>
      <c r="AC221" s="40">
        <v>243</v>
      </c>
      <c r="AD221" s="40">
        <f>IF('Imperial ME - Current'!$F$15&lt;1.9677,859.07-155.85*(1.9677-'Imperial ME - Current'!$F$15),859.07)</f>
        <v>859.07</v>
      </c>
      <c r="AE221" s="1">
        <f t="shared" si="67"/>
        <v>204604.29000000021</v>
      </c>
      <c r="AF221" s="40">
        <f>IF('Imperial ME - Current'!$F$15&lt;1.9605,324.57-67.0069*(1.9605-'Imperial ME - Current'!$F$15),324.57)</f>
        <v>324.57</v>
      </c>
      <c r="AG221" s="1">
        <f t="shared" si="74"/>
        <v>106392.10999999969</v>
      </c>
      <c r="AJ221" s="40">
        <v>243</v>
      </c>
      <c r="AK221" s="40">
        <f>IF('Imperial ME - Current'!$G$15&lt;1.9677,859.07-155.85*(1.9677-'Imperial ME - Current'!$G$15),859.07)</f>
        <v>859.07</v>
      </c>
      <c r="AL221" s="1">
        <f t="shared" si="68"/>
        <v>204604.29000000021</v>
      </c>
      <c r="AM221" s="40">
        <f>IF('Imperial ME - Current'!$G$15&lt;1.9605,324.57-67.0069*(1.9605-'Imperial ME - Current'!$G$15),324.57)</f>
        <v>324.57</v>
      </c>
      <c r="AN221" s="1">
        <f t="shared" si="75"/>
        <v>106392.10999999969</v>
      </c>
      <c r="AQ221" s="40">
        <v>243</v>
      </c>
      <c r="AR221" s="40">
        <f>IF('Imperial ME - Current'!$H$15&lt;1.9677,859.07-155.85*(1.9677-'Imperial ME - Current'!$H$15),859.07)</f>
        <v>859.07</v>
      </c>
      <c r="AS221" s="1">
        <f t="shared" si="69"/>
        <v>204604.29000000021</v>
      </c>
      <c r="AT221" s="40">
        <f>IF('Imperial ME - Current'!$H$15&lt;1.9605,324.57-67.0069*(1.9605-'Imperial ME - Current'!$H$15),324.57)</f>
        <v>324.57</v>
      </c>
      <c r="AU221" s="1">
        <f t="shared" si="76"/>
        <v>106392.10999999969</v>
      </c>
      <c r="AX221" s="40">
        <v>243</v>
      </c>
      <c r="AY221" s="40">
        <f>IF('Imperial ME - Current'!$I$15&lt;1.9677,859.07-155.85*(1.9677-'Imperial ME - Current'!$I$15),859.07)</f>
        <v>859.07</v>
      </c>
      <c r="AZ221" s="1">
        <f t="shared" si="70"/>
        <v>204604.29000000021</v>
      </c>
      <c r="BA221" s="40">
        <f>IF('Imperial ME - Current'!$I$15&lt;1.9605,324.57-67.0069*(1.9605-'Imperial ME - Current'!$I$15),324.57)</f>
        <v>324.57</v>
      </c>
      <c r="BB221" s="1">
        <f t="shared" si="77"/>
        <v>106392.10999999969</v>
      </c>
    </row>
    <row r="222" spans="1:54" x14ac:dyDescent="0.25">
      <c r="A222" s="40">
        <v>244</v>
      </c>
      <c r="B222" s="40">
        <f>IF('Imperial ME - Current'!$B$15&lt;1.9677,859.07-155.85*(1.9677-'Imperial ME - Current'!$B$15),859.07)</f>
        <v>859.07</v>
      </c>
      <c r="C222" s="1">
        <f t="shared" si="63"/>
        <v>205463.36000000022</v>
      </c>
      <c r="D222" s="40">
        <f>IF('Imperial ME - Current'!$B$15&lt;1.9605,324.57-67.0069*(1.9605-'Imperial ME - Current'!$B$15),324.57)</f>
        <v>324.57</v>
      </c>
      <c r="E222" s="1">
        <f t="shared" si="62"/>
        <v>106716.6799999997</v>
      </c>
      <c r="H222" s="40">
        <v>244</v>
      </c>
      <c r="I222" s="40">
        <f>IF('Imperial ME - Current'!$C$15&lt;1.9677,859.07-155.85*(1.9677-'Imperial ME - Current'!$C$15),859.07)</f>
        <v>859.07</v>
      </c>
      <c r="J222" s="1">
        <f t="shared" si="64"/>
        <v>205463.36000000022</v>
      </c>
      <c r="K222" s="40">
        <f>IF('Imperial ME - Current'!$C$15&lt;1.9605,324.57-67.0069*(1.9605-'Imperial ME - Current'!$C$15),324.57)</f>
        <v>324.57</v>
      </c>
      <c r="L222" s="1">
        <f t="shared" si="71"/>
        <v>106716.6799999997</v>
      </c>
      <c r="O222" s="40">
        <v>244</v>
      </c>
      <c r="P222" s="40">
        <f>IF('Imperial ME - Current'!$D$15&lt;1.9677,859.07-155.85*(1.9677-'Imperial ME - Current'!$D$15),859.07)</f>
        <v>859.07</v>
      </c>
      <c r="Q222" s="1">
        <f t="shared" si="65"/>
        <v>205463.36000000022</v>
      </c>
      <c r="R222" s="40">
        <f>IF('Imperial ME - Current'!$D$15&lt;1.9605,324.57-67.0069*(1.9605-'Imperial ME - Current'!$D$15),324.57)</f>
        <v>324.57</v>
      </c>
      <c r="S222" s="1">
        <f t="shared" si="72"/>
        <v>106716.6799999997</v>
      </c>
      <c r="V222" s="40">
        <v>244</v>
      </c>
      <c r="W222" s="40">
        <f>IF('Imperial ME - Current'!$E$15&lt;1.9677,859.07-155.85*(1.9677-'Imperial ME - Current'!$E$15),859.07)</f>
        <v>859.07</v>
      </c>
      <c r="X222" s="1">
        <f t="shared" si="66"/>
        <v>205463.36000000022</v>
      </c>
      <c r="Y222" s="40">
        <f>IF('Imperial ME - Current'!$E$15&lt;1.9605,324.57-67.0069*(1.9605-'Imperial ME - Current'!$E$15),324.57)</f>
        <v>324.57</v>
      </c>
      <c r="Z222" s="1">
        <f t="shared" si="73"/>
        <v>106716.6799999997</v>
      </c>
      <c r="AC222" s="40">
        <v>244</v>
      </c>
      <c r="AD222" s="40">
        <f>IF('Imperial ME - Current'!$F$15&lt;1.9677,859.07-155.85*(1.9677-'Imperial ME - Current'!$F$15),859.07)</f>
        <v>859.07</v>
      </c>
      <c r="AE222" s="1">
        <f t="shared" si="67"/>
        <v>205463.36000000022</v>
      </c>
      <c r="AF222" s="40">
        <f>IF('Imperial ME - Current'!$F$15&lt;1.9605,324.57-67.0069*(1.9605-'Imperial ME - Current'!$F$15),324.57)</f>
        <v>324.57</v>
      </c>
      <c r="AG222" s="1">
        <f t="shared" si="74"/>
        <v>106716.6799999997</v>
      </c>
      <c r="AJ222" s="40">
        <v>244</v>
      </c>
      <c r="AK222" s="40">
        <f>IF('Imperial ME - Current'!$G$15&lt;1.9677,859.07-155.85*(1.9677-'Imperial ME - Current'!$G$15),859.07)</f>
        <v>859.07</v>
      </c>
      <c r="AL222" s="1">
        <f t="shared" si="68"/>
        <v>205463.36000000022</v>
      </c>
      <c r="AM222" s="40">
        <f>IF('Imperial ME - Current'!$G$15&lt;1.9605,324.57-67.0069*(1.9605-'Imperial ME - Current'!$G$15),324.57)</f>
        <v>324.57</v>
      </c>
      <c r="AN222" s="1">
        <f t="shared" si="75"/>
        <v>106716.6799999997</v>
      </c>
      <c r="AQ222" s="40">
        <v>244</v>
      </c>
      <c r="AR222" s="40">
        <f>IF('Imperial ME - Current'!$H$15&lt;1.9677,859.07-155.85*(1.9677-'Imperial ME - Current'!$H$15),859.07)</f>
        <v>859.07</v>
      </c>
      <c r="AS222" s="1">
        <f t="shared" si="69"/>
        <v>205463.36000000022</v>
      </c>
      <c r="AT222" s="40">
        <f>IF('Imperial ME - Current'!$H$15&lt;1.9605,324.57-67.0069*(1.9605-'Imperial ME - Current'!$H$15),324.57)</f>
        <v>324.57</v>
      </c>
      <c r="AU222" s="1">
        <f t="shared" si="76"/>
        <v>106716.6799999997</v>
      </c>
      <c r="AX222" s="40">
        <v>244</v>
      </c>
      <c r="AY222" s="40">
        <f>IF('Imperial ME - Current'!$I$15&lt;1.9677,859.07-155.85*(1.9677-'Imperial ME - Current'!$I$15),859.07)</f>
        <v>859.07</v>
      </c>
      <c r="AZ222" s="1">
        <f t="shared" si="70"/>
        <v>205463.36000000022</v>
      </c>
      <c r="BA222" s="40">
        <f>IF('Imperial ME - Current'!$I$15&lt;1.9605,324.57-67.0069*(1.9605-'Imperial ME - Current'!$I$15),324.57)</f>
        <v>324.57</v>
      </c>
      <c r="BB222" s="1">
        <f t="shared" si="77"/>
        <v>106716.6799999997</v>
      </c>
    </row>
    <row r="223" spans="1:54" x14ac:dyDescent="0.25">
      <c r="A223" s="40">
        <v>245</v>
      </c>
      <c r="B223" s="40">
        <f>IF('Imperial ME - Current'!$B$15&lt;1.9677,859.07-155.85*(1.9677-'Imperial ME - Current'!$B$15),859.07)</f>
        <v>859.07</v>
      </c>
      <c r="C223" s="1">
        <f t="shared" si="63"/>
        <v>206322.43000000023</v>
      </c>
      <c r="D223" s="40">
        <f>IF('Imperial ME - Current'!$B$15&lt;1.9605,324.57-67.0069*(1.9605-'Imperial ME - Current'!$B$15),324.57)</f>
        <v>324.57</v>
      </c>
      <c r="E223" s="1">
        <f t="shared" si="62"/>
        <v>107041.24999999971</v>
      </c>
      <c r="H223" s="40">
        <v>245</v>
      </c>
      <c r="I223" s="40">
        <f>IF('Imperial ME - Current'!$C$15&lt;1.9677,859.07-155.85*(1.9677-'Imperial ME - Current'!$C$15),859.07)</f>
        <v>859.07</v>
      </c>
      <c r="J223" s="1">
        <f t="shared" si="64"/>
        <v>206322.43000000023</v>
      </c>
      <c r="K223" s="40">
        <f>IF('Imperial ME - Current'!$C$15&lt;1.9605,324.57-67.0069*(1.9605-'Imperial ME - Current'!$C$15),324.57)</f>
        <v>324.57</v>
      </c>
      <c r="L223" s="1">
        <f t="shared" si="71"/>
        <v>107041.24999999971</v>
      </c>
      <c r="O223" s="40">
        <v>245</v>
      </c>
      <c r="P223" s="40">
        <f>IF('Imperial ME - Current'!$D$15&lt;1.9677,859.07-155.85*(1.9677-'Imperial ME - Current'!$D$15),859.07)</f>
        <v>859.07</v>
      </c>
      <c r="Q223" s="1">
        <f t="shared" si="65"/>
        <v>206322.43000000023</v>
      </c>
      <c r="R223" s="40">
        <f>IF('Imperial ME - Current'!$D$15&lt;1.9605,324.57-67.0069*(1.9605-'Imperial ME - Current'!$D$15),324.57)</f>
        <v>324.57</v>
      </c>
      <c r="S223" s="1">
        <f t="shared" si="72"/>
        <v>107041.24999999971</v>
      </c>
      <c r="V223" s="40">
        <v>245</v>
      </c>
      <c r="W223" s="40">
        <f>IF('Imperial ME - Current'!$E$15&lt;1.9677,859.07-155.85*(1.9677-'Imperial ME - Current'!$E$15),859.07)</f>
        <v>859.07</v>
      </c>
      <c r="X223" s="1">
        <f t="shared" si="66"/>
        <v>206322.43000000023</v>
      </c>
      <c r="Y223" s="40">
        <f>IF('Imperial ME - Current'!$E$15&lt;1.9605,324.57-67.0069*(1.9605-'Imperial ME - Current'!$E$15),324.57)</f>
        <v>324.57</v>
      </c>
      <c r="Z223" s="1">
        <f t="shared" si="73"/>
        <v>107041.24999999971</v>
      </c>
      <c r="AC223" s="40">
        <v>245</v>
      </c>
      <c r="AD223" s="40">
        <f>IF('Imperial ME - Current'!$F$15&lt;1.9677,859.07-155.85*(1.9677-'Imperial ME - Current'!$F$15),859.07)</f>
        <v>859.07</v>
      </c>
      <c r="AE223" s="1">
        <f t="shared" si="67"/>
        <v>206322.43000000023</v>
      </c>
      <c r="AF223" s="40">
        <f>IF('Imperial ME - Current'!$F$15&lt;1.9605,324.57-67.0069*(1.9605-'Imperial ME - Current'!$F$15),324.57)</f>
        <v>324.57</v>
      </c>
      <c r="AG223" s="1">
        <f t="shared" si="74"/>
        <v>107041.24999999971</v>
      </c>
      <c r="AJ223" s="40">
        <v>245</v>
      </c>
      <c r="AK223" s="40">
        <f>IF('Imperial ME - Current'!$G$15&lt;1.9677,859.07-155.85*(1.9677-'Imperial ME - Current'!$G$15),859.07)</f>
        <v>859.07</v>
      </c>
      <c r="AL223" s="1">
        <f t="shared" si="68"/>
        <v>206322.43000000023</v>
      </c>
      <c r="AM223" s="40">
        <f>IF('Imperial ME - Current'!$G$15&lt;1.9605,324.57-67.0069*(1.9605-'Imperial ME - Current'!$G$15),324.57)</f>
        <v>324.57</v>
      </c>
      <c r="AN223" s="1">
        <f t="shared" si="75"/>
        <v>107041.24999999971</v>
      </c>
      <c r="AQ223" s="40">
        <v>245</v>
      </c>
      <c r="AR223" s="40">
        <f>IF('Imperial ME - Current'!$H$15&lt;1.9677,859.07-155.85*(1.9677-'Imperial ME - Current'!$H$15),859.07)</f>
        <v>859.07</v>
      </c>
      <c r="AS223" s="1">
        <f t="shared" si="69"/>
        <v>206322.43000000023</v>
      </c>
      <c r="AT223" s="40">
        <f>IF('Imperial ME - Current'!$H$15&lt;1.9605,324.57-67.0069*(1.9605-'Imperial ME - Current'!$H$15),324.57)</f>
        <v>324.57</v>
      </c>
      <c r="AU223" s="1">
        <f t="shared" si="76"/>
        <v>107041.24999999971</v>
      </c>
      <c r="AX223" s="40">
        <v>245</v>
      </c>
      <c r="AY223" s="40">
        <f>IF('Imperial ME - Current'!$I$15&lt;1.9677,859.07-155.85*(1.9677-'Imperial ME - Current'!$I$15),859.07)</f>
        <v>859.07</v>
      </c>
      <c r="AZ223" s="1">
        <f t="shared" si="70"/>
        <v>206322.43000000023</v>
      </c>
      <c r="BA223" s="40">
        <f>IF('Imperial ME - Current'!$I$15&lt;1.9605,324.57-67.0069*(1.9605-'Imperial ME - Current'!$I$15),324.57)</f>
        <v>324.57</v>
      </c>
      <c r="BB223" s="1">
        <f t="shared" si="77"/>
        <v>107041.24999999971</v>
      </c>
    </row>
    <row r="224" spans="1:54" x14ac:dyDescent="0.25">
      <c r="A224" s="40">
        <v>246</v>
      </c>
      <c r="B224" s="40">
        <f>IF('Imperial ME - Current'!$B$15&lt;1.9677,859.07-155.85*(1.9677-'Imperial ME - Current'!$B$15),859.07)</f>
        <v>859.07</v>
      </c>
      <c r="C224" s="1">
        <f t="shared" si="63"/>
        <v>207181.50000000023</v>
      </c>
      <c r="D224" s="40">
        <f>IF('Imperial ME - Current'!$B$15&lt;1.9605,324.57-67.0069*(1.9605-'Imperial ME - Current'!$B$15),324.57)</f>
        <v>324.57</v>
      </c>
      <c r="E224" s="1">
        <f t="shared" si="62"/>
        <v>107365.81999999972</v>
      </c>
      <c r="H224" s="40">
        <v>246</v>
      </c>
      <c r="I224" s="40">
        <f>IF('Imperial ME - Current'!$C$15&lt;1.9677,859.07-155.85*(1.9677-'Imperial ME - Current'!$C$15),859.07)</f>
        <v>859.07</v>
      </c>
      <c r="J224" s="1">
        <f t="shared" si="64"/>
        <v>207181.50000000023</v>
      </c>
      <c r="K224" s="40">
        <f>IF('Imperial ME - Current'!$C$15&lt;1.9605,324.57-67.0069*(1.9605-'Imperial ME - Current'!$C$15),324.57)</f>
        <v>324.57</v>
      </c>
      <c r="L224" s="1">
        <f t="shared" si="71"/>
        <v>107365.81999999972</v>
      </c>
      <c r="O224" s="40">
        <v>246</v>
      </c>
      <c r="P224" s="40">
        <f>IF('Imperial ME - Current'!$D$15&lt;1.9677,859.07-155.85*(1.9677-'Imperial ME - Current'!$D$15),859.07)</f>
        <v>859.07</v>
      </c>
      <c r="Q224" s="1">
        <f t="shared" si="65"/>
        <v>207181.50000000023</v>
      </c>
      <c r="R224" s="40">
        <f>IF('Imperial ME - Current'!$D$15&lt;1.9605,324.57-67.0069*(1.9605-'Imperial ME - Current'!$D$15),324.57)</f>
        <v>324.57</v>
      </c>
      <c r="S224" s="1">
        <f t="shared" si="72"/>
        <v>107365.81999999972</v>
      </c>
      <c r="V224" s="40">
        <v>246</v>
      </c>
      <c r="W224" s="40">
        <f>IF('Imperial ME - Current'!$E$15&lt;1.9677,859.07-155.85*(1.9677-'Imperial ME - Current'!$E$15),859.07)</f>
        <v>859.07</v>
      </c>
      <c r="X224" s="1">
        <f t="shared" si="66"/>
        <v>207181.50000000023</v>
      </c>
      <c r="Y224" s="40">
        <f>IF('Imperial ME - Current'!$E$15&lt;1.9605,324.57-67.0069*(1.9605-'Imperial ME - Current'!$E$15),324.57)</f>
        <v>324.57</v>
      </c>
      <c r="Z224" s="1">
        <f t="shared" si="73"/>
        <v>107365.81999999972</v>
      </c>
      <c r="AC224" s="40">
        <v>246</v>
      </c>
      <c r="AD224" s="40">
        <f>IF('Imperial ME - Current'!$F$15&lt;1.9677,859.07-155.85*(1.9677-'Imperial ME - Current'!$F$15),859.07)</f>
        <v>859.07</v>
      </c>
      <c r="AE224" s="1">
        <f t="shared" si="67"/>
        <v>207181.50000000023</v>
      </c>
      <c r="AF224" s="40">
        <f>IF('Imperial ME - Current'!$F$15&lt;1.9605,324.57-67.0069*(1.9605-'Imperial ME - Current'!$F$15),324.57)</f>
        <v>324.57</v>
      </c>
      <c r="AG224" s="1">
        <f t="shared" si="74"/>
        <v>107365.81999999972</v>
      </c>
      <c r="AJ224" s="40">
        <v>246</v>
      </c>
      <c r="AK224" s="40">
        <f>IF('Imperial ME - Current'!$G$15&lt;1.9677,859.07-155.85*(1.9677-'Imperial ME - Current'!$G$15),859.07)</f>
        <v>859.07</v>
      </c>
      <c r="AL224" s="1">
        <f t="shared" si="68"/>
        <v>207181.50000000023</v>
      </c>
      <c r="AM224" s="40">
        <f>IF('Imperial ME - Current'!$G$15&lt;1.9605,324.57-67.0069*(1.9605-'Imperial ME - Current'!$G$15),324.57)</f>
        <v>324.57</v>
      </c>
      <c r="AN224" s="1">
        <f t="shared" si="75"/>
        <v>107365.81999999972</v>
      </c>
      <c r="AQ224" s="40">
        <v>246</v>
      </c>
      <c r="AR224" s="40">
        <f>IF('Imperial ME - Current'!$H$15&lt;1.9677,859.07-155.85*(1.9677-'Imperial ME - Current'!$H$15),859.07)</f>
        <v>859.07</v>
      </c>
      <c r="AS224" s="1">
        <f t="shared" si="69"/>
        <v>207181.50000000023</v>
      </c>
      <c r="AT224" s="40">
        <f>IF('Imperial ME - Current'!$H$15&lt;1.9605,324.57-67.0069*(1.9605-'Imperial ME - Current'!$H$15),324.57)</f>
        <v>324.57</v>
      </c>
      <c r="AU224" s="1">
        <f t="shared" si="76"/>
        <v>107365.81999999972</v>
      </c>
      <c r="AX224" s="40">
        <v>246</v>
      </c>
      <c r="AY224" s="40">
        <f>IF('Imperial ME - Current'!$I$15&lt;1.9677,859.07-155.85*(1.9677-'Imperial ME - Current'!$I$15),859.07)</f>
        <v>859.07</v>
      </c>
      <c r="AZ224" s="1">
        <f t="shared" si="70"/>
        <v>207181.50000000023</v>
      </c>
      <c r="BA224" s="40">
        <f>IF('Imperial ME - Current'!$I$15&lt;1.9605,324.57-67.0069*(1.9605-'Imperial ME - Current'!$I$15),324.57)</f>
        <v>324.57</v>
      </c>
      <c r="BB224" s="1">
        <f t="shared" si="77"/>
        <v>107365.81999999972</v>
      </c>
    </row>
    <row r="225" spans="1:54" x14ac:dyDescent="0.25">
      <c r="A225" s="40">
        <v>247</v>
      </c>
      <c r="B225" s="40">
        <f>IF('Imperial ME - Current'!$B$15&lt;1.9677,859.07-155.85*(1.9677-'Imperial ME - Current'!$B$15),859.07)</f>
        <v>859.07</v>
      </c>
      <c r="C225" s="1">
        <f t="shared" si="63"/>
        <v>208040.57000000024</v>
      </c>
      <c r="D225" s="40">
        <f>IF('Imperial ME - Current'!$B$15&lt;1.9605,324.57-67.0069*(1.9605-'Imperial ME - Current'!$B$15),324.57)</f>
        <v>324.57</v>
      </c>
      <c r="E225" s="1">
        <f t="shared" si="62"/>
        <v>107690.38999999972</v>
      </c>
      <c r="H225" s="40">
        <v>247</v>
      </c>
      <c r="I225" s="40">
        <f>IF('Imperial ME - Current'!$C$15&lt;1.9677,859.07-155.85*(1.9677-'Imperial ME - Current'!$C$15),859.07)</f>
        <v>859.07</v>
      </c>
      <c r="J225" s="1">
        <f t="shared" si="64"/>
        <v>208040.57000000024</v>
      </c>
      <c r="K225" s="40">
        <f>IF('Imperial ME - Current'!$C$15&lt;1.9605,324.57-67.0069*(1.9605-'Imperial ME - Current'!$C$15),324.57)</f>
        <v>324.57</v>
      </c>
      <c r="L225" s="1">
        <f t="shared" si="71"/>
        <v>107690.38999999972</v>
      </c>
      <c r="O225" s="40">
        <v>247</v>
      </c>
      <c r="P225" s="40">
        <f>IF('Imperial ME - Current'!$D$15&lt;1.9677,859.07-155.85*(1.9677-'Imperial ME - Current'!$D$15),859.07)</f>
        <v>859.07</v>
      </c>
      <c r="Q225" s="1">
        <f t="shared" si="65"/>
        <v>208040.57000000024</v>
      </c>
      <c r="R225" s="40">
        <f>IF('Imperial ME - Current'!$D$15&lt;1.9605,324.57-67.0069*(1.9605-'Imperial ME - Current'!$D$15),324.57)</f>
        <v>324.57</v>
      </c>
      <c r="S225" s="1">
        <f t="shared" si="72"/>
        <v>107690.38999999972</v>
      </c>
      <c r="V225" s="40">
        <v>247</v>
      </c>
      <c r="W225" s="40">
        <f>IF('Imperial ME - Current'!$E$15&lt;1.9677,859.07-155.85*(1.9677-'Imperial ME - Current'!$E$15),859.07)</f>
        <v>859.07</v>
      </c>
      <c r="X225" s="1">
        <f t="shared" si="66"/>
        <v>208040.57000000024</v>
      </c>
      <c r="Y225" s="40">
        <f>IF('Imperial ME - Current'!$E$15&lt;1.9605,324.57-67.0069*(1.9605-'Imperial ME - Current'!$E$15),324.57)</f>
        <v>324.57</v>
      </c>
      <c r="Z225" s="1">
        <f t="shared" si="73"/>
        <v>107690.38999999972</v>
      </c>
      <c r="AC225" s="40">
        <v>247</v>
      </c>
      <c r="AD225" s="40">
        <f>IF('Imperial ME - Current'!$F$15&lt;1.9677,859.07-155.85*(1.9677-'Imperial ME - Current'!$F$15),859.07)</f>
        <v>859.07</v>
      </c>
      <c r="AE225" s="1">
        <f t="shared" si="67"/>
        <v>208040.57000000024</v>
      </c>
      <c r="AF225" s="40">
        <f>IF('Imperial ME - Current'!$F$15&lt;1.9605,324.57-67.0069*(1.9605-'Imperial ME - Current'!$F$15),324.57)</f>
        <v>324.57</v>
      </c>
      <c r="AG225" s="1">
        <f t="shared" si="74"/>
        <v>107690.38999999972</v>
      </c>
      <c r="AJ225" s="40">
        <v>247</v>
      </c>
      <c r="AK225" s="40">
        <f>IF('Imperial ME - Current'!$G$15&lt;1.9677,859.07-155.85*(1.9677-'Imperial ME - Current'!$G$15),859.07)</f>
        <v>859.07</v>
      </c>
      <c r="AL225" s="1">
        <f t="shared" si="68"/>
        <v>208040.57000000024</v>
      </c>
      <c r="AM225" s="40">
        <f>IF('Imperial ME - Current'!$G$15&lt;1.9605,324.57-67.0069*(1.9605-'Imperial ME - Current'!$G$15),324.57)</f>
        <v>324.57</v>
      </c>
      <c r="AN225" s="1">
        <f t="shared" si="75"/>
        <v>107690.38999999972</v>
      </c>
      <c r="AQ225" s="40">
        <v>247</v>
      </c>
      <c r="AR225" s="40">
        <f>IF('Imperial ME - Current'!$H$15&lt;1.9677,859.07-155.85*(1.9677-'Imperial ME - Current'!$H$15),859.07)</f>
        <v>859.07</v>
      </c>
      <c r="AS225" s="1">
        <f t="shared" si="69"/>
        <v>208040.57000000024</v>
      </c>
      <c r="AT225" s="40">
        <f>IF('Imperial ME - Current'!$H$15&lt;1.9605,324.57-67.0069*(1.9605-'Imperial ME - Current'!$H$15),324.57)</f>
        <v>324.57</v>
      </c>
      <c r="AU225" s="1">
        <f t="shared" si="76"/>
        <v>107690.38999999972</v>
      </c>
      <c r="AX225" s="40">
        <v>247</v>
      </c>
      <c r="AY225" s="40">
        <f>IF('Imperial ME - Current'!$I$15&lt;1.9677,859.07-155.85*(1.9677-'Imperial ME - Current'!$I$15),859.07)</f>
        <v>859.07</v>
      </c>
      <c r="AZ225" s="1">
        <f t="shared" si="70"/>
        <v>208040.57000000024</v>
      </c>
      <c r="BA225" s="40">
        <f>IF('Imperial ME - Current'!$I$15&lt;1.9605,324.57-67.0069*(1.9605-'Imperial ME - Current'!$I$15),324.57)</f>
        <v>324.57</v>
      </c>
      <c r="BB225" s="1">
        <f t="shared" si="77"/>
        <v>107690.38999999972</v>
      </c>
    </row>
    <row r="226" spans="1:54" x14ac:dyDescent="0.25">
      <c r="A226" s="40">
        <v>248</v>
      </c>
      <c r="B226" s="40">
        <f>IF('Imperial ME - Current'!$B$15&lt;1.9677,859.07-155.85*(1.9677-'Imperial ME - Current'!$B$15),859.07)</f>
        <v>859.07</v>
      </c>
      <c r="C226" s="1">
        <f t="shared" si="63"/>
        <v>208899.64000000025</v>
      </c>
      <c r="D226" s="40">
        <f>IF('Imperial ME - Current'!$B$15&lt;1.9605,324.57-67.0069*(1.9605-'Imperial ME - Current'!$B$15),324.57)</f>
        <v>324.57</v>
      </c>
      <c r="E226" s="1">
        <f t="shared" si="62"/>
        <v>108014.95999999973</v>
      </c>
      <c r="H226" s="40">
        <v>248</v>
      </c>
      <c r="I226" s="40">
        <f>IF('Imperial ME - Current'!$C$15&lt;1.9677,859.07-155.85*(1.9677-'Imperial ME - Current'!$C$15),859.07)</f>
        <v>859.07</v>
      </c>
      <c r="J226" s="1">
        <f t="shared" si="64"/>
        <v>208899.64000000025</v>
      </c>
      <c r="K226" s="40">
        <f>IF('Imperial ME - Current'!$C$15&lt;1.9605,324.57-67.0069*(1.9605-'Imperial ME - Current'!$C$15),324.57)</f>
        <v>324.57</v>
      </c>
      <c r="L226" s="1">
        <f t="shared" si="71"/>
        <v>108014.95999999973</v>
      </c>
      <c r="O226" s="40">
        <v>248</v>
      </c>
      <c r="P226" s="40">
        <f>IF('Imperial ME - Current'!$D$15&lt;1.9677,859.07-155.85*(1.9677-'Imperial ME - Current'!$D$15),859.07)</f>
        <v>859.07</v>
      </c>
      <c r="Q226" s="1">
        <f t="shared" si="65"/>
        <v>208899.64000000025</v>
      </c>
      <c r="R226" s="40">
        <f>IF('Imperial ME - Current'!$D$15&lt;1.9605,324.57-67.0069*(1.9605-'Imperial ME - Current'!$D$15),324.57)</f>
        <v>324.57</v>
      </c>
      <c r="S226" s="1">
        <f t="shared" si="72"/>
        <v>108014.95999999973</v>
      </c>
      <c r="V226" s="40">
        <v>248</v>
      </c>
      <c r="W226" s="40">
        <f>IF('Imperial ME - Current'!$E$15&lt;1.9677,859.07-155.85*(1.9677-'Imperial ME - Current'!$E$15),859.07)</f>
        <v>859.07</v>
      </c>
      <c r="X226" s="1">
        <f t="shared" si="66"/>
        <v>208899.64000000025</v>
      </c>
      <c r="Y226" s="40">
        <f>IF('Imperial ME - Current'!$E$15&lt;1.9605,324.57-67.0069*(1.9605-'Imperial ME - Current'!$E$15),324.57)</f>
        <v>324.57</v>
      </c>
      <c r="Z226" s="1">
        <f t="shared" si="73"/>
        <v>108014.95999999973</v>
      </c>
      <c r="AC226" s="40">
        <v>248</v>
      </c>
      <c r="AD226" s="40">
        <f>IF('Imperial ME - Current'!$F$15&lt;1.9677,859.07-155.85*(1.9677-'Imperial ME - Current'!$F$15),859.07)</f>
        <v>859.07</v>
      </c>
      <c r="AE226" s="1">
        <f t="shared" si="67"/>
        <v>208899.64000000025</v>
      </c>
      <c r="AF226" s="40">
        <f>IF('Imperial ME - Current'!$F$15&lt;1.9605,324.57-67.0069*(1.9605-'Imperial ME - Current'!$F$15),324.57)</f>
        <v>324.57</v>
      </c>
      <c r="AG226" s="1">
        <f t="shared" si="74"/>
        <v>108014.95999999973</v>
      </c>
      <c r="AJ226" s="40">
        <v>248</v>
      </c>
      <c r="AK226" s="40">
        <f>IF('Imperial ME - Current'!$G$15&lt;1.9677,859.07-155.85*(1.9677-'Imperial ME - Current'!$G$15),859.07)</f>
        <v>859.07</v>
      </c>
      <c r="AL226" s="1">
        <f t="shared" si="68"/>
        <v>208899.64000000025</v>
      </c>
      <c r="AM226" s="40">
        <f>IF('Imperial ME - Current'!$G$15&lt;1.9605,324.57-67.0069*(1.9605-'Imperial ME - Current'!$G$15),324.57)</f>
        <v>324.57</v>
      </c>
      <c r="AN226" s="1">
        <f t="shared" si="75"/>
        <v>108014.95999999973</v>
      </c>
      <c r="AQ226" s="40">
        <v>248</v>
      </c>
      <c r="AR226" s="40">
        <f>IF('Imperial ME - Current'!$H$15&lt;1.9677,859.07-155.85*(1.9677-'Imperial ME - Current'!$H$15),859.07)</f>
        <v>859.07</v>
      </c>
      <c r="AS226" s="1">
        <f t="shared" si="69"/>
        <v>208899.64000000025</v>
      </c>
      <c r="AT226" s="40">
        <f>IF('Imperial ME - Current'!$H$15&lt;1.9605,324.57-67.0069*(1.9605-'Imperial ME - Current'!$H$15),324.57)</f>
        <v>324.57</v>
      </c>
      <c r="AU226" s="1">
        <f t="shared" si="76"/>
        <v>108014.95999999973</v>
      </c>
      <c r="AX226" s="40">
        <v>248</v>
      </c>
      <c r="AY226" s="40">
        <f>IF('Imperial ME - Current'!$I$15&lt;1.9677,859.07-155.85*(1.9677-'Imperial ME - Current'!$I$15),859.07)</f>
        <v>859.07</v>
      </c>
      <c r="AZ226" s="1">
        <f t="shared" si="70"/>
        <v>208899.64000000025</v>
      </c>
      <c r="BA226" s="40">
        <f>IF('Imperial ME - Current'!$I$15&lt;1.9605,324.57-67.0069*(1.9605-'Imperial ME - Current'!$I$15),324.57)</f>
        <v>324.57</v>
      </c>
      <c r="BB226" s="1">
        <f t="shared" si="77"/>
        <v>108014.95999999973</v>
      </c>
    </row>
    <row r="227" spans="1:54" x14ac:dyDescent="0.25">
      <c r="A227" s="40">
        <v>249</v>
      </c>
      <c r="B227" s="40">
        <f>IF('Imperial ME - Current'!$B$15&lt;1.9677,859.07-155.85*(1.9677-'Imperial ME - Current'!$B$15),859.07)</f>
        <v>859.07</v>
      </c>
      <c r="C227" s="1">
        <f t="shared" si="63"/>
        <v>209758.71000000025</v>
      </c>
      <c r="D227" s="40">
        <f>IF('Imperial ME - Current'!$B$15&lt;1.9605,324.57-67.0069*(1.9605-'Imperial ME - Current'!$B$15),324.57)</f>
        <v>324.57</v>
      </c>
      <c r="E227" s="1">
        <f t="shared" si="62"/>
        <v>108339.52999999974</v>
      </c>
      <c r="H227" s="40">
        <v>249</v>
      </c>
      <c r="I227" s="40">
        <f>IF('Imperial ME - Current'!$C$15&lt;1.9677,859.07-155.85*(1.9677-'Imperial ME - Current'!$C$15),859.07)</f>
        <v>859.07</v>
      </c>
      <c r="J227" s="1">
        <f t="shared" si="64"/>
        <v>209758.71000000025</v>
      </c>
      <c r="K227" s="40">
        <f>IF('Imperial ME - Current'!$C$15&lt;1.9605,324.57-67.0069*(1.9605-'Imperial ME - Current'!$C$15),324.57)</f>
        <v>324.57</v>
      </c>
      <c r="L227" s="1">
        <f t="shared" si="71"/>
        <v>108339.52999999974</v>
      </c>
      <c r="O227" s="40">
        <v>249</v>
      </c>
      <c r="P227" s="40">
        <f>IF('Imperial ME - Current'!$D$15&lt;1.9677,859.07-155.85*(1.9677-'Imperial ME - Current'!$D$15),859.07)</f>
        <v>859.07</v>
      </c>
      <c r="Q227" s="1">
        <f t="shared" si="65"/>
        <v>209758.71000000025</v>
      </c>
      <c r="R227" s="40">
        <f>IF('Imperial ME - Current'!$D$15&lt;1.9605,324.57-67.0069*(1.9605-'Imperial ME - Current'!$D$15),324.57)</f>
        <v>324.57</v>
      </c>
      <c r="S227" s="1">
        <f t="shared" si="72"/>
        <v>108339.52999999974</v>
      </c>
      <c r="V227" s="40">
        <v>249</v>
      </c>
      <c r="W227" s="40">
        <f>IF('Imperial ME - Current'!$E$15&lt;1.9677,859.07-155.85*(1.9677-'Imperial ME - Current'!$E$15),859.07)</f>
        <v>859.07</v>
      </c>
      <c r="X227" s="1">
        <f t="shared" si="66"/>
        <v>209758.71000000025</v>
      </c>
      <c r="Y227" s="40">
        <f>IF('Imperial ME - Current'!$E$15&lt;1.9605,324.57-67.0069*(1.9605-'Imperial ME - Current'!$E$15),324.57)</f>
        <v>324.57</v>
      </c>
      <c r="Z227" s="1">
        <f t="shared" si="73"/>
        <v>108339.52999999974</v>
      </c>
      <c r="AC227" s="40">
        <v>249</v>
      </c>
      <c r="AD227" s="40">
        <f>IF('Imperial ME - Current'!$F$15&lt;1.9677,859.07-155.85*(1.9677-'Imperial ME - Current'!$F$15),859.07)</f>
        <v>859.07</v>
      </c>
      <c r="AE227" s="1">
        <f t="shared" si="67"/>
        <v>209758.71000000025</v>
      </c>
      <c r="AF227" s="40">
        <f>IF('Imperial ME - Current'!$F$15&lt;1.9605,324.57-67.0069*(1.9605-'Imperial ME - Current'!$F$15),324.57)</f>
        <v>324.57</v>
      </c>
      <c r="AG227" s="1">
        <f t="shared" si="74"/>
        <v>108339.52999999974</v>
      </c>
      <c r="AJ227" s="40">
        <v>249</v>
      </c>
      <c r="AK227" s="40">
        <f>IF('Imperial ME - Current'!$G$15&lt;1.9677,859.07-155.85*(1.9677-'Imperial ME - Current'!$G$15),859.07)</f>
        <v>859.07</v>
      </c>
      <c r="AL227" s="1">
        <f t="shared" si="68"/>
        <v>209758.71000000025</v>
      </c>
      <c r="AM227" s="40">
        <f>IF('Imperial ME - Current'!$G$15&lt;1.9605,324.57-67.0069*(1.9605-'Imperial ME - Current'!$G$15),324.57)</f>
        <v>324.57</v>
      </c>
      <c r="AN227" s="1">
        <f t="shared" si="75"/>
        <v>108339.52999999974</v>
      </c>
      <c r="AQ227" s="40">
        <v>249</v>
      </c>
      <c r="AR227" s="40">
        <f>IF('Imperial ME - Current'!$H$15&lt;1.9677,859.07-155.85*(1.9677-'Imperial ME - Current'!$H$15),859.07)</f>
        <v>859.07</v>
      </c>
      <c r="AS227" s="1">
        <f t="shared" si="69"/>
        <v>209758.71000000025</v>
      </c>
      <c r="AT227" s="40">
        <f>IF('Imperial ME - Current'!$H$15&lt;1.9605,324.57-67.0069*(1.9605-'Imperial ME - Current'!$H$15),324.57)</f>
        <v>324.57</v>
      </c>
      <c r="AU227" s="1">
        <f t="shared" si="76"/>
        <v>108339.52999999974</v>
      </c>
      <c r="AX227" s="40">
        <v>249</v>
      </c>
      <c r="AY227" s="40">
        <f>IF('Imperial ME - Current'!$I$15&lt;1.9677,859.07-155.85*(1.9677-'Imperial ME - Current'!$I$15),859.07)</f>
        <v>859.07</v>
      </c>
      <c r="AZ227" s="1">
        <f t="shared" si="70"/>
        <v>209758.71000000025</v>
      </c>
      <c r="BA227" s="40">
        <f>IF('Imperial ME - Current'!$I$15&lt;1.9605,324.57-67.0069*(1.9605-'Imperial ME - Current'!$I$15),324.57)</f>
        <v>324.57</v>
      </c>
      <c r="BB227" s="1">
        <f t="shared" si="77"/>
        <v>108339.52999999974</v>
      </c>
    </row>
    <row r="228" spans="1:54" x14ac:dyDescent="0.25">
      <c r="A228" s="40">
        <v>250</v>
      </c>
      <c r="B228" s="40">
        <f>IF('Imperial ME - Current'!$B$15&lt;1.9677,859.07-155.85*(1.9677-'Imperial ME - Current'!$B$15),859.07)</f>
        <v>859.07</v>
      </c>
      <c r="C228" s="1">
        <f t="shared" si="63"/>
        <v>210617.78000000026</v>
      </c>
      <c r="D228" s="40">
        <f>IF('Imperial ME - Current'!$B$15&lt;1.9605,324.57-67.0069*(1.9605-'Imperial ME - Current'!$B$15),324.57)</f>
        <v>324.57</v>
      </c>
      <c r="E228" s="1">
        <f t="shared" si="62"/>
        <v>108664.09999999974</v>
      </c>
      <c r="H228" s="40">
        <v>250</v>
      </c>
      <c r="I228" s="40">
        <f>IF('Imperial ME - Current'!$C$15&lt;1.9677,859.07-155.85*(1.9677-'Imperial ME - Current'!$C$15),859.07)</f>
        <v>859.07</v>
      </c>
      <c r="J228" s="1">
        <f t="shared" si="64"/>
        <v>210617.78000000026</v>
      </c>
      <c r="K228" s="40">
        <f>IF('Imperial ME - Current'!$C$15&lt;1.9605,324.57-67.0069*(1.9605-'Imperial ME - Current'!$C$15),324.57)</f>
        <v>324.57</v>
      </c>
      <c r="L228" s="1">
        <f t="shared" si="71"/>
        <v>108664.09999999974</v>
      </c>
      <c r="O228" s="40">
        <v>250</v>
      </c>
      <c r="P228" s="40">
        <f>IF('Imperial ME - Current'!$D$15&lt;1.9677,859.07-155.85*(1.9677-'Imperial ME - Current'!$D$15),859.07)</f>
        <v>859.07</v>
      </c>
      <c r="Q228" s="1">
        <f t="shared" si="65"/>
        <v>210617.78000000026</v>
      </c>
      <c r="R228" s="40">
        <f>IF('Imperial ME - Current'!$D$15&lt;1.9605,324.57-67.0069*(1.9605-'Imperial ME - Current'!$D$15),324.57)</f>
        <v>324.57</v>
      </c>
      <c r="S228" s="1">
        <f t="shared" si="72"/>
        <v>108664.09999999974</v>
      </c>
      <c r="V228" s="40">
        <v>250</v>
      </c>
      <c r="W228" s="40">
        <f>IF('Imperial ME - Current'!$E$15&lt;1.9677,859.07-155.85*(1.9677-'Imperial ME - Current'!$E$15),859.07)</f>
        <v>859.07</v>
      </c>
      <c r="X228" s="1">
        <f t="shared" si="66"/>
        <v>210617.78000000026</v>
      </c>
      <c r="Y228" s="40">
        <f>IF('Imperial ME - Current'!$E$15&lt;1.9605,324.57-67.0069*(1.9605-'Imperial ME - Current'!$E$15),324.57)</f>
        <v>324.57</v>
      </c>
      <c r="Z228" s="1">
        <f t="shared" si="73"/>
        <v>108664.09999999974</v>
      </c>
      <c r="AC228" s="40">
        <v>250</v>
      </c>
      <c r="AD228" s="40">
        <f>IF('Imperial ME - Current'!$F$15&lt;1.9677,859.07-155.85*(1.9677-'Imperial ME - Current'!$F$15),859.07)</f>
        <v>859.07</v>
      </c>
      <c r="AE228" s="1">
        <f t="shared" si="67"/>
        <v>210617.78000000026</v>
      </c>
      <c r="AF228" s="40">
        <f>IF('Imperial ME - Current'!$F$15&lt;1.9605,324.57-67.0069*(1.9605-'Imperial ME - Current'!$F$15),324.57)</f>
        <v>324.57</v>
      </c>
      <c r="AG228" s="1">
        <f t="shared" si="74"/>
        <v>108664.09999999974</v>
      </c>
      <c r="AJ228" s="40">
        <v>250</v>
      </c>
      <c r="AK228" s="40">
        <f>IF('Imperial ME - Current'!$G$15&lt;1.9677,859.07-155.85*(1.9677-'Imperial ME - Current'!$G$15),859.07)</f>
        <v>859.07</v>
      </c>
      <c r="AL228" s="1">
        <f t="shared" si="68"/>
        <v>210617.78000000026</v>
      </c>
      <c r="AM228" s="40">
        <f>IF('Imperial ME - Current'!$G$15&lt;1.9605,324.57-67.0069*(1.9605-'Imperial ME - Current'!$G$15),324.57)</f>
        <v>324.57</v>
      </c>
      <c r="AN228" s="1">
        <f t="shared" si="75"/>
        <v>108664.09999999974</v>
      </c>
      <c r="AQ228" s="40">
        <v>250</v>
      </c>
      <c r="AR228" s="40">
        <f>IF('Imperial ME - Current'!$H$15&lt;1.9677,859.07-155.85*(1.9677-'Imperial ME - Current'!$H$15),859.07)</f>
        <v>859.07</v>
      </c>
      <c r="AS228" s="1">
        <f t="shared" si="69"/>
        <v>210617.78000000026</v>
      </c>
      <c r="AT228" s="40">
        <f>IF('Imperial ME - Current'!$H$15&lt;1.9605,324.57-67.0069*(1.9605-'Imperial ME - Current'!$H$15),324.57)</f>
        <v>324.57</v>
      </c>
      <c r="AU228" s="1">
        <f t="shared" si="76"/>
        <v>108664.09999999974</v>
      </c>
      <c r="AX228" s="40">
        <v>250</v>
      </c>
      <c r="AY228" s="40">
        <f>IF('Imperial ME - Current'!$I$15&lt;1.9677,859.07-155.85*(1.9677-'Imperial ME - Current'!$I$15),859.07)</f>
        <v>859.07</v>
      </c>
      <c r="AZ228" s="1">
        <f t="shared" si="70"/>
        <v>210617.78000000026</v>
      </c>
      <c r="BA228" s="40">
        <f>IF('Imperial ME - Current'!$I$15&lt;1.9605,324.57-67.0069*(1.9605-'Imperial ME - Current'!$I$15),324.57)</f>
        <v>324.57</v>
      </c>
      <c r="BB228" s="1">
        <f t="shared" si="77"/>
        <v>108664.09999999974</v>
      </c>
    </row>
    <row r="229" spans="1:54" x14ac:dyDescent="0.25">
      <c r="A229" s="40">
        <v>251</v>
      </c>
      <c r="B229" s="40">
        <f>IF('Imperial ME - Current'!$B$15&lt;1.9677,859.07-155.85*(1.9677-'Imperial ME - Current'!$B$15),859.07)</f>
        <v>859.07</v>
      </c>
      <c r="C229" s="1">
        <f t="shared" si="63"/>
        <v>211476.85000000027</v>
      </c>
      <c r="D229" s="40">
        <f>IF('Imperial ME - Current'!$B$15&lt;1.9605,324.57-67.0069*(1.9605-'Imperial ME - Current'!$B$15),324.57)</f>
        <v>324.57</v>
      </c>
      <c r="E229" s="1">
        <f t="shared" si="62"/>
        <v>108988.66999999975</v>
      </c>
      <c r="H229" s="40">
        <v>251</v>
      </c>
      <c r="I229" s="40">
        <f>IF('Imperial ME - Current'!$C$15&lt;1.9677,859.07-155.85*(1.9677-'Imperial ME - Current'!$C$15),859.07)</f>
        <v>859.07</v>
      </c>
      <c r="J229" s="1">
        <f t="shared" si="64"/>
        <v>211476.85000000027</v>
      </c>
      <c r="K229" s="40">
        <f>IF('Imperial ME - Current'!$C$15&lt;1.9605,324.57-67.0069*(1.9605-'Imperial ME - Current'!$C$15),324.57)</f>
        <v>324.57</v>
      </c>
      <c r="L229" s="1">
        <f t="shared" si="71"/>
        <v>108988.66999999975</v>
      </c>
      <c r="O229" s="40">
        <v>251</v>
      </c>
      <c r="P229" s="40">
        <f>IF('Imperial ME - Current'!$D$15&lt;1.9677,859.07-155.85*(1.9677-'Imperial ME - Current'!$D$15),859.07)</f>
        <v>859.07</v>
      </c>
      <c r="Q229" s="1">
        <f t="shared" si="65"/>
        <v>211476.85000000027</v>
      </c>
      <c r="R229" s="40">
        <f>IF('Imperial ME - Current'!$D$15&lt;1.9605,324.57-67.0069*(1.9605-'Imperial ME - Current'!$D$15),324.57)</f>
        <v>324.57</v>
      </c>
      <c r="S229" s="1">
        <f t="shared" si="72"/>
        <v>108988.66999999975</v>
      </c>
      <c r="V229" s="40">
        <v>251</v>
      </c>
      <c r="W229" s="40">
        <f>IF('Imperial ME - Current'!$E$15&lt;1.9677,859.07-155.85*(1.9677-'Imperial ME - Current'!$E$15),859.07)</f>
        <v>859.07</v>
      </c>
      <c r="X229" s="1">
        <f t="shared" si="66"/>
        <v>211476.85000000027</v>
      </c>
      <c r="Y229" s="40">
        <f>IF('Imperial ME - Current'!$E$15&lt;1.9605,324.57-67.0069*(1.9605-'Imperial ME - Current'!$E$15),324.57)</f>
        <v>324.57</v>
      </c>
      <c r="Z229" s="1">
        <f t="shared" si="73"/>
        <v>108988.66999999975</v>
      </c>
      <c r="AC229" s="40">
        <v>251</v>
      </c>
      <c r="AD229" s="40">
        <f>IF('Imperial ME - Current'!$F$15&lt;1.9677,859.07-155.85*(1.9677-'Imperial ME - Current'!$F$15),859.07)</f>
        <v>859.07</v>
      </c>
      <c r="AE229" s="1">
        <f t="shared" si="67"/>
        <v>211476.85000000027</v>
      </c>
      <c r="AF229" s="40">
        <f>IF('Imperial ME - Current'!$F$15&lt;1.9605,324.57-67.0069*(1.9605-'Imperial ME - Current'!$F$15),324.57)</f>
        <v>324.57</v>
      </c>
      <c r="AG229" s="1">
        <f t="shared" si="74"/>
        <v>108988.66999999975</v>
      </c>
      <c r="AJ229" s="40">
        <v>251</v>
      </c>
      <c r="AK229" s="40">
        <f>IF('Imperial ME - Current'!$G$15&lt;1.9677,859.07-155.85*(1.9677-'Imperial ME - Current'!$G$15),859.07)</f>
        <v>859.07</v>
      </c>
      <c r="AL229" s="1">
        <f t="shared" si="68"/>
        <v>211476.85000000027</v>
      </c>
      <c r="AM229" s="40">
        <f>IF('Imperial ME - Current'!$G$15&lt;1.9605,324.57-67.0069*(1.9605-'Imperial ME - Current'!$G$15),324.57)</f>
        <v>324.57</v>
      </c>
      <c r="AN229" s="1">
        <f t="shared" si="75"/>
        <v>108988.66999999975</v>
      </c>
      <c r="AQ229" s="40">
        <v>251</v>
      </c>
      <c r="AR229" s="40">
        <f>IF('Imperial ME - Current'!$H$15&lt;1.9677,859.07-155.85*(1.9677-'Imperial ME - Current'!$H$15),859.07)</f>
        <v>859.07</v>
      </c>
      <c r="AS229" s="1">
        <f t="shared" si="69"/>
        <v>211476.85000000027</v>
      </c>
      <c r="AT229" s="40">
        <f>IF('Imperial ME - Current'!$H$15&lt;1.9605,324.57-67.0069*(1.9605-'Imperial ME - Current'!$H$15),324.57)</f>
        <v>324.57</v>
      </c>
      <c r="AU229" s="1">
        <f t="shared" si="76"/>
        <v>108988.66999999975</v>
      </c>
      <c r="AX229" s="40">
        <v>251</v>
      </c>
      <c r="AY229" s="40">
        <f>IF('Imperial ME - Current'!$I$15&lt;1.9677,859.07-155.85*(1.9677-'Imperial ME - Current'!$I$15),859.07)</f>
        <v>859.07</v>
      </c>
      <c r="AZ229" s="1">
        <f t="shared" si="70"/>
        <v>211476.85000000027</v>
      </c>
      <c r="BA229" s="40">
        <f>IF('Imperial ME - Current'!$I$15&lt;1.9605,324.57-67.0069*(1.9605-'Imperial ME - Current'!$I$15),324.57)</f>
        <v>324.57</v>
      </c>
      <c r="BB229" s="1">
        <f t="shared" si="77"/>
        <v>108988.66999999975</v>
      </c>
    </row>
    <row r="230" spans="1:54" x14ac:dyDescent="0.25">
      <c r="A230" s="40">
        <v>252</v>
      </c>
      <c r="B230" s="40">
        <f>IF('Imperial ME - Current'!$B$15&lt;1.9677,859.07-155.85*(1.9677-'Imperial ME - Current'!$B$15),859.07)</f>
        <v>859.07</v>
      </c>
      <c r="C230" s="1">
        <f t="shared" si="63"/>
        <v>212335.92000000027</v>
      </c>
      <c r="D230" s="40">
        <f>IF('Imperial ME - Current'!$B$15&lt;1.9605,324.57-67.0069*(1.9605-'Imperial ME - Current'!$B$15),324.57)</f>
        <v>324.57</v>
      </c>
      <c r="E230" s="1">
        <f t="shared" si="62"/>
        <v>109313.23999999976</v>
      </c>
      <c r="H230" s="40">
        <v>252</v>
      </c>
      <c r="I230" s="40">
        <f>IF('Imperial ME - Current'!$C$15&lt;1.9677,859.07-155.85*(1.9677-'Imperial ME - Current'!$C$15),859.07)</f>
        <v>859.07</v>
      </c>
      <c r="J230" s="1">
        <f t="shared" si="64"/>
        <v>212335.92000000027</v>
      </c>
      <c r="K230" s="40">
        <f>IF('Imperial ME - Current'!$C$15&lt;1.9605,324.57-67.0069*(1.9605-'Imperial ME - Current'!$C$15),324.57)</f>
        <v>324.57</v>
      </c>
      <c r="L230" s="1">
        <f t="shared" si="71"/>
        <v>109313.23999999976</v>
      </c>
      <c r="O230" s="40">
        <v>252</v>
      </c>
      <c r="P230" s="40">
        <f>IF('Imperial ME - Current'!$D$15&lt;1.9677,859.07-155.85*(1.9677-'Imperial ME - Current'!$D$15),859.07)</f>
        <v>859.07</v>
      </c>
      <c r="Q230" s="1">
        <f t="shared" si="65"/>
        <v>212335.92000000027</v>
      </c>
      <c r="R230" s="40">
        <f>IF('Imperial ME - Current'!$D$15&lt;1.9605,324.57-67.0069*(1.9605-'Imperial ME - Current'!$D$15),324.57)</f>
        <v>324.57</v>
      </c>
      <c r="S230" s="1">
        <f t="shared" si="72"/>
        <v>109313.23999999976</v>
      </c>
      <c r="V230" s="40">
        <v>252</v>
      </c>
      <c r="W230" s="40">
        <f>IF('Imperial ME - Current'!$E$15&lt;1.9677,859.07-155.85*(1.9677-'Imperial ME - Current'!$E$15),859.07)</f>
        <v>859.07</v>
      </c>
      <c r="X230" s="1">
        <f t="shared" si="66"/>
        <v>212335.92000000027</v>
      </c>
      <c r="Y230" s="40">
        <f>IF('Imperial ME - Current'!$E$15&lt;1.9605,324.57-67.0069*(1.9605-'Imperial ME - Current'!$E$15),324.57)</f>
        <v>324.57</v>
      </c>
      <c r="Z230" s="1">
        <f t="shared" si="73"/>
        <v>109313.23999999976</v>
      </c>
      <c r="AC230" s="40">
        <v>252</v>
      </c>
      <c r="AD230" s="40">
        <f>IF('Imperial ME - Current'!$F$15&lt;1.9677,859.07-155.85*(1.9677-'Imperial ME - Current'!$F$15),859.07)</f>
        <v>859.07</v>
      </c>
      <c r="AE230" s="1">
        <f t="shared" si="67"/>
        <v>212335.92000000027</v>
      </c>
      <c r="AF230" s="40">
        <f>IF('Imperial ME - Current'!$F$15&lt;1.9605,324.57-67.0069*(1.9605-'Imperial ME - Current'!$F$15),324.57)</f>
        <v>324.57</v>
      </c>
      <c r="AG230" s="1">
        <f t="shared" si="74"/>
        <v>109313.23999999976</v>
      </c>
      <c r="AJ230" s="40">
        <v>252</v>
      </c>
      <c r="AK230" s="40">
        <f>IF('Imperial ME - Current'!$G$15&lt;1.9677,859.07-155.85*(1.9677-'Imperial ME - Current'!$G$15),859.07)</f>
        <v>859.07</v>
      </c>
      <c r="AL230" s="1">
        <f t="shared" si="68"/>
        <v>212335.92000000027</v>
      </c>
      <c r="AM230" s="40">
        <f>IF('Imperial ME - Current'!$G$15&lt;1.9605,324.57-67.0069*(1.9605-'Imperial ME - Current'!$G$15),324.57)</f>
        <v>324.57</v>
      </c>
      <c r="AN230" s="1">
        <f t="shared" si="75"/>
        <v>109313.23999999976</v>
      </c>
      <c r="AQ230" s="40">
        <v>252</v>
      </c>
      <c r="AR230" s="40">
        <f>IF('Imperial ME - Current'!$H$15&lt;1.9677,859.07-155.85*(1.9677-'Imperial ME - Current'!$H$15),859.07)</f>
        <v>859.07</v>
      </c>
      <c r="AS230" s="1">
        <f t="shared" si="69"/>
        <v>212335.92000000027</v>
      </c>
      <c r="AT230" s="40">
        <f>IF('Imperial ME - Current'!$H$15&lt;1.9605,324.57-67.0069*(1.9605-'Imperial ME - Current'!$H$15),324.57)</f>
        <v>324.57</v>
      </c>
      <c r="AU230" s="1">
        <f t="shared" si="76"/>
        <v>109313.23999999976</v>
      </c>
      <c r="AX230" s="40">
        <v>252</v>
      </c>
      <c r="AY230" s="40">
        <f>IF('Imperial ME - Current'!$I$15&lt;1.9677,859.07-155.85*(1.9677-'Imperial ME - Current'!$I$15),859.07)</f>
        <v>859.07</v>
      </c>
      <c r="AZ230" s="1">
        <f t="shared" si="70"/>
        <v>212335.92000000027</v>
      </c>
      <c r="BA230" s="40">
        <f>IF('Imperial ME - Current'!$I$15&lt;1.9605,324.57-67.0069*(1.9605-'Imperial ME - Current'!$I$15),324.57)</f>
        <v>324.57</v>
      </c>
      <c r="BB230" s="1">
        <f t="shared" si="77"/>
        <v>109313.23999999976</v>
      </c>
    </row>
    <row r="231" spans="1:54" x14ac:dyDescent="0.25">
      <c r="A231" s="40">
        <v>253</v>
      </c>
      <c r="B231" s="40">
        <f>IF('Imperial ME - Current'!$B$15&lt;1.9677,859.07-155.85*(1.9677-'Imperial ME - Current'!$B$15),859.07)</f>
        <v>859.07</v>
      </c>
      <c r="C231" s="1">
        <f t="shared" si="63"/>
        <v>213194.99000000028</v>
      </c>
      <c r="D231" s="40">
        <f>IF('Imperial ME - Current'!$B$15&lt;1.9605,324.57-67.0069*(1.9605-'Imperial ME - Current'!$B$15),324.57)</f>
        <v>324.57</v>
      </c>
      <c r="E231" s="1">
        <f t="shared" si="62"/>
        <v>109637.80999999976</v>
      </c>
      <c r="H231" s="40">
        <v>253</v>
      </c>
      <c r="I231" s="40">
        <f>IF('Imperial ME - Current'!$C$15&lt;1.9677,859.07-155.85*(1.9677-'Imperial ME - Current'!$C$15),859.07)</f>
        <v>859.07</v>
      </c>
      <c r="J231" s="1">
        <f t="shared" si="64"/>
        <v>213194.99000000028</v>
      </c>
      <c r="K231" s="40">
        <f>IF('Imperial ME - Current'!$C$15&lt;1.9605,324.57-67.0069*(1.9605-'Imperial ME - Current'!$C$15),324.57)</f>
        <v>324.57</v>
      </c>
      <c r="L231" s="1">
        <f t="shared" si="71"/>
        <v>109637.80999999976</v>
      </c>
      <c r="O231" s="40">
        <v>253</v>
      </c>
      <c r="P231" s="40">
        <f>IF('Imperial ME - Current'!$D$15&lt;1.9677,859.07-155.85*(1.9677-'Imperial ME - Current'!$D$15),859.07)</f>
        <v>859.07</v>
      </c>
      <c r="Q231" s="1">
        <f t="shared" si="65"/>
        <v>213194.99000000028</v>
      </c>
      <c r="R231" s="40">
        <f>IF('Imperial ME - Current'!$D$15&lt;1.9605,324.57-67.0069*(1.9605-'Imperial ME - Current'!$D$15),324.57)</f>
        <v>324.57</v>
      </c>
      <c r="S231" s="1">
        <f t="shared" si="72"/>
        <v>109637.80999999976</v>
      </c>
      <c r="V231" s="40">
        <v>253</v>
      </c>
      <c r="W231" s="40">
        <f>IF('Imperial ME - Current'!$E$15&lt;1.9677,859.07-155.85*(1.9677-'Imperial ME - Current'!$E$15),859.07)</f>
        <v>859.07</v>
      </c>
      <c r="X231" s="1">
        <f t="shared" si="66"/>
        <v>213194.99000000028</v>
      </c>
      <c r="Y231" s="40">
        <f>IF('Imperial ME - Current'!$E$15&lt;1.9605,324.57-67.0069*(1.9605-'Imperial ME - Current'!$E$15),324.57)</f>
        <v>324.57</v>
      </c>
      <c r="Z231" s="1">
        <f t="shared" si="73"/>
        <v>109637.80999999976</v>
      </c>
      <c r="AC231" s="40">
        <v>253</v>
      </c>
      <c r="AD231" s="40">
        <f>IF('Imperial ME - Current'!$F$15&lt;1.9677,859.07-155.85*(1.9677-'Imperial ME - Current'!$F$15),859.07)</f>
        <v>859.07</v>
      </c>
      <c r="AE231" s="1">
        <f t="shared" si="67"/>
        <v>213194.99000000028</v>
      </c>
      <c r="AF231" s="40">
        <f>IF('Imperial ME - Current'!$F$15&lt;1.9605,324.57-67.0069*(1.9605-'Imperial ME - Current'!$F$15),324.57)</f>
        <v>324.57</v>
      </c>
      <c r="AG231" s="1">
        <f t="shared" si="74"/>
        <v>109637.80999999976</v>
      </c>
      <c r="AJ231" s="40">
        <v>253</v>
      </c>
      <c r="AK231" s="40">
        <f>IF('Imperial ME - Current'!$G$15&lt;1.9677,859.07-155.85*(1.9677-'Imperial ME - Current'!$G$15),859.07)</f>
        <v>859.07</v>
      </c>
      <c r="AL231" s="1">
        <f t="shared" si="68"/>
        <v>213194.99000000028</v>
      </c>
      <c r="AM231" s="40">
        <f>IF('Imperial ME - Current'!$G$15&lt;1.9605,324.57-67.0069*(1.9605-'Imperial ME - Current'!$G$15),324.57)</f>
        <v>324.57</v>
      </c>
      <c r="AN231" s="1">
        <f t="shared" si="75"/>
        <v>109637.80999999976</v>
      </c>
      <c r="AQ231" s="40">
        <v>253</v>
      </c>
      <c r="AR231" s="40">
        <f>IF('Imperial ME - Current'!$H$15&lt;1.9677,859.07-155.85*(1.9677-'Imperial ME - Current'!$H$15),859.07)</f>
        <v>859.07</v>
      </c>
      <c r="AS231" s="1">
        <f t="shared" si="69"/>
        <v>213194.99000000028</v>
      </c>
      <c r="AT231" s="40">
        <f>IF('Imperial ME - Current'!$H$15&lt;1.9605,324.57-67.0069*(1.9605-'Imperial ME - Current'!$H$15),324.57)</f>
        <v>324.57</v>
      </c>
      <c r="AU231" s="1">
        <f t="shared" si="76"/>
        <v>109637.80999999976</v>
      </c>
      <c r="AX231" s="40">
        <v>253</v>
      </c>
      <c r="AY231" s="40">
        <f>IF('Imperial ME - Current'!$I$15&lt;1.9677,859.07-155.85*(1.9677-'Imperial ME - Current'!$I$15),859.07)</f>
        <v>859.07</v>
      </c>
      <c r="AZ231" s="1">
        <f t="shared" si="70"/>
        <v>213194.99000000028</v>
      </c>
      <c r="BA231" s="40">
        <f>IF('Imperial ME - Current'!$I$15&lt;1.9605,324.57-67.0069*(1.9605-'Imperial ME - Current'!$I$15),324.57)</f>
        <v>324.57</v>
      </c>
      <c r="BB231" s="1">
        <f t="shared" si="77"/>
        <v>109637.80999999976</v>
      </c>
    </row>
    <row r="232" spans="1:54" x14ac:dyDescent="0.25">
      <c r="A232" s="40">
        <v>254</v>
      </c>
      <c r="B232" s="40">
        <f>IF('Imperial ME - Current'!$B$15&lt;1.9677,859.07-155.85*(1.9677-'Imperial ME - Current'!$B$15),859.07)</f>
        <v>859.07</v>
      </c>
      <c r="C232" s="1">
        <f t="shared" si="63"/>
        <v>214054.06000000029</v>
      </c>
      <c r="D232" s="40">
        <f>IF('Imperial ME - Current'!$B$15&lt;1.9605,324.57-67.0069*(1.9605-'Imperial ME - Current'!$B$15),324.57)</f>
        <v>324.57</v>
      </c>
      <c r="E232" s="1">
        <f t="shared" si="62"/>
        <v>109962.37999999977</v>
      </c>
      <c r="H232" s="40">
        <v>254</v>
      </c>
      <c r="I232" s="40">
        <f>IF('Imperial ME - Current'!$C$15&lt;1.9677,859.07-155.85*(1.9677-'Imperial ME - Current'!$C$15),859.07)</f>
        <v>859.07</v>
      </c>
      <c r="J232" s="1">
        <f t="shared" si="64"/>
        <v>214054.06000000029</v>
      </c>
      <c r="K232" s="40">
        <f>IF('Imperial ME - Current'!$C$15&lt;1.9605,324.57-67.0069*(1.9605-'Imperial ME - Current'!$C$15),324.57)</f>
        <v>324.57</v>
      </c>
      <c r="L232" s="1">
        <f t="shared" si="71"/>
        <v>109962.37999999977</v>
      </c>
      <c r="O232" s="40">
        <v>254</v>
      </c>
      <c r="P232" s="40">
        <f>IF('Imperial ME - Current'!$D$15&lt;1.9677,859.07-155.85*(1.9677-'Imperial ME - Current'!$D$15),859.07)</f>
        <v>859.07</v>
      </c>
      <c r="Q232" s="1">
        <f t="shared" si="65"/>
        <v>214054.06000000029</v>
      </c>
      <c r="R232" s="40">
        <f>IF('Imperial ME - Current'!$D$15&lt;1.9605,324.57-67.0069*(1.9605-'Imperial ME - Current'!$D$15),324.57)</f>
        <v>324.57</v>
      </c>
      <c r="S232" s="1">
        <f t="shared" si="72"/>
        <v>109962.37999999977</v>
      </c>
      <c r="V232" s="40">
        <v>254</v>
      </c>
      <c r="W232" s="40">
        <f>IF('Imperial ME - Current'!$E$15&lt;1.9677,859.07-155.85*(1.9677-'Imperial ME - Current'!$E$15),859.07)</f>
        <v>859.07</v>
      </c>
      <c r="X232" s="1">
        <f t="shared" si="66"/>
        <v>214054.06000000029</v>
      </c>
      <c r="Y232" s="40">
        <f>IF('Imperial ME - Current'!$E$15&lt;1.9605,324.57-67.0069*(1.9605-'Imperial ME - Current'!$E$15),324.57)</f>
        <v>324.57</v>
      </c>
      <c r="Z232" s="1">
        <f t="shared" si="73"/>
        <v>109962.37999999977</v>
      </c>
      <c r="AC232" s="40">
        <v>254</v>
      </c>
      <c r="AD232" s="40">
        <f>IF('Imperial ME - Current'!$F$15&lt;1.9677,859.07-155.85*(1.9677-'Imperial ME - Current'!$F$15),859.07)</f>
        <v>859.07</v>
      </c>
      <c r="AE232" s="1">
        <f t="shared" si="67"/>
        <v>214054.06000000029</v>
      </c>
      <c r="AF232" s="40">
        <f>IF('Imperial ME - Current'!$F$15&lt;1.9605,324.57-67.0069*(1.9605-'Imperial ME - Current'!$F$15),324.57)</f>
        <v>324.57</v>
      </c>
      <c r="AG232" s="1">
        <f t="shared" si="74"/>
        <v>109962.37999999977</v>
      </c>
      <c r="AJ232" s="40">
        <v>254</v>
      </c>
      <c r="AK232" s="40">
        <f>IF('Imperial ME - Current'!$G$15&lt;1.9677,859.07-155.85*(1.9677-'Imperial ME - Current'!$G$15),859.07)</f>
        <v>859.07</v>
      </c>
      <c r="AL232" s="1">
        <f t="shared" si="68"/>
        <v>214054.06000000029</v>
      </c>
      <c r="AM232" s="40">
        <f>IF('Imperial ME - Current'!$G$15&lt;1.9605,324.57-67.0069*(1.9605-'Imperial ME - Current'!$G$15),324.57)</f>
        <v>324.57</v>
      </c>
      <c r="AN232" s="1">
        <f t="shared" si="75"/>
        <v>109962.37999999977</v>
      </c>
      <c r="AQ232" s="40">
        <v>254</v>
      </c>
      <c r="AR232" s="40">
        <f>IF('Imperial ME - Current'!$H$15&lt;1.9677,859.07-155.85*(1.9677-'Imperial ME - Current'!$H$15),859.07)</f>
        <v>859.07</v>
      </c>
      <c r="AS232" s="1">
        <f t="shared" si="69"/>
        <v>214054.06000000029</v>
      </c>
      <c r="AT232" s="40">
        <f>IF('Imperial ME - Current'!$H$15&lt;1.9605,324.57-67.0069*(1.9605-'Imperial ME - Current'!$H$15),324.57)</f>
        <v>324.57</v>
      </c>
      <c r="AU232" s="1">
        <f t="shared" si="76"/>
        <v>109962.37999999977</v>
      </c>
      <c r="AX232" s="40">
        <v>254</v>
      </c>
      <c r="AY232" s="40">
        <f>IF('Imperial ME - Current'!$I$15&lt;1.9677,859.07-155.85*(1.9677-'Imperial ME - Current'!$I$15),859.07)</f>
        <v>859.07</v>
      </c>
      <c r="AZ232" s="1">
        <f t="shared" si="70"/>
        <v>214054.06000000029</v>
      </c>
      <c r="BA232" s="40">
        <f>IF('Imperial ME - Current'!$I$15&lt;1.9605,324.57-67.0069*(1.9605-'Imperial ME - Current'!$I$15),324.57)</f>
        <v>324.57</v>
      </c>
      <c r="BB232" s="1">
        <f t="shared" si="77"/>
        <v>109962.37999999977</v>
      </c>
    </row>
    <row r="233" spans="1:54" x14ac:dyDescent="0.25">
      <c r="A233" s="40">
        <v>255</v>
      </c>
      <c r="B233" s="40">
        <f>IF('Imperial ME - Current'!$B$15&lt;1.9677,859.07-155.85*(1.9677-'Imperial ME - Current'!$B$15),859.07)</f>
        <v>859.07</v>
      </c>
      <c r="C233" s="1">
        <f t="shared" si="63"/>
        <v>214913.1300000003</v>
      </c>
      <c r="D233" s="40">
        <f>IF('Imperial ME - Current'!$B$15&lt;1.9605,324.57-67.0069*(1.9605-'Imperial ME - Current'!$B$15),324.57)</f>
        <v>324.57</v>
      </c>
      <c r="E233" s="1">
        <f t="shared" si="62"/>
        <v>110286.94999999978</v>
      </c>
      <c r="H233" s="40">
        <v>255</v>
      </c>
      <c r="I233" s="40">
        <f>IF('Imperial ME - Current'!$C$15&lt;1.9677,859.07-155.85*(1.9677-'Imperial ME - Current'!$C$15),859.07)</f>
        <v>859.07</v>
      </c>
      <c r="J233" s="1">
        <f t="shared" si="64"/>
        <v>214913.1300000003</v>
      </c>
      <c r="K233" s="40">
        <f>IF('Imperial ME - Current'!$C$15&lt;1.9605,324.57-67.0069*(1.9605-'Imperial ME - Current'!$C$15),324.57)</f>
        <v>324.57</v>
      </c>
      <c r="L233" s="1">
        <f t="shared" si="71"/>
        <v>110286.94999999978</v>
      </c>
      <c r="O233" s="40">
        <v>255</v>
      </c>
      <c r="P233" s="40">
        <f>IF('Imperial ME - Current'!$D$15&lt;1.9677,859.07-155.85*(1.9677-'Imperial ME - Current'!$D$15),859.07)</f>
        <v>859.07</v>
      </c>
      <c r="Q233" s="1">
        <f t="shared" si="65"/>
        <v>214913.1300000003</v>
      </c>
      <c r="R233" s="40">
        <f>IF('Imperial ME - Current'!$D$15&lt;1.9605,324.57-67.0069*(1.9605-'Imperial ME - Current'!$D$15),324.57)</f>
        <v>324.57</v>
      </c>
      <c r="S233" s="1">
        <f t="shared" si="72"/>
        <v>110286.94999999978</v>
      </c>
      <c r="V233" s="40">
        <v>255</v>
      </c>
      <c r="W233" s="40">
        <f>IF('Imperial ME - Current'!$E$15&lt;1.9677,859.07-155.85*(1.9677-'Imperial ME - Current'!$E$15),859.07)</f>
        <v>859.07</v>
      </c>
      <c r="X233" s="1">
        <f t="shared" si="66"/>
        <v>214913.1300000003</v>
      </c>
      <c r="Y233" s="40">
        <f>IF('Imperial ME - Current'!$E$15&lt;1.9605,324.57-67.0069*(1.9605-'Imperial ME - Current'!$E$15),324.57)</f>
        <v>324.57</v>
      </c>
      <c r="Z233" s="1">
        <f t="shared" si="73"/>
        <v>110286.94999999978</v>
      </c>
      <c r="AC233" s="40">
        <v>255</v>
      </c>
      <c r="AD233" s="40">
        <f>IF('Imperial ME - Current'!$F$15&lt;1.9677,859.07-155.85*(1.9677-'Imperial ME - Current'!$F$15),859.07)</f>
        <v>859.07</v>
      </c>
      <c r="AE233" s="1">
        <f t="shared" si="67"/>
        <v>214913.1300000003</v>
      </c>
      <c r="AF233" s="40">
        <f>IF('Imperial ME - Current'!$F$15&lt;1.9605,324.57-67.0069*(1.9605-'Imperial ME - Current'!$F$15),324.57)</f>
        <v>324.57</v>
      </c>
      <c r="AG233" s="1">
        <f t="shared" si="74"/>
        <v>110286.94999999978</v>
      </c>
      <c r="AJ233" s="40">
        <v>255</v>
      </c>
      <c r="AK233" s="40">
        <f>IF('Imperial ME - Current'!$G$15&lt;1.9677,859.07-155.85*(1.9677-'Imperial ME - Current'!$G$15),859.07)</f>
        <v>859.07</v>
      </c>
      <c r="AL233" s="1">
        <f t="shared" si="68"/>
        <v>214913.1300000003</v>
      </c>
      <c r="AM233" s="40">
        <f>IF('Imperial ME - Current'!$G$15&lt;1.9605,324.57-67.0069*(1.9605-'Imperial ME - Current'!$G$15),324.57)</f>
        <v>324.57</v>
      </c>
      <c r="AN233" s="1">
        <f t="shared" si="75"/>
        <v>110286.94999999978</v>
      </c>
      <c r="AQ233" s="40">
        <v>255</v>
      </c>
      <c r="AR233" s="40">
        <f>IF('Imperial ME - Current'!$H$15&lt;1.9677,859.07-155.85*(1.9677-'Imperial ME - Current'!$H$15),859.07)</f>
        <v>859.07</v>
      </c>
      <c r="AS233" s="1">
        <f t="shared" si="69"/>
        <v>214913.1300000003</v>
      </c>
      <c r="AT233" s="40">
        <f>IF('Imperial ME - Current'!$H$15&lt;1.9605,324.57-67.0069*(1.9605-'Imperial ME - Current'!$H$15),324.57)</f>
        <v>324.57</v>
      </c>
      <c r="AU233" s="1">
        <f t="shared" si="76"/>
        <v>110286.94999999978</v>
      </c>
      <c r="AX233" s="40">
        <v>255</v>
      </c>
      <c r="AY233" s="40">
        <f>IF('Imperial ME - Current'!$I$15&lt;1.9677,859.07-155.85*(1.9677-'Imperial ME - Current'!$I$15),859.07)</f>
        <v>859.07</v>
      </c>
      <c r="AZ233" s="1">
        <f t="shared" si="70"/>
        <v>214913.1300000003</v>
      </c>
      <c r="BA233" s="40">
        <f>IF('Imperial ME - Current'!$I$15&lt;1.9605,324.57-67.0069*(1.9605-'Imperial ME - Current'!$I$15),324.57)</f>
        <v>324.57</v>
      </c>
      <c r="BB233" s="1">
        <f t="shared" si="77"/>
        <v>110286.94999999978</v>
      </c>
    </row>
    <row r="234" spans="1:54" x14ac:dyDescent="0.25">
      <c r="A234" s="40">
        <v>256</v>
      </c>
      <c r="B234" s="40">
        <f>IF('Imperial ME - Current'!$B$15&lt;1.9677,859.07-155.85*(1.9677-'Imperial ME - Current'!$B$15),859.07)</f>
        <v>859.07</v>
      </c>
      <c r="C234" s="1">
        <f t="shared" si="63"/>
        <v>215772.2000000003</v>
      </c>
      <c r="D234" s="40">
        <f>IF('Imperial ME - Current'!$B$15&lt;1.9605,324.57-67.0069*(1.9605-'Imperial ME - Current'!$B$15),324.57)</f>
        <v>324.57</v>
      </c>
      <c r="E234" s="1">
        <f t="shared" si="62"/>
        <v>110611.51999999979</v>
      </c>
      <c r="H234" s="40">
        <v>256</v>
      </c>
      <c r="I234" s="40">
        <f>IF('Imperial ME - Current'!$C$15&lt;1.9677,859.07-155.85*(1.9677-'Imperial ME - Current'!$C$15),859.07)</f>
        <v>859.07</v>
      </c>
      <c r="J234" s="1">
        <f t="shared" si="64"/>
        <v>215772.2000000003</v>
      </c>
      <c r="K234" s="40">
        <f>IF('Imperial ME - Current'!$C$15&lt;1.9605,324.57-67.0069*(1.9605-'Imperial ME - Current'!$C$15),324.57)</f>
        <v>324.57</v>
      </c>
      <c r="L234" s="1">
        <f t="shared" si="71"/>
        <v>110611.51999999979</v>
      </c>
      <c r="O234" s="40">
        <v>256</v>
      </c>
      <c r="P234" s="40">
        <f>IF('Imperial ME - Current'!$D$15&lt;1.9677,859.07-155.85*(1.9677-'Imperial ME - Current'!$D$15),859.07)</f>
        <v>859.07</v>
      </c>
      <c r="Q234" s="1">
        <f t="shared" si="65"/>
        <v>215772.2000000003</v>
      </c>
      <c r="R234" s="40">
        <f>IF('Imperial ME - Current'!$D$15&lt;1.9605,324.57-67.0069*(1.9605-'Imperial ME - Current'!$D$15),324.57)</f>
        <v>324.57</v>
      </c>
      <c r="S234" s="1">
        <f t="shared" si="72"/>
        <v>110611.51999999979</v>
      </c>
      <c r="V234" s="40">
        <v>256</v>
      </c>
      <c r="W234" s="40">
        <f>IF('Imperial ME - Current'!$E$15&lt;1.9677,859.07-155.85*(1.9677-'Imperial ME - Current'!$E$15),859.07)</f>
        <v>859.07</v>
      </c>
      <c r="X234" s="1">
        <f t="shared" si="66"/>
        <v>215772.2000000003</v>
      </c>
      <c r="Y234" s="40">
        <f>IF('Imperial ME - Current'!$E$15&lt;1.9605,324.57-67.0069*(1.9605-'Imperial ME - Current'!$E$15),324.57)</f>
        <v>324.57</v>
      </c>
      <c r="Z234" s="1">
        <f t="shared" si="73"/>
        <v>110611.51999999979</v>
      </c>
      <c r="AC234" s="40">
        <v>256</v>
      </c>
      <c r="AD234" s="40">
        <f>IF('Imperial ME - Current'!$F$15&lt;1.9677,859.07-155.85*(1.9677-'Imperial ME - Current'!$F$15),859.07)</f>
        <v>859.07</v>
      </c>
      <c r="AE234" s="1">
        <f t="shared" si="67"/>
        <v>215772.2000000003</v>
      </c>
      <c r="AF234" s="40">
        <f>IF('Imperial ME - Current'!$F$15&lt;1.9605,324.57-67.0069*(1.9605-'Imperial ME - Current'!$F$15),324.57)</f>
        <v>324.57</v>
      </c>
      <c r="AG234" s="1">
        <f t="shared" si="74"/>
        <v>110611.51999999979</v>
      </c>
      <c r="AJ234" s="40">
        <v>256</v>
      </c>
      <c r="AK234" s="40">
        <f>IF('Imperial ME - Current'!$G$15&lt;1.9677,859.07-155.85*(1.9677-'Imperial ME - Current'!$G$15),859.07)</f>
        <v>859.07</v>
      </c>
      <c r="AL234" s="1">
        <f t="shared" si="68"/>
        <v>215772.2000000003</v>
      </c>
      <c r="AM234" s="40">
        <f>IF('Imperial ME - Current'!$G$15&lt;1.9605,324.57-67.0069*(1.9605-'Imperial ME - Current'!$G$15),324.57)</f>
        <v>324.57</v>
      </c>
      <c r="AN234" s="1">
        <f t="shared" si="75"/>
        <v>110611.51999999979</v>
      </c>
      <c r="AQ234" s="40">
        <v>256</v>
      </c>
      <c r="AR234" s="40">
        <f>IF('Imperial ME - Current'!$H$15&lt;1.9677,859.07-155.85*(1.9677-'Imperial ME - Current'!$H$15),859.07)</f>
        <v>859.07</v>
      </c>
      <c r="AS234" s="1">
        <f t="shared" si="69"/>
        <v>215772.2000000003</v>
      </c>
      <c r="AT234" s="40">
        <f>IF('Imperial ME - Current'!$H$15&lt;1.9605,324.57-67.0069*(1.9605-'Imperial ME - Current'!$H$15),324.57)</f>
        <v>324.57</v>
      </c>
      <c r="AU234" s="1">
        <f t="shared" si="76"/>
        <v>110611.51999999979</v>
      </c>
      <c r="AX234" s="40">
        <v>256</v>
      </c>
      <c r="AY234" s="40">
        <f>IF('Imperial ME - Current'!$I$15&lt;1.9677,859.07-155.85*(1.9677-'Imperial ME - Current'!$I$15),859.07)</f>
        <v>859.07</v>
      </c>
      <c r="AZ234" s="1">
        <f t="shared" si="70"/>
        <v>215772.2000000003</v>
      </c>
      <c r="BA234" s="40">
        <f>IF('Imperial ME - Current'!$I$15&lt;1.9605,324.57-67.0069*(1.9605-'Imperial ME - Current'!$I$15),324.57)</f>
        <v>324.57</v>
      </c>
      <c r="BB234" s="1">
        <f t="shared" si="77"/>
        <v>110611.51999999979</v>
      </c>
    </row>
    <row r="235" spans="1:54" x14ac:dyDescent="0.25">
      <c r="A235" s="40">
        <v>257</v>
      </c>
      <c r="B235" s="40">
        <f>IF('Imperial ME - Current'!$B$15&lt;1.9677,859.07-155.85*(1.9677-'Imperial ME - Current'!$B$15),859.07)</f>
        <v>859.07</v>
      </c>
      <c r="C235" s="1">
        <f t="shared" si="63"/>
        <v>216631.27000000031</v>
      </c>
      <c r="D235" s="40">
        <f>IF('Imperial ME - Current'!$B$15&lt;1.9605,324.57-67.0069*(1.9605-'Imperial ME - Current'!$B$15),324.57)</f>
        <v>324.57</v>
      </c>
      <c r="E235" s="1">
        <f t="shared" si="62"/>
        <v>110936.08999999979</v>
      </c>
      <c r="H235" s="40">
        <v>257</v>
      </c>
      <c r="I235" s="40">
        <f>IF('Imperial ME - Current'!$C$15&lt;1.9677,859.07-155.85*(1.9677-'Imperial ME - Current'!$C$15),859.07)</f>
        <v>859.07</v>
      </c>
      <c r="J235" s="1">
        <f t="shared" si="64"/>
        <v>216631.27000000031</v>
      </c>
      <c r="K235" s="40">
        <f>IF('Imperial ME - Current'!$C$15&lt;1.9605,324.57-67.0069*(1.9605-'Imperial ME - Current'!$C$15),324.57)</f>
        <v>324.57</v>
      </c>
      <c r="L235" s="1">
        <f t="shared" si="71"/>
        <v>110936.08999999979</v>
      </c>
      <c r="O235" s="40">
        <v>257</v>
      </c>
      <c r="P235" s="40">
        <f>IF('Imperial ME - Current'!$D$15&lt;1.9677,859.07-155.85*(1.9677-'Imperial ME - Current'!$D$15),859.07)</f>
        <v>859.07</v>
      </c>
      <c r="Q235" s="1">
        <f t="shared" si="65"/>
        <v>216631.27000000031</v>
      </c>
      <c r="R235" s="40">
        <f>IF('Imperial ME - Current'!$D$15&lt;1.9605,324.57-67.0069*(1.9605-'Imperial ME - Current'!$D$15),324.57)</f>
        <v>324.57</v>
      </c>
      <c r="S235" s="1">
        <f t="shared" si="72"/>
        <v>110936.08999999979</v>
      </c>
      <c r="V235" s="40">
        <v>257</v>
      </c>
      <c r="W235" s="40">
        <f>IF('Imperial ME - Current'!$E$15&lt;1.9677,859.07-155.85*(1.9677-'Imperial ME - Current'!$E$15),859.07)</f>
        <v>859.07</v>
      </c>
      <c r="X235" s="1">
        <f t="shared" si="66"/>
        <v>216631.27000000031</v>
      </c>
      <c r="Y235" s="40">
        <f>IF('Imperial ME - Current'!$E$15&lt;1.9605,324.57-67.0069*(1.9605-'Imperial ME - Current'!$E$15),324.57)</f>
        <v>324.57</v>
      </c>
      <c r="Z235" s="1">
        <f t="shared" si="73"/>
        <v>110936.08999999979</v>
      </c>
      <c r="AC235" s="40">
        <v>257</v>
      </c>
      <c r="AD235" s="40">
        <f>IF('Imperial ME - Current'!$F$15&lt;1.9677,859.07-155.85*(1.9677-'Imperial ME - Current'!$F$15),859.07)</f>
        <v>859.07</v>
      </c>
      <c r="AE235" s="1">
        <f t="shared" si="67"/>
        <v>216631.27000000031</v>
      </c>
      <c r="AF235" s="40">
        <f>IF('Imperial ME - Current'!$F$15&lt;1.9605,324.57-67.0069*(1.9605-'Imperial ME - Current'!$F$15),324.57)</f>
        <v>324.57</v>
      </c>
      <c r="AG235" s="1">
        <f t="shared" si="74"/>
        <v>110936.08999999979</v>
      </c>
      <c r="AJ235" s="40">
        <v>257</v>
      </c>
      <c r="AK235" s="40">
        <f>IF('Imperial ME - Current'!$G$15&lt;1.9677,859.07-155.85*(1.9677-'Imperial ME - Current'!$G$15),859.07)</f>
        <v>859.07</v>
      </c>
      <c r="AL235" s="1">
        <f t="shared" si="68"/>
        <v>216631.27000000031</v>
      </c>
      <c r="AM235" s="40">
        <f>IF('Imperial ME - Current'!$G$15&lt;1.9605,324.57-67.0069*(1.9605-'Imperial ME - Current'!$G$15),324.57)</f>
        <v>324.57</v>
      </c>
      <c r="AN235" s="1">
        <f t="shared" si="75"/>
        <v>110936.08999999979</v>
      </c>
      <c r="AQ235" s="40">
        <v>257</v>
      </c>
      <c r="AR235" s="40">
        <f>IF('Imperial ME - Current'!$H$15&lt;1.9677,859.07-155.85*(1.9677-'Imperial ME - Current'!$H$15),859.07)</f>
        <v>859.07</v>
      </c>
      <c r="AS235" s="1">
        <f t="shared" si="69"/>
        <v>216631.27000000031</v>
      </c>
      <c r="AT235" s="40">
        <f>IF('Imperial ME - Current'!$H$15&lt;1.9605,324.57-67.0069*(1.9605-'Imperial ME - Current'!$H$15),324.57)</f>
        <v>324.57</v>
      </c>
      <c r="AU235" s="1">
        <f t="shared" si="76"/>
        <v>110936.08999999979</v>
      </c>
      <c r="AX235" s="40">
        <v>257</v>
      </c>
      <c r="AY235" s="40">
        <f>IF('Imperial ME - Current'!$I$15&lt;1.9677,859.07-155.85*(1.9677-'Imperial ME - Current'!$I$15),859.07)</f>
        <v>859.07</v>
      </c>
      <c r="AZ235" s="1">
        <f t="shared" si="70"/>
        <v>216631.27000000031</v>
      </c>
      <c r="BA235" s="40">
        <f>IF('Imperial ME - Current'!$I$15&lt;1.9605,324.57-67.0069*(1.9605-'Imperial ME - Current'!$I$15),324.57)</f>
        <v>324.57</v>
      </c>
      <c r="BB235" s="1">
        <f t="shared" si="77"/>
        <v>110936.08999999979</v>
      </c>
    </row>
    <row r="236" spans="1:54" x14ac:dyDescent="0.25">
      <c r="A236" s="40">
        <v>258</v>
      </c>
      <c r="B236" s="40">
        <f>IF('Imperial ME - Current'!$B$15&lt;1.9677,859.07-155.85*(1.9677-'Imperial ME - Current'!$B$15),859.07)</f>
        <v>859.07</v>
      </c>
      <c r="C236" s="1">
        <f t="shared" si="63"/>
        <v>217490.34000000032</v>
      </c>
      <c r="D236" s="40">
        <f>IF('Imperial ME - Current'!$B$15&lt;1.9605,324.57-67.0069*(1.9605-'Imperial ME - Current'!$B$15),324.57)</f>
        <v>324.57</v>
      </c>
      <c r="E236" s="1">
        <f t="shared" si="62"/>
        <v>111260.6599999998</v>
      </c>
      <c r="H236" s="40">
        <v>258</v>
      </c>
      <c r="I236" s="40">
        <f>IF('Imperial ME - Current'!$C$15&lt;1.9677,859.07-155.85*(1.9677-'Imperial ME - Current'!$C$15),859.07)</f>
        <v>859.07</v>
      </c>
      <c r="J236" s="1">
        <f t="shared" si="64"/>
        <v>217490.34000000032</v>
      </c>
      <c r="K236" s="40">
        <f>IF('Imperial ME - Current'!$C$15&lt;1.9605,324.57-67.0069*(1.9605-'Imperial ME - Current'!$C$15),324.57)</f>
        <v>324.57</v>
      </c>
      <c r="L236" s="1">
        <f t="shared" si="71"/>
        <v>111260.6599999998</v>
      </c>
      <c r="O236" s="40">
        <v>258</v>
      </c>
      <c r="P236" s="40">
        <f>IF('Imperial ME - Current'!$D$15&lt;1.9677,859.07-155.85*(1.9677-'Imperial ME - Current'!$D$15),859.07)</f>
        <v>859.07</v>
      </c>
      <c r="Q236" s="1">
        <f t="shared" si="65"/>
        <v>217490.34000000032</v>
      </c>
      <c r="R236" s="40">
        <f>IF('Imperial ME - Current'!$D$15&lt;1.9605,324.57-67.0069*(1.9605-'Imperial ME - Current'!$D$15),324.57)</f>
        <v>324.57</v>
      </c>
      <c r="S236" s="1">
        <f t="shared" si="72"/>
        <v>111260.6599999998</v>
      </c>
      <c r="V236" s="40">
        <v>258</v>
      </c>
      <c r="W236" s="40">
        <f>IF('Imperial ME - Current'!$E$15&lt;1.9677,859.07-155.85*(1.9677-'Imperial ME - Current'!$E$15),859.07)</f>
        <v>859.07</v>
      </c>
      <c r="X236" s="1">
        <f t="shared" si="66"/>
        <v>217490.34000000032</v>
      </c>
      <c r="Y236" s="40">
        <f>IF('Imperial ME - Current'!$E$15&lt;1.9605,324.57-67.0069*(1.9605-'Imperial ME - Current'!$E$15),324.57)</f>
        <v>324.57</v>
      </c>
      <c r="Z236" s="1">
        <f t="shared" si="73"/>
        <v>111260.6599999998</v>
      </c>
      <c r="AC236" s="40">
        <v>258</v>
      </c>
      <c r="AD236" s="40">
        <f>IF('Imperial ME - Current'!$F$15&lt;1.9677,859.07-155.85*(1.9677-'Imperial ME - Current'!$F$15),859.07)</f>
        <v>859.07</v>
      </c>
      <c r="AE236" s="1">
        <f t="shared" si="67"/>
        <v>217490.34000000032</v>
      </c>
      <c r="AF236" s="40">
        <f>IF('Imperial ME - Current'!$F$15&lt;1.9605,324.57-67.0069*(1.9605-'Imperial ME - Current'!$F$15),324.57)</f>
        <v>324.57</v>
      </c>
      <c r="AG236" s="1">
        <f t="shared" si="74"/>
        <v>111260.6599999998</v>
      </c>
      <c r="AJ236" s="40">
        <v>258</v>
      </c>
      <c r="AK236" s="40">
        <f>IF('Imperial ME - Current'!$G$15&lt;1.9677,859.07-155.85*(1.9677-'Imperial ME - Current'!$G$15),859.07)</f>
        <v>859.07</v>
      </c>
      <c r="AL236" s="1">
        <f t="shared" si="68"/>
        <v>217490.34000000032</v>
      </c>
      <c r="AM236" s="40">
        <f>IF('Imperial ME - Current'!$G$15&lt;1.9605,324.57-67.0069*(1.9605-'Imperial ME - Current'!$G$15),324.57)</f>
        <v>324.57</v>
      </c>
      <c r="AN236" s="1">
        <f t="shared" si="75"/>
        <v>111260.6599999998</v>
      </c>
      <c r="AQ236" s="40">
        <v>258</v>
      </c>
      <c r="AR236" s="40">
        <f>IF('Imperial ME - Current'!$H$15&lt;1.9677,859.07-155.85*(1.9677-'Imperial ME - Current'!$H$15),859.07)</f>
        <v>859.07</v>
      </c>
      <c r="AS236" s="1">
        <f t="shared" si="69"/>
        <v>217490.34000000032</v>
      </c>
      <c r="AT236" s="40">
        <f>IF('Imperial ME - Current'!$H$15&lt;1.9605,324.57-67.0069*(1.9605-'Imperial ME - Current'!$H$15),324.57)</f>
        <v>324.57</v>
      </c>
      <c r="AU236" s="1">
        <f t="shared" si="76"/>
        <v>111260.6599999998</v>
      </c>
      <c r="AX236" s="40">
        <v>258</v>
      </c>
      <c r="AY236" s="40">
        <f>IF('Imperial ME - Current'!$I$15&lt;1.9677,859.07-155.85*(1.9677-'Imperial ME - Current'!$I$15),859.07)</f>
        <v>859.07</v>
      </c>
      <c r="AZ236" s="1">
        <f t="shared" si="70"/>
        <v>217490.34000000032</v>
      </c>
      <c r="BA236" s="40">
        <f>IF('Imperial ME - Current'!$I$15&lt;1.9605,324.57-67.0069*(1.9605-'Imperial ME - Current'!$I$15),324.57)</f>
        <v>324.57</v>
      </c>
      <c r="BB236" s="1">
        <f t="shared" si="77"/>
        <v>111260.6599999998</v>
      </c>
    </row>
    <row r="237" spans="1:54" x14ac:dyDescent="0.25">
      <c r="A237" s="40">
        <v>259</v>
      </c>
      <c r="B237" s="40">
        <f>IF('Imperial ME - Current'!$B$15&lt;1.9677,859.07-155.85*(1.9677-'Imperial ME - Current'!$B$15),859.07)</f>
        <v>859.07</v>
      </c>
      <c r="C237" s="1">
        <f t="shared" si="63"/>
        <v>218349.41000000032</v>
      </c>
      <c r="D237" s="40">
        <f>IF('Imperial ME - Current'!$B$15&lt;1.9605,324.57-67.0069*(1.9605-'Imperial ME - Current'!$B$15),324.57)</f>
        <v>324.57</v>
      </c>
      <c r="E237" s="1">
        <f t="shared" si="62"/>
        <v>111585.22999999981</v>
      </c>
      <c r="H237" s="40">
        <v>259</v>
      </c>
      <c r="I237" s="40">
        <f>IF('Imperial ME - Current'!$C$15&lt;1.9677,859.07-155.85*(1.9677-'Imperial ME - Current'!$C$15),859.07)</f>
        <v>859.07</v>
      </c>
      <c r="J237" s="1">
        <f t="shared" si="64"/>
        <v>218349.41000000032</v>
      </c>
      <c r="K237" s="40">
        <f>IF('Imperial ME - Current'!$C$15&lt;1.9605,324.57-67.0069*(1.9605-'Imperial ME - Current'!$C$15),324.57)</f>
        <v>324.57</v>
      </c>
      <c r="L237" s="1">
        <f t="shared" si="71"/>
        <v>111585.22999999981</v>
      </c>
      <c r="O237" s="40">
        <v>259</v>
      </c>
      <c r="P237" s="40">
        <f>IF('Imperial ME - Current'!$D$15&lt;1.9677,859.07-155.85*(1.9677-'Imperial ME - Current'!$D$15),859.07)</f>
        <v>859.07</v>
      </c>
      <c r="Q237" s="1">
        <f t="shared" si="65"/>
        <v>218349.41000000032</v>
      </c>
      <c r="R237" s="40">
        <f>IF('Imperial ME - Current'!$D$15&lt;1.9605,324.57-67.0069*(1.9605-'Imperial ME - Current'!$D$15),324.57)</f>
        <v>324.57</v>
      </c>
      <c r="S237" s="1">
        <f t="shared" si="72"/>
        <v>111585.22999999981</v>
      </c>
      <c r="V237" s="40">
        <v>259</v>
      </c>
      <c r="W237" s="40">
        <f>IF('Imperial ME - Current'!$E$15&lt;1.9677,859.07-155.85*(1.9677-'Imperial ME - Current'!$E$15),859.07)</f>
        <v>859.07</v>
      </c>
      <c r="X237" s="1">
        <f t="shared" si="66"/>
        <v>218349.41000000032</v>
      </c>
      <c r="Y237" s="40">
        <f>IF('Imperial ME - Current'!$E$15&lt;1.9605,324.57-67.0069*(1.9605-'Imperial ME - Current'!$E$15),324.57)</f>
        <v>324.57</v>
      </c>
      <c r="Z237" s="1">
        <f t="shared" si="73"/>
        <v>111585.22999999981</v>
      </c>
      <c r="AC237" s="40">
        <v>259</v>
      </c>
      <c r="AD237" s="40">
        <f>IF('Imperial ME - Current'!$F$15&lt;1.9677,859.07-155.85*(1.9677-'Imperial ME - Current'!$F$15),859.07)</f>
        <v>859.07</v>
      </c>
      <c r="AE237" s="1">
        <f t="shared" si="67"/>
        <v>218349.41000000032</v>
      </c>
      <c r="AF237" s="40">
        <f>IF('Imperial ME - Current'!$F$15&lt;1.9605,324.57-67.0069*(1.9605-'Imperial ME - Current'!$F$15),324.57)</f>
        <v>324.57</v>
      </c>
      <c r="AG237" s="1">
        <f t="shared" si="74"/>
        <v>111585.22999999981</v>
      </c>
      <c r="AJ237" s="40">
        <v>259</v>
      </c>
      <c r="AK237" s="40">
        <f>IF('Imperial ME - Current'!$G$15&lt;1.9677,859.07-155.85*(1.9677-'Imperial ME - Current'!$G$15),859.07)</f>
        <v>859.07</v>
      </c>
      <c r="AL237" s="1">
        <f t="shared" si="68"/>
        <v>218349.41000000032</v>
      </c>
      <c r="AM237" s="40">
        <f>IF('Imperial ME - Current'!$G$15&lt;1.9605,324.57-67.0069*(1.9605-'Imperial ME - Current'!$G$15),324.57)</f>
        <v>324.57</v>
      </c>
      <c r="AN237" s="1">
        <f t="shared" si="75"/>
        <v>111585.22999999981</v>
      </c>
      <c r="AQ237" s="40">
        <v>259</v>
      </c>
      <c r="AR237" s="40">
        <f>IF('Imperial ME - Current'!$H$15&lt;1.9677,859.07-155.85*(1.9677-'Imperial ME - Current'!$H$15),859.07)</f>
        <v>859.07</v>
      </c>
      <c r="AS237" s="1">
        <f t="shared" si="69"/>
        <v>218349.41000000032</v>
      </c>
      <c r="AT237" s="40">
        <f>IF('Imperial ME - Current'!$H$15&lt;1.9605,324.57-67.0069*(1.9605-'Imperial ME - Current'!$H$15),324.57)</f>
        <v>324.57</v>
      </c>
      <c r="AU237" s="1">
        <f t="shared" si="76"/>
        <v>111585.22999999981</v>
      </c>
      <c r="AX237" s="40">
        <v>259</v>
      </c>
      <c r="AY237" s="40">
        <f>IF('Imperial ME - Current'!$I$15&lt;1.9677,859.07-155.85*(1.9677-'Imperial ME - Current'!$I$15),859.07)</f>
        <v>859.07</v>
      </c>
      <c r="AZ237" s="1">
        <f t="shared" si="70"/>
        <v>218349.41000000032</v>
      </c>
      <c r="BA237" s="40">
        <f>IF('Imperial ME - Current'!$I$15&lt;1.9605,324.57-67.0069*(1.9605-'Imperial ME - Current'!$I$15),324.57)</f>
        <v>324.57</v>
      </c>
      <c r="BB237" s="1">
        <f t="shared" si="77"/>
        <v>111585.22999999981</v>
      </c>
    </row>
    <row r="238" spans="1:54" x14ac:dyDescent="0.25">
      <c r="A238" s="40">
        <v>260</v>
      </c>
      <c r="B238" s="40">
        <f>IF('Imperial ME - Current'!$B$15&lt;1.9677,859.07-155.85*(1.9677-'Imperial ME - Current'!$B$15),859.07)</f>
        <v>859.07</v>
      </c>
      <c r="C238" s="1">
        <f t="shared" si="63"/>
        <v>219208.48000000033</v>
      </c>
      <c r="D238" s="40">
        <f>IF('Imperial ME - Current'!$B$15&lt;1.9605,324.57-67.0069*(1.9605-'Imperial ME - Current'!$B$15),324.57)</f>
        <v>324.57</v>
      </c>
      <c r="E238" s="1">
        <f t="shared" si="62"/>
        <v>111909.79999999981</v>
      </c>
      <c r="H238" s="40">
        <v>260</v>
      </c>
      <c r="I238" s="40">
        <f>IF('Imperial ME - Current'!$C$15&lt;1.9677,859.07-155.85*(1.9677-'Imperial ME - Current'!$C$15),859.07)</f>
        <v>859.07</v>
      </c>
      <c r="J238" s="1">
        <f t="shared" si="64"/>
        <v>219208.48000000033</v>
      </c>
      <c r="K238" s="40">
        <f>IF('Imperial ME - Current'!$C$15&lt;1.9605,324.57-67.0069*(1.9605-'Imperial ME - Current'!$C$15),324.57)</f>
        <v>324.57</v>
      </c>
      <c r="L238" s="1">
        <f t="shared" si="71"/>
        <v>111909.79999999981</v>
      </c>
      <c r="O238" s="40">
        <v>260</v>
      </c>
      <c r="P238" s="40">
        <f>IF('Imperial ME - Current'!$D$15&lt;1.9677,859.07-155.85*(1.9677-'Imperial ME - Current'!$D$15),859.07)</f>
        <v>859.07</v>
      </c>
      <c r="Q238" s="1">
        <f t="shared" si="65"/>
        <v>219208.48000000033</v>
      </c>
      <c r="R238" s="40">
        <f>IF('Imperial ME - Current'!$D$15&lt;1.9605,324.57-67.0069*(1.9605-'Imperial ME - Current'!$D$15),324.57)</f>
        <v>324.57</v>
      </c>
      <c r="S238" s="1">
        <f t="shared" si="72"/>
        <v>111909.79999999981</v>
      </c>
      <c r="V238" s="40">
        <v>260</v>
      </c>
      <c r="W238" s="40">
        <f>IF('Imperial ME - Current'!$E$15&lt;1.9677,859.07-155.85*(1.9677-'Imperial ME - Current'!$E$15),859.07)</f>
        <v>859.07</v>
      </c>
      <c r="X238" s="1">
        <f t="shared" si="66"/>
        <v>219208.48000000033</v>
      </c>
      <c r="Y238" s="40">
        <f>IF('Imperial ME - Current'!$E$15&lt;1.9605,324.57-67.0069*(1.9605-'Imperial ME - Current'!$E$15),324.57)</f>
        <v>324.57</v>
      </c>
      <c r="Z238" s="1">
        <f t="shared" si="73"/>
        <v>111909.79999999981</v>
      </c>
      <c r="AC238" s="40">
        <v>260</v>
      </c>
      <c r="AD238" s="40">
        <f>IF('Imperial ME - Current'!$F$15&lt;1.9677,859.07-155.85*(1.9677-'Imperial ME - Current'!$F$15),859.07)</f>
        <v>859.07</v>
      </c>
      <c r="AE238" s="1">
        <f t="shared" si="67"/>
        <v>219208.48000000033</v>
      </c>
      <c r="AF238" s="40">
        <f>IF('Imperial ME - Current'!$F$15&lt;1.9605,324.57-67.0069*(1.9605-'Imperial ME - Current'!$F$15),324.57)</f>
        <v>324.57</v>
      </c>
      <c r="AG238" s="1">
        <f t="shared" si="74"/>
        <v>111909.79999999981</v>
      </c>
      <c r="AJ238" s="40">
        <v>260</v>
      </c>
      <c r="AK238" s="40">
        <f>IF('Imperial ME - Current'!$G$15&lt;1.9677,859.07-155.85*(1.9677-'Imperial ME - Current'!$G$15),859.07)</f>
        <v>859.07</v>
      </c>
      <c r="AL238" s="1">
        <f t="shared" si="68"/>
        <v>219208.48000000033</v>
      </c>
      <c r="AM238" s="40">
        <f>IF('Imperial ME - Current'!$G$15&lt;1.9605,324.57-67.0069*(1.9605-'Imperial ME - Current'!$G$15),324.57)</f>
        <v>324.57</v>
      </c>
      <c r="AN238" s="1">
        <f t="shared" si="75"/>
        <v>111909.79999999981</v>
      </c>
      <c r="AQ238" s="40">
        <v>260</v>
      </c>
      <c r="AR238" s="40">
        <f>IF('Imperial ME - Current'!$H$15&lt;1.9677,859.07-155.85*(1.9677-'Imperial ME - Current'!$H$15),859.07)</f>
        <v>859.07</v>
      </c>
      <c r="AS238" s="1">
        <f t="shared" si="69"/>
        <v>219208.48000000033</v>
      </c>
      <c r="AT238" s="40">
        <f>IF('Imperial ME - Current'!$H$15&lt;1.9605,324.57-67.0069*(1.9605-'Imperial ME - Current'!$H$15),324.57)</f>
        <v>324.57</v>
      </c>
      <c r="AU238" s="1">
        <f t="shared" si="76"/>
        <v>111909.79999999981</v>
      </c>
      <c r="AX238" s="40">
        <v>260</v>
      </c>
      <c r="AY238" s="40">
        <f>IF('Imperial ME - Current'!$I$15&lt;1.9677,859.07-155.85*(1.9677-'Imperial ME - Current'!$I$15),859.07)</f>
        <v>859.07</v>
      </c>
      <c r="AZ238" s="1">
        <f t="shared" si="70"/>
        <v>219208.48000000033</v>
      </c>
      <c r="BA238" s="40">
        <f>IF('Imperial ME - Current'!$I$15&lt;1.9605,324.57-67.0069*(1.9605-'Imperial ME - Current'!$I$15),324.57)</f>
        <v>324.57</v>
      </c>
      <c r="BB238" s="1">
        <f t="shared" si="77"/>
        <v>111909.79999999981</v>
      </c>
    </row>
    <row r="239" spans="1:54" x14ac:dyDescent="0.25">
      <c r="A239" s="40">
        <v>261</v>
      </c>
      <c r="B239" s="40">
        <f>IF('Imperial ME - Current'!$B$15&lt;1.9677,859.07-155.85*(1.9677-'Imperial ME - Current'!$B$15),859.07)</f>
        <v>859.07</v>
      </c>
      <c r="C239" s="1">
        <f t="shared" si="63"/>
        <v>220067.55000000034</v>
      </c>
      <c r="D239" s="40">
        <f>IF('Imperial ME - Current'!$B$15&lt;1.9605,324.57-67.0069*(1.9605-'Imperial ME - Current'!$B$15),324.57)</f>
        <v>324.57</v>
      </c>
      <c r="E239" s="1">
        <f t="shared" si="62"/>
        <v>112234.36999999982</v>
      </c>
      <c r="H239" s="40">
        <v>261</v>
      </c>
      <c r="I239" s="40">
        <f>IF('Imperial ME - Current'!$C$15&lt;1.9677,859.07-155.85*(1.9677-'Imperial ME - Current'!$C$15),859.07)</f>
        <v>859.07</v>
      </c>
      <c r="J239" s="1">
        <f t="shared" si="64"/>
        <v>220067.55000000034</v>
      </c>
      <c r="K239" s="40">
        <f>IF('Imperial ME - Current'!$C$15&lt;1.9605,324.57-67.0069*(1.9605-'Imperial ME - Current'!$C$15),324.57)</f>
        <v>324.57</v>
      </c>
      <c r="L239" s="1">
        <f t="shared" si="71"/>
        <v>112234.36999999982</v>
      </c>
      <c r="O239" s="40">
        <v>261</v>
      </c>
      <c r="P239" s="40">
        <f>IF('Imperial ME - Current'!$D$15&lt;1.9677,859.07-155.85*(1.9677-'Imperial ME - Current'!$D$15),859.07)</f>
        <v>859.07</v>
      </c>
      <c r="Q239" s="1">
        <f t="shared" si="65"/>
        <v>220067.55000000034</v>
      </c>
      <c r="R239" s="40">
        <f>IF('Imperial ME - Current'!$D$15&lt;1.9605,324.57-67.0069*(1.9605-'Imperial ME - Current'!$D$15),324.57)</f>
        <v>324.57</v>
      </c>
      <c r="S239" s="1">
        <f t="shared" si="72"/>
        <v>112234.36999999982</v>
      </c>
      <c r="V239" s="40">
        <v>261</v>
      </c>
      <c r="W239" s="40">
        <f>IF('Imperial ME - Current'!$E$15&lt;1.9677,859.07-155.85*(1.9677-'Imperial ME - Current'!$E$15),859.07)</f>
        <v>859.07</v>
      </c>
      <c r="X239" s="1">
        <f t="shared" si="66"/>
        <v>220067.55000000034</v>
      </c>
      <c r="Y239" s="40">
        <f>IF('Imperial ME - Current'!$E$15&lt;1.9605,324.57-67.0069*(1.9605-'Imperial ME - Current'!$E$15),324.57)</f>
        <v>324.57</v>
      </c>
      <c r="Z239" s="1">
        <f t="shared" si="73"/>
        <v>112234.36999999982</v>
      </c>
      <c r="AC239" s="40">
        <v>261</v>
      </c>
      <c r="AD239" s="40">
        <f>IF('Imperial ME - Current'!$F$15&lt;1.9677,859.07-155.85*(1.9677-'Imperial ME - Current'!$F$15),859.07)</f>
        <v>859.07</v>
      </c>
      <c r="AE239" s="1">
        <f t="shared" si="67"/>
        <v>220067.55000000034</v>
      </c>
      <c r="AF239" s="40">
        <f>IF('Imperial ME - Current'!$F$15&lt;1.9605,324.57-67.0069*(1.9605-'Imperial ME - Current'!$F$15),324.57)</f>
        <v>324.57</v>
      </c>
      <c r="AG239" s="1">
        <f t="shared" si="74"/>
        <v>112234.36999999982</v>
      </c>
      <c r="AJ239" s="40">
        <v>261</v>
      </c>
      <c r="AK239" s="40">
        <f>IF('Imperial ME - Current'!$G$15&lt;1.9677,859.07-155.85*(1.9677-'Imperial ME - Current'!$G$15),859.07)</f>
        <v>859.07</v>
      </c>
      <c r="AL239" s="1">
        <f t="shared" si="68"/>
        <v>220067.55000000034</v>
      </c>
      <c r="AM239" s="40">
        <f>IF('Imperial ME - Current'!$G$15&lt;1.9605,324.57-67.0069*(1.9605-'Imperial ME - Current'!$G$15),324.57)</f>
        <v>324.57</v>
      </c>
      <c r="AN239" s="1">
        <f t="shared" si="75"/>
        <v>112234.36999999982</v>
      </c>
      <c r="AQ239" s="40">
        <v>261</v>
      </c>
      <c r="AR239" s="40">
        <f>IF('Imperial ME - Current'!$H$15&lt;1.9677,859.07-155.85*(1.9677-'Imperial ME - Current'!$H$15),859.07)</f>
        <v>859.07</v>
      </c>
      <c r="AS239" s="1">
        <f t="shared" si="69"/>
        <v>220067.55000000034</v>
      </c>
      <c r="AT239" s="40">
        <f>IF('Imperial ME - Current'!$H$15&lt;1.9605,324.57-67.0069*(1.9605-'Imperial ME - Current'!$H$15),324.57)</f>
        <v>324.57</v>
      </c>
      <c r="AU239" s="1">
        <f t="shared" si="76"/>
        <v>112234.36999999982</v>
      </c>
      <c r="AX239" s="40">
        <v>261</v>
      </c>
      <c r="AY239" s="40">
        <f>IF('Imperial ME - Current'!$I$15&lt;1.9677,859.07-155.85*(1.9677-'Imperial ME - Current'!$I$15),859.07)</f>
        <v>859.07</v>
      </c>
      <c r="AZ239" s="1">
        <f t="shared" si="70"/>
        <v>220067.55000000034</v>
      </c>
      <c r="BA239" s="40">
        <f>IF('Imperial ME - Current'!$I$15&lt;1.9605,324.57-67.0069*(1.9605-'Imperial ME - Current'!$I$15),324.57)</f>
        <v>324.57</v>
      </c>
      <c r="BB239" s="1">
        <f t="shared" si="77"/>
        <v>112234.36999999982</v>
      </c>
    </row>
    <row r="240" spans="1:54" x14ac:dyDescent="0.25">
      <c r="A240" s="40">
        <v>262</v>
      </c>
      <c r="B240" s="40">
        <f>IF('Imperial ME - Current'!$B$15&lt;1.9677,859.07-155.85*(1.9677-'Imperial ME - Current'!$B$15),859.07)</f>
        <v>859.07</v>
      </c>
      <c r="C240" s="1">
        <f t="shared" si="63"/>
        <v>220926.62000000034</v>
      </c>
      <c r="D240" s="40">
        <f>IF('Imperial ME - Current'!$B$15&lt;1.9605,324.57-67.0069*(1.9605-'Imperial ME - Current'!$B$15),324.57)</f>
        <v>324.57</v>
      </c>
      <c r="E240" s="1">
        <f t="shared" si="62"/>
        <v>112558.93999999983</v>
      </c>
      <c r="H240" s="40">
        <v>262</v>
      </c>
      <c r="I240" s="40">
        <f>IF('Imperial ME - Current'!$C$15&lt;1.9677,859.07-155.85*(1.9677-'Imperial ME - Current'!$C$15),859.07)</f>
        <v>859.07</v>
      </c>
      <c r="J240" s="1">
        <f t="shared" si="64"/>
        <v>220926.62000000034</v>
      </c>
      <c r="K240" s="40">
        <f>IF('Imperial ME - Current'!$C$15&lt;1.9605,324.57-67.0069*(1.9605-'Imperial ME - Current'!$C$15),324.57)</f>
        <v>324.57</v>
      </c>
      <c r="L240" s="1">
        <f t="shared" si="71"/>
        <v>112558.93999999983</v>
      </c>
      <c r="O240" s="40">
        <v>262</v>
      </c>
      <c r="P240" s="40">
        <f>IF('Imperial ME - Current'!$D$15&lt;1.9677,859.07-155.85*(1.9677-'Imperial ME - Current'!$D$15),859.07)</f>
        <v>859.07</v>
      </c>
      <c r="Q240" s="1">
        <f t="shared" si="65"/>
        <v>220926.62000000034</v>
      </c>
      <c r="R240" s="40">
        <f>IF('Imperial ME - Current'!$D$15&lt;1.9605,324.57-67.0069*(1.9605-'Imperial ME - Current'!$D$15),324.57)</f>
        <v>324.57</v>
      </c>
      <c r="S240" s="1">
        <f t="shared" si="72"/>
        <v>112558.93999999983</v>
      </c>
      <c r="V240" s="40">
        <v>262</v>
      </c>
      <c r="W240" s="40">
        <f>IF('Imperial ME - Current'!$E$15&lt;1.9677,859.07-155.85*(1.9677-'Imperial ME - Current'!$E$15),859.07)</f>
        <v>859.07</v>
      </c>
      <c r="X240" s="1">
        <f t="shared" si="66"/>
        <v>220926.62000000034</v>
      </c>
      <c r="Y240" s="40">
        <f>IF('Imperial ME - Current'!$E$15&lt;1.9605,324.57-67.0069*(1.9605-'Imperial ME - Current'!$E$15),324.57)</f>
        <v>324.57</v>
      </c>
      <c r="Z240" s="1">
        <f t="shared" si="73"/>
        <v>112558.93999999983</v>
      </c>
      <c r="AC240" s="40">
        <v>262</v>
      </c>
      <c r="AD240" s="40">
        <f>IF('Imperial ME - Current'!$F$15&lt;1.9677,859.07-155.85*(1.9677-'Imperial ME - Current'!$F$15),859.07)</f>
        <v>859.07</v>
      </c>
      <c r="AE240" s="1">
        <f t="shared" si="67"/>
        <v>220926.62000000034</v>
      </c>
      <c r="AF240" s="40">
        <f>IF('Imperial ME - Current'!$F$15&lt;1.9605,324.57-67.0069*(1.9605-'Imperial ME - Current'!$F$15),324.57)</f>
        <v>324.57</v>
      </c>
      <c r="AG240" s="1">
        <f t="shared" si="74"/>
        <v>112558.93999999983</v>
      </c>
      <c r="AJ240" s="40">
        <v>262</v>
      </c>
      <c r="AK240" s="40">
        <f>IF('Imperial ME - Current'!$G$15&lt;1.9677,859.07-155.85*(1.9677-'Imperial ME - Current'!$G$15),859.07)</f>
        <v>859.07</v>
      </c>
      <c r="AL240" s="1">
        <f t="shared" si="68"/>
        <v>220926.62000000034</v>
      </c>
      <c r="AM240" s="40">
        <f>IF('Imperial ME - Current'!$G$15&lt;1.9605,324.57-67.0069*(1.9605-'Imperial ME - Current'!$G$15),324.57)</f>
        <v>324.57</v>
      </c>
      <c r="AN240" s="1">
        <f t="shared" si="75"/>
        <v>112558.93999999983</v>
      </c>
      <c r="AQ240" s="40">
        <v>262</v>
      </c>
      <c r="AR240" s="40">
        <f>IF('Imperial ME - Current'!$H$15&lt;1.9677,859.07-155.85*(1.9677-'Imperial ME - Current'!$H$15),859.07)</f>
        <v>859.07</v>
      </c>
      <c r="AS240" s="1">
        <f t="shared" si="69"/>
        <v>220926.62000000034</v>
      </c>
      <c r="AT240" s="40">
        <f>IF('Imperial ME - Current'!$H$15&lt;1.9605,324.57-67.0069*(1.9605-'Imperial ME - Current'!$H$15),324.57)</f>
        <v>324.57</v>
      </c>
      <c r="AU240" s="1">
        <f t="shared" si="76"/>
        <v>112558.93999999983</v>
      </c>
      <c r="AX240" s="40">
        <v>262</v>
      </c>
      <c r="AY240" s="40">
        <f>IF('Imperial ME - Current'!$I$15&lt;1.9677,859.07-155.85*(1.9677-'Imperial ME - Current'!$I$15),859.07)</f>
        <v>859.07</v>
      </c>
      <c r="AZ240" s="1">
        <f t="shared" si="70"/>
        <v>220926.62000000034</v>
      </c>
      <c r="BA240" s="40">
        <f>IF('Imperial ME - Current'!$I$15&lt;1.9605,324.57-67.0069*(1.9605-'Imperial ME - Current'!$I$15),324.57)</f>
        <v>324.57</v>
      </c>
      <c r="BB240" s="1">
        <f t="shared" si="77"/>
        <v>112558.93999999983</v>
      </c>
    </row>
    <row r="241" spans="1:54" x14ac:dyDescent="0.25">
      <c r="A241" s="40">
        <v>263</v>
      </c>
      <c r="B241" s="40">
        <f>IF('Imperial ME - Current'!$B$15&lt;1.9677,859.07-155.85*(1.9677-'Imperial ME - Current'!$B$15),859.07)</f>
        <v>859.07</v>
      </c>
      <c r="C241" s="1">
        <f t="shared" si="63"/>
        <v>221785.69000000035</v>
      </c>
      <c r="D241" s="40">
        <f>IF('Imperial ME - Current'!$B$15&lt;1.9605,324.57-67.0069*(1.9605-'Imperial ME - Current'!$B$15),324.57)</f>
        <v>324.57</v>
      </c>
      <c r="E241" s="1">
        <f t="shared" si="62"/>
        <v>112883.50999999983</v>
      </c>
      <c r="H241" s="40">
        <v>263</v>
      </c>
      <c r="I241" s="40">
        <f>IF('Imperial ME - Current'!$C$15&lt;1.9677,859.07-155.85*(1.9677-'Imperial ME - Current'!$C$15),859.07)</f>
        <v>859.07</v>
      </c>
      <c r="J241" s="1">
        <f t="shared" si="64"/>
        <v>221785.69000000035</v>
      </c>
      <c r="K241" s="40">
        <f>IF('Imperial ME - Current'!$C$15&lt;1.9605,324.57-67.0069*(1.9605-'Imperial ME - Current'!$C$15),324.57)</f>
        <v>324.57</v>
      </c>
      <c r="L241" s="1">
        <f t="shared" si="71"/>
        <v>112883.50999999983</v>
      </c>
      <c r="O241" s="40">
        <v>263</v>
      </c>
      <c r="P241" s="40">
        <f>IF('Imperial ME - Current'!$D$15&lt;1.9677,859.07-155.85*(1.9677-'Imperial ME - Current'!$D$15),859.07)</f>
        <v>859.07</v>
      </c>
      <c r="Q241" s="1">
        <f t="shared" si="65"/>
        <v>221785.69000000035</v>
      </c>
      <c r="R241" s="40">
        <f>IF('Imperial ME - Current'!$D$15&lt;1.9605,324.57-67.0069*(1.9605-'Imperial ME - Current'!$D$15),324.57)</f>
        <v>324.57</v>
      </c>
      <c r="S241" s="1">
        <f t="shared" si="72"/>
        <v>112883.50999999983</v>
      </c>
      <c r="V241" s="40">
        <v>263</v>
      </c>
      <c r="W241" s="40">
        <f>IF('Imperial ME - Current'!$E$15&lt;1.9677,859.07-155.85*(1.9677-'Imperial ME - Current'!$E$15),859.07)</f>
        <v>859.07</v>
      </c>
      <c r="X241" s="1">
        <f t="shared" si="66"/>
        <v>221785.69000000035</v>
      </c>
      <c r="Y241" s="40">
        <f>IF('Imperial ME - Current'!$E$15&lt;1.9605,324.57-67.0069*(1.9605-'Imperial ME - Current'!$E$15),324.57)</f>
        <v>324.57</v>
      </c>
      <c r="Z241" s="1">
        <f t="shared" si="73"/>
        <v>112883.50999999983</v>
      </c>
      <c r="AC241" s="40">
        <v>263</v>
      </c>
      <c r="AD241" s="40">
        <f>IF('Imperial ME - Current'!$F$15&lt;1.9677,859.07-155.85*(1.9677-'Imperial ME - Current'!$F$15),859.07)</f>
        <v>859.07</v>
      </c>
      <c r="AE241" s="1">
        <f t="shared" si="67"/>
        <v>221785.69000000035</v>
      </c>
      <c r="AF241" s="40">
        <f>IF('Imperial ME - Current'!$F$15&lt;1.9605,324.57-67.0069*(1.9605-'Imperial ME - Current'!$F$15),324.57)</f>
        <v>324.57</v>
      </c>
      <c r="AG241" s="1">
        <f t="shared" si="74"/>
        <v>112883.50999999983</v>
      </c>
      <c r="AJ241" s="40">
        <v>263</v>
      </c>
      <c r="AK241" s="40">
        <f>IF('Imperial ME - Current'!$G$15&lt;1.9677,859.07-155.85*(1.9677-'Imperial ME - Current'!$G$15),859.07)</f>
        <v>859.07</v>
      </c>
      <c r="AL241" s="1">
        <f t="shared" si="68"/>
        <v>221785.69000000035</v>
      </c>
      <c r="AM241" s="40">
        <f>IF('Imperial ME - Current'!$G$15&lt;1.9605,324.57-67.0069*(1.9605-'Imperial ME - Current'!$G$15),324.57)</f>
        <v>324.57</v>
      </c>
      <c r="AN241" s="1">
        <f t="shared" si="75"/>
        <v>112883.50999999983</v>
      </c>
      <c r="AQ241" s="40">
        <v>263</v>
      </c>
      <c r="AR241" s="40">
        <f>IF('Imperial ME - Current'!$H$15&lt;1.9677,859.07-155.85*(1.9677-'Imperial ME - Current'!$H$15),859.07)</f>
        <v>859.07</v>
      </c>
      <c r="AS241" s="1">
        <f t="shared" si="69"/>
        <v>221785.69000000035</v>
      </c>
      <c r="AT241" s="40">
        <f>IF('Imperial ME - Current'!$H$15&lt;1.9605,324.57-67.0069*(1.9605-'Imperial ME - Current'!$H$15),324.57)</f>
        <v>324.57</v>
      </c>
      <c r="AU241" s="1">
        <f t="shared" si="76"/>
        <v>112883.50999999983</v>
      </c>
      <c r="AX241" s="40">
        <v>263</v>
      </c>
      <c r="AY241" s="40">
        <f>IF('Imperial ME - Current'!$I$15&lt;1.9677,859.07-155.85*(1.9677-'Imperial ME - Current'!$I$15),859.07)</f>
        <v>859.07</v>
      </c>
      <c r="AZ241" s="1">
        <f t="shared" si="70"/>
        <v>221785.69000000035</v>
      </c>
      <c r="BA241" s="40">
        <f>IF('Imperial ME - Current'!$I$15&lt;1.9605,324.57-67.0069*(1.9605-'Imperial ME - Current'!$I$15),324.57)</f>
        <v>324.57</v>
      </c>
      <c r="BB241" s="1">
        <f t="shared" si="77"/>
        <v>112883.50999999983</v>
      </c>
    </row>
    <row r="242" spans="1:54" x14ac:dyDescent="0.25">
      <c r="A242" s="40">
        <v>264</v>
      </c>
      <c r="B242" s="40">
        <f>IF('Imperial ME - Current'!$B$15&lt;1.9677,859.07-155.85*(1.9677-'Imperial ME - Current'!$B$15),859.07)</f>
        <v>859.07</v>
      </c>
      <c r="C242" s="1">
        <f t="shared" si="63"/>
        <v>222644.76000000036</v>
      </c>
      <c r="D242" s="40">
        <f>IF('Imperial ME - Current'!$B$15&lt;1.9605,324.57-67.0069*(1.9605-'Imperial ME - Current'!$B$15),324.57)</f>
        <v>324.57</v>
      </c>
      <c r="E242" s="1">
        <f t="shared" si="62"/>
        <v>113208.07999999984</v>
      </c>
      <c r="H242" s="40">
        <v>264</v>
      </c>
      <c r="I242" s="40">
        <f>IF('Imperial ME - Current'!$C$15&lt;1.9677,859.07-155.85*(1.9677-'Imperial ME - Current'!$C$15),859.07)</f>
        <v>859.07</v>
      </c>
      <c r="J242" s="1">
        <f t="shared" si="64"/>
        <v>222644.76000000036</v>
      </c>
      <c r="K242" s="40">
        <f>IF('Imperial ME - Current'!$C$15&lt;1.9605,324.57-67.0069*(1.9605-'Imperial ME - Current'!$C$15),324.57)</f>
        <v>324.57</v>
      </c>
      <c r="L242" s="1">
        <f t="shared" si="71"/>
        <v>113208.07999999984</v>
      </c>
      <c r="O242" s="40">
        <v>264</v>
      </c>
      <c r="P242" s="40">
        <f>IF('Imperial ME - Current'!$D$15&lt;1.9677,859.07-155.85*(1.9677-'Imperial ME - Current'!$D$15),859.07)</f>
        <v>859.07</v>
      </c>
      <c r="Q242" s="1">
        <f t="shared" si="65"/>
        <v>222644.76000000036</v>
      </c>
      <c r="R242" s="40">
        <f>IF('Imperial ME - Current'!$D$15&lt;1.9605,324.57-67.0069*(1.9605-'Imperial ME - Current'!$D$15),324.57)</f>
        <v>324.57</v>
      </c>
      <c r="S242" s="1">
        <f t="shared" si="72"/>
        <v>113208.07999999984</v>
      </c>
      <c r="V242" s="40">
        <v>264</v>
      </c>
      <c r="W242" s="40">
        <f>IF('Imperial ME - Current'!$E$15&lt;1.9677,859.07-155.85*(1.9677-'Imperial ME - Current'!$E$15),859.07)</f>
        <v>859.07</v>
      </c>
      <c r="X242" s="1">
        <f t="shared" si="66"/>
        <v>222644.76000000036</v>
      </c>
      <c r="Y242" s="40">
        <f>IF('Imperial ME - Current'!$E$15&lt;1.9605,324.57-67.0069*(1.9605-'Imperial ME - Current'!$E$15),324.57)</f>
        <v>324.57</v>
      </c>
      <c r="Z242" s="1">
        <f t="shared" si="73"/>
        <v>113208.07999999984</v>
      </c>
      <c r="AC242" s="40">
        <v>264</v>
      </c>
      <c r="AD242" s="40">
        <f>IF('Imperial ME - Current'!$F$15&lt;1.9677,859.07-155.85*(1.9677-'Imperial ME - Current'!$F$15),859.07)</f>
        <v>859.07</v>
      </c>
      <c r="AE242" s="1">
        <f t="shared" si="67"/>
        <v>222644.76000000036</v>
      </c>
      <c r="AF242" s="40">
        <f>IF('Imperial ME - Current'!$F$15&lt;1.9605,324.57-67.0069*(1.9605-'Imperial ME - Current'!$F$15),324.57)</f>
        <v>324.57</v>
      </c>
      <c r="AG242" s="1">
        <f t="shared" si="74"/>
        <v>113208.07999999984</v>
      </c>
      <c r="AJ242" s="40">
        <v>264</v>
      </c>
      <c r="AK242" s="40">
        <f>IF('Imperial ME - Current'!$G$15&lt;1.9677,859.07-155.85*(1.9677-'Imperial ME - Current'!$G$15),859.07)</f>
        <v>859.07</v>
      </c>
      <c r="AL242" s="1">
        <f t="shared" si="68"/>
        <v>222644.76000000036</v>
      </c>
      <c r="AM242" s="40">
        <f>IF('Imperial ME - Current'!$G$15&lt;1.9605,324.57-67.0069*(1.9605-'Imperial ME - Current'!$G$15),324.57)</f>
        <v>324.57</v>
      </c>
      <c r="AN242" s="1">
        <f t="shared" si="75"/>
        <v>113208.07999999984</v>
      </c>
      <c r="AQ242" s="40">
        <v>264</v>
      </c>
      <c r="AR242" s="40">
        <f>IF('Imperial ME - Current'!$H$15&lt;1.9677,859.07-155.85*(1.9677-'Imperial ME - Current'!$H$15),859.07)</f>
        <v>859.07</v>
      </c>
      <c r="AS242" s="1">
        <f t="shared" si="69"/>
        <v>222644.76000000036</v>
      </c>
      <c r="AT242" s="40">
        <f>IF('Imperial ME - Current'!$H$15&lt;1.9605,324.57-67.0069*(1.9605-'Imperial ME - Current'!$H$15),324.57)</f>
        <v>324.57</v>
      </c>
      <c r="AU242" s="1">
        <f t="shared" si="76"/>
        <v>113208.07999999984</v>
      </c>
      <c r="AX242" s="40">
        <v>264</v>
      </c>
      <c r="AY242" s="40">
        <f>IF('Imperial ME - Current'!$I$15&lt;1.9677,859.07-155.85*(1.9677-'Imperial ME - Current'!$I$15),859.07)</f>
        <v>859.07</v>
      </c>
      <c r="AZ242" s="1">
        <f t="shared" si="70"/>
        <v>222644.76000000036</v>
      </c>
      <c r="BA242" s="40">
        <f>IF('Imperial ME - Current'!$I$15&lt;1.9605,324.57-67.0069*(1.9605-'Imperial ME - Current'!$I$15),324.57)</f>
        <v>324.57</v>
      </c>
      <c r="BB242" s="1">
        <f t="shared" si="77"/>
        <v>113208.07999999984</v>
      </c>
    </row>
    <row r="243" spans="1:54" x14ac:dyDescent="0.25">
      <c r="A243" s="40">
        <v>265</v>
      </c>
      <c r="B243" s="40">
        <f>IF('Imperial ME - Current'!$B$15&lt;1.9677,859.07-155.85*(1.9677-'Imperial ME - Current'!$B$15),859.07)</f>
        <v>859.07</v>
      </c>
      <c r="C243" s="1">
        <f t="shared" si="63"/>
        <v>223503.83000000037</v>
      </c>
      <c r="D243" s="40">
        <f>IF('Imperial ME - Current'!$B$15&lt;1.9605,324.57-67.0069*(1.9605-'Imperial ME - Current'!$B$15),324.57)</f>
        <v>324.57</v>
      </c>
      <c r="E243" s="1">
        <f t="shared" si="62"/>
        <v>113532.64999999985</v>
      </c>
      <c r="H243" s="40">
        <v>265</v>
      </c>
      <c r="I243" s="40">
        <f>IF('Imperial ME - Current'!$C$15&lt;1.9677,859.07-155.85*(1.9677-'Imperial ME - Current'!$C$15),859.07)</f>
        <v>859.07</v>
      </c>
      <c r="J243" s="1">
        <f t="shared" si="64"/>
        <v>223503.83000000037</v>
      </c>
      <c r="K243" s="40">
        <f>IF('Imperial ME - Current'!$C$15&lt;1.9605,324.57-67.0069*(1.9605-'Imperial ME - Current'!$C$15),324.57)</f>
        <v>324.57</v>
      </c>
      <c r="L243" s="1">
        <f t="shared" si="71"/>
        <v>113532.64999999985</v>
      </c>
      <c r="O243" s="40">
        <v>265</v>
      </c>
      <c r="P243" s="40">
        <f>IF('Imperial ME - Current'!$D$15&lt;1.9677,859.07-155.85*(1.9677-'Imperial ME - Current'!$D$15),859.07)</f>
        <v>859.07</v>
      </c>
      <c r="Q243" s="1">
        <f t="shared" si="65"/>
        <v>223503.83000000037</v>
      </c>
      <c r="R243" s="40">
        <f>IF('Imperial ME - Current'!$D$15&lt;1.9605,324.57-67.0069*(1.9605-'Imperial ME - Current'!$D$15),324.57)</f>
        <v>324.57</v>
      </c>
      <c r="S243" s="1">
        <f t="shared" si="72"/>
        <v>113532.64999999985</v>
      </c>
      <c r="V243" s="40">
        <v>265</v>
      </c>
      <c r="W243" s="40">
        <f>IF('Imperial ME - Current'!$E$15&lt;1.9677,859.07-155.85*(1.9677-'Imperial ME - Current'!$E$15),859.07)</f>
        <v>859.07</v>
      </c>
      <c r="X243" s="1">
        <f t="shared" si="66"/>
        <v>223503.83000000037</v>
      </c>
      <c r="Y243" s="40">
        <f>IF('Imperial ME - Current'!$E$15&lt;1.9605,324.57-67.0069*(1.9605-'Imperial ME - Current'!$E$15),324.57)</f>
        <v>324.57</v>
      </c>
      <c r="Z243" s="1">
        <f t="shared" si="73"/>
        <v>113532.64999999985</v>
      </c>
      <c r="AC243" s="40">
        <v>265</v>
      </c>
      <c r="AD243" s="40">
        <f>IF('Imperial ME - Current'!$F$15&lt;1.9677,859.07-155.85*(1.9677-'Imperial ME - Current'!$F$15),859.07)</f>
        <v>859.07</v>
      </c>
      <c r="AE243" s="1">
        <f t="shared" si="67"/>
        <v>223503.83000000037</v>
      </c>
      <c r="AF243" s="40">
        <f>IF('Imperial ME - Current'!$F$15&lt;1.9605,324.57-67.0069*(1.9605-'Imperial ME - Current'!$F$15),324.57)</f>
        <v>324.57</v>
      </c>
      <c r="AG243" s="1">
        <f t="shared" si="74"/>
        <v>113532.64999999985</v>
      </c>
      <c r="AJ243" s="40">
        <v>265</v>
      </c>
      <c r="AK243" s="40">
        <f>IF('Imperial ME - Current'!$G$15&lt;1.9677,859.07-155.85*(1.9677-'Imperial ME - Current'!$G$15),859.07)</f>
        <v>859.07</v>
      </c>
      <c r="AL243" s="1">
        <f t="shared" si="68"/>
        <v>223503.83000000037</v>
      </c>
      <c r="AM243" s="40">
        <f>IF('Imperial ME - Current'!$G$15&lt;1.9605,324.57-67.0069*(1.9605-'Imperial ME - Current'!$G$15),324.57)</f>
        <v>324.57</v>
      </c>
      <c r="AN243" s="1">
        <f t="shared" si="75"/>
        <v>113532.64999999985</v>
      </c>
      <c r="AQ243" s="40">
        <v>265</v>
      </c>
      <c r="AR243" s="40">
        <f>IF('Imperial ME - Current'!$H$15&lt;1.9677,859.07-155.85*(1.9677-'Imperial ME - Current'!$H$15),859.07)</f>
        <v>859.07</v>
      </c>
      <c r="AS243" s="1">
        <f t="shared" si="69"/>
        <v>223503.83000000037</v>
      </c>
      <c r="AT243" s="40">
        <f>IF('Imperial ME - Current'!$H$15&lt;1.9605,324.57-67.0069*(1.9605-'Imperial ME - Current'!$H$15),324.57)</f>
        <v>324.57</v>
      </c>
      <c r="AU243" s="1">
        <f t="shared" si="76"/>
        <v>113532.64999999985</v>
      </c>
      <c r="AX243" s="40">
        <v>265</v>
      </c>
      <c r="AY243" s="40">
        <f>IF('Imperial ME - Current'!$I$15&lt;1.9677,859.07-155.85*(1.9677-'Imperial ME - Current'!$I$15),859.07)</f>
        <v>859.07</v>
      </c>
      <c r="AZ243" s="1">
        <f t="shared" si="70"/>
        <v>223503.83000000037</v>
      </c>
      <c r="BA243" s="40">
        <f>IF('Imperial ME - Current'!$I$15&lt;1.9605,324.57-67.0069*(1.9605-'Imperial ME - Current'!$I$15),324.57)</f>
        <v>324.57</v>
      </c>
      <c r="BB243" s="1">
        <f t="shared" si="77"/>
        <v>113532.64999999985</v>
      </c>
    </row>
    <row r="244" spans="1:54" x14ac:dyDescent="0.25">
      <c r="A244" s="40">
        <v>266</v>
      </c>
      <c r="B244" s="40">
        <f>IF('Imperial ME - Current'!$B$15&lt;1.9677,859.07-155.85*(1.9677-'Imperial ME - Current'!$B$15),859.07)</f>
        <v>859.07</v>
      </c>
      <c r="C244" s="1">
        <f t="shared" si="63"/>
        <v>224362.90000000037</v>
      </c>
      <c r="D244" s="40">
        <f>IF('Imperial ME - Current'!$B$15&lt;1.9605,324.57-67.0069*(1.9605-'Imperial ME - Current'!$B$15),324.57)</f>
        <v>324.57</v>
      </c>
      <c r="E244" s="1">
        <f t="shared" si="62"/>
        <v>113857.21999999986</v>
      </c>
      <c r="H244" s="40">
        <v>266</v>
      </c>
      <c r="I244" s="40">
        <f>IF('Imperial ME - Current'!$C$15&lt;1.9677,859.07-155.85*(1.9677-'Imperial ME - Current'!$C$15),859.07)</f>
        <v>859.07</v>
      </c>
      <c r="J244" s="1">
        <f t="shared" si="64"/>
        <v>224362.90000000037</v>
      </c>
      <c r="K244" s="40">
        <f>IF('Imperial ME - Current'!$C$15&lt;1.9605,324.57-67.0069*(1.9605-'Imperial ME - Current'!$C$15),324.57)</f>
        <v>324.57</v>
      </c>
      <c r="L244" s="1">
        <f t="shared" si="71"/>
        <v>113857.21999999986</v>
      </c>
      <c r="O244" s="40">
        <v>266</v>
      </c>
      <c r="P244" s="40">
        <f>IF('Imperial ME - Current'!$D$15&lt;1.9677,859.07-155.85*(1.9677-'Imperial ME - Current'!$D$15),859.07)</f>
        <v>859.07</v>
      </c>
      <c r="Q244" s="1">
        <f t="shared" si="65"/>
        <v>224362.90000000037</v>
      </c>
      <c r="R244" s="40">
        <f>IF('Imperial ME - Current'!$D$15&lt;1.9605,324.57-67.0069*(1.9605-'Imperial ME - Current'!$D$15),324.57)</f>
        <v>324.57</v>
      </c>
      <c r="S244" s="1">
        <f t="shared" si="72"/>
        <v>113857.21999999986</v>
      </c>
      <c r="V244" s="40">
        <v>266</v>
      </c>
      <c r="W244" s="40">
        <f>IF('Imperial ME - Current'!$E$15&lt;1.9677,859.07-155.85*(1.9677-'Imperial ME - Current'!$E$15),859.07)</f>
        <v>859.07</v>
      </c>
      <c r="X244" s="1">
        <f t="shared" si="66"/>
        <v>224362.90000000037</v>
      </c>
      <c r="Y244" s="40">
        <f>IF('Imperial ME - Current'!$E$15&lt;1.9605,324.57-67.0069*(1.9605-'Imperial ME - Current'!$E$15),324.57)</f>
        <v>324.57</v>
      </c>
      <c r="Z244" s="1">
        <f t="shared" si="73"/>
        <v>113857.21999999986</v>
      </c>
      <c r="AC244" s="40">
        <v>266</v>
      </c>
      <c r="AD244" s="40">
        <f>IF('Imperial ME - Current'!$F$15&lt;1.9677,859.07-155.85*(1.9677-'Imperial ME - Current'!$F$15),859.07)</f>
        <v>859.07</v>
      </c>
      <c r="AE244" s="1">
        <f t="shared" si="67"/>
        <v>224362.90000000037</v>
      </c>
      <c r="AF244" s="40">
        <f>IF('Imperial ME - Current'!$F$15&lt;1.9605,324.57-67.0069*(1.9605-'Imperial ME - Current'!$F$15),324.57)</f>
        <v>324.57</v>
      </c>
      <c r="AG244" s="1">
        <f t="shared" si="74"/>
        <v>113857.21999999986</v>
      </c>
      <c r="AJ244" s="40">
        <v>266</v>
      </c>
      <c r="AK244" s="40">
        <f>IF('Imperial ME - Current'!$G$15&lt;1.9677,859.07-155.85*(1.9677-'Imperial ME - Current'!$G$15),859.07)</f>
        <v>859.07</v>
      </c>
      <c r="AL244" s="1">
        <f t="shared" si="68"/>
        <v>224362.90000000037</v>
      </c>
      <c r="AM244" s="40">
        <f>IF('Imperial ME - Current'!$G$15&lt;1.9605,324.57-67.0069*(1.9605-'Imperial ME - Current'!$G$15),324.57)</f>
        <v>324.57</v>
      </c>
      <c r="AN244" s="1">
        <f t="shared" si="75"/>
        <v>113857.21999999986</v>
      </c>
      <c r="AQ244" s="40">
        <v>266</v>
      </c>
      <c r="AR244" s="40">
        <f>IF('Imperial ME - Current'!$H$15&lt;1.9677,859.07-155.85*(1.9677-'Imperial ME - Current'!$H$15),859.07)</f>
        <v>859.07</v>
      </c>
      <c r="AS244" s="1">
        <f t="shared" si="69"/>
        <v>224362.90000000037</v>
      </c>
      <c r="AT244" s="40">
        <f>IF('Imperial ME - Current'!$H$15&lt;1.9605,324.57-67.0069*(1.9605-'Imperial ME - Current'!$H$15),324.57)</f>
        <v>324.57</v>
      </c>
      <c r="AU244" s="1">
        <f t="shared" si="76"/>
        <v>113857.21999999986</v>
      </c>
      <c r="AX244" s="40">
        <v>266</v>
      </c>
      <c r="AY244" s="40">
        <f>IF('Imperial ME - Current'!$I$15&lt;1.9677,859.07-155.85*(1.9677-'Imperial ME - Current'!$I$15),859.07)</f>
        <v>859.07</v>
      </c>
      <c r="AZ244" s="1">
        <f t="shared" si="70"/>
        <v>224362.90000000037</v>
      </c>
      <c r="BA244" s="40">
        <f>IF('Imperial ME - Current'!$I$15&lt;1.9605,324.57-67.0069*(1.9605-'Imperial ME - Current'!$I$15),324.57)</f>
        <v>324.57</v>
      </c>
      <c r="BB244" s="1">
        <f t="shared" si="77"/>
        <v>113857.21999999986</v>
      </c>
    </row>
    <row r="245" spans="1:54" x14ac:dyDescent="0.25">
      <c r="A245" s="40">
        <v>267</v>
      </c>
      <c r="B245" s="40">
        <f>IF('Imperial ME - Current'!$B$15&lt;1.9677,859.07-155.85*(1.9677-'Imperial ME - Current'!$B$15),859.07)</f>
        <v>859.07</v>
      </c>
      <c r="C245" s="1">
        <f t="shared" si="63"/>
        <v>225221.97000000038</v>
      </c>
      <c r="D245" s="40">
        <f>IF('Imperial ME - Current'!$B$15&lt;1.9605,324.57-67.0069*(1.9605-'Imperial ME - Current'!$B$15),324.57)</f>
        <v>324.57</v>
      </c>
      <c r="E245" s="1">
        <f t="shared" si="62"/>
        <v>114181.78999999986</v>
      </c>
      <c r="H245" s="40">
        <v>267</v>
      </c>
      <c r="I245" s="40">
        <f>IF('Imperial ME - Current'!$C$15&lt;1.9677,859.07-155.85*(1.9677-'Imperial ME - Current'!$C$15),859.07)</f>
        <v>859.07</v>
      </c>
      <c r="J245" s="1">
        <f t="shared" si="64"/>
        <v>225221.97000000038</v>
      </c>
      <c r="K245" s="40">
        <f>IF('Imperial ME - Current'!$C$15&lt;1.9605,324.57-67.0069*(1.9605-'Imperial ME - Current'!$C$15),324.57)</f>
        <v>324.57</v>
      </c>
      <c r="L245" s="1">
        <f t="shared" si="71"/>
        <v>114181.78999999986</v>
      </c>
      <c r="O245" s="40">
        <v>267</v>
      </c>
      <c r="P245" s="40">
        <f>IF('Imperial ME - Current'!$D$15&lt;1.9677,859.07-155.85*(1.9677-'Imperial ME - Current'!$D$15),859.07)</f>
        <v>859.07</v>
      </c>
      <c r="Q245" s="1">
        <f t="shared" si="65"/>
        <v>225221.97000000038</v>
      </c>
      <c r="R245" s="40">
        <f>IF('Imperial ME - Current'!$D$15&lt;1.9605,324.57-67.0069*(1.9605-'Imperial ME - Current'!$D$15),324.57)</f>
        <v>324.57</v>
      </c>
      <c r="S245" s="1">
        <f t="shared" si="72"/>
        <v>114181.78999999986</v>
      </c>
      <c r="V245" s="40">
        <v>267</v>
      </c>
      <c r="W245" s="40">
        <f>IF('Imperial ME - Current'!$E$15&lt;1.9677,859.07-155.85*(1.9677-'Imperial ME - Current'!$E$15),859.07)</f>
        <v>859.07</v>
      </c>
      <c r="X245" s="1">
        <f t="shared" si="66"/>
        <v>225221.97000000038</v>
      </c>
      <c r="Y245" s="40">
        <f>IF('Imperial ME - Current'!$E$15&lt;1.9605,324.57-67.0069*(1.9605-'Imperial ME - Current'!$E$15),324.57)</f>
        <v>324.57</v>
      </c>
      <c r="Z245" s="1">
        <f t="shared" si="73"/>
        <v>114181.78999999986</v>
      </c>
      <c r="AC245" s="40">
        <v>267</v>
      </c>
      <c r="AD245" s="40">
        <f>IF('Imperial ME - Current'!$F$15&lt;1.9677,859.07-155.85*(1.9677-'Imperial ME - Current'!$F$15),859.07)</f>
        <v>859.07</v>
      </c>
      <c r="AE245" s="1">
        <f t="shared" si="67"/>
        <v>225221.97000000038</v>
      </c>
      <c r="AF245" s="40">
        <f>IF('Imperial ME - Current'!$F$15&lt;1.9605,324.57-67.0069*(1.9605-'Imperial ME - Current'!$F$15),324.57)</f>
        <v>324.57</v>
      </c>
      <c r="AG245" s="1">
        <f t="shared" si="74"/>
        <v>114181.78999999986</v>
      </c>
      <c r="AJ245" s="40">
        <v>267</v>
      </c>
      <c r="AK245" s="40">
        <f>IF('Imperial ME - Current'!$G$15&lt;1.9677,859.07-155.85*(1.9677-'Imperial ME - Current'!$G$15),859.07)</f>
        <v>859.07</v>
      </c>
      <c r="AL245" s="1">
        <f t="shared" si="68"/>
        <v>225221.97000000038</v>
      </c>
      <c r="AM245" s="40">
        <f>IF('Imperial ME - Current'!$G$15&lt;1.9605,324.57-67.0069*(1.9605-'Imperial ME - Current'!$G$15),324.57)</f>
        <v>324.57</v>
      </c>
      <c r="AN245" s="1">
        <f t="shared" si="75"/>
        <v>114181.78999999986</v>
      </c>
      <c r="AQ245" s="40">
        <v>267</v>
      </c>
      <c r="AR245" s="40">
        <f>IF('Imperial ME - Current'!$H$15&lt;1.9677,859.07-155.85*(1.9677-'Imperial ME - Current'!$H$15),859.07)</f>
        <v>859.07</v>
      </c>
      <c r="AS245" s="1">
        <f t="shared" si="69"/>
        <v>225221.97000000038</v>
      </c>
      <c r="AT245" s="40">
        <f>IF('Imperial ME - Current'!$H$15&lt;1.9605,324.57-67.0069*(1.9605-'Imperial ME - Current'!$H$15),324.57)</f>
        <v>324.57</v>
      </c>
      <c r="AU245" s="1">
        <f t="shared" si="76"/>
        <v>114181.78999999986</v>
      </c>
      <c r="AX245" s="40">
        <v>267</v>
      </c>
      <c r="AY245" s="40">
        <f>IF('Imperial ME - Current'!$I$15&lt;1.9677,859.07-155.85*(1.9677-'Imperial ME - Current'!$I$15),859.07)</f>
        <v>859.07</v>
      </c>
      <c r="AZ245" s="1">
        <f t="shared" si="70"/>
        <v>225221.97000000038</v>
      </c>
      <c r="BA245" s="40">
        <f>IF('Imperial ME - Current'!$I$15&lt;1.9605,324.57-67.0069*(1.9605-'Imperial ME - Current'!$I$15),324.57)</f>
        <v>324.57</v>
      </c>
      <c r="BB245" s="1">
        <f t="shared" si="77"/>
        <v>114181.78999999986</v>
      </c>
    </row>
    <row r="246" spans="1:54" x14ac:dyDescent="0.25">
      <c r="A246" s="40">
        <v>268</v>
      </c>
      <c r="B246" s="40">
        <f>IF('Imperial ME - Current'!$B$15&lt;1.9677,859.07-155.85*(1.9677-'Imperial ME - Current'!$B$15),859.07)</f>
        <v>859.07</v>
      </c>
      <c r="C246" s="1">
        <f t="shared" si="63"/>
        <v>226081.04000000039</v>
      </c>
      <c r="D246" s="40">
        <f>IF('Imperial ME - Current'!$B$15&lt;1.9605,324.57-67.0069*(1.9605-'Imperial ME - Current'!$B$15),324.57)</f>
        <v>324.57</v>
      </c>
      <c r="E246" s="1">
        <f t="shared" si="62"/>
        <v>114506.35999999987</v>
      </c>
      <c r="H246" s="40">
        <v>268</v>
      </c>
      <c r="I246" s="40">
        <f>IF('Imperial ME - Current'!$C$15&lt;1.9677,859.07-155.85*(1.9677-'Imperial ME - Current'!$C$15),859.07)</f>
        <v>859.07</v>
      </c>
      <c r="J246" s="1">
        <f t="shared" si="64"/>
        <v>226081.04000000039</v>
      </c>
      <c r="K246" s="40">
        <f>IF('Imperial ME - Current'!$C$15&lt;1.9605,324.57-67.0069*(1.9605-'Imperial ME - Current'!$C$15),324.57)</f>
        <v>324.57</v>
      </c>
      <c r="L246" s="1">
        <f t="shared" si="71"/>
        <v>114506.35999999987</v>
      </c>
      <c r="O246" s="40">
        <v>268</v>
      </c>
      <c r="P246" s="40">
        <f>IF('Imperial ME - Current'!$D$15&lt;1.9677,859.07-155.85*(1.9677-'Imperial ME - Current'!$D$15),859.07)</f>
        <v>859.07</v>
      </c>
      <c r="Q246" s="1">
        <f t="shared" si="65"/>
        <v>226081.04000000039</v>
      </c>
      <c r="R246" s="40">
        <f>IF('Imperial ME - Current'!$D$15&lt;1.9605,324.57-67.0069*(1.9605-'Imperial ME - Current'!$D$15),324.57)</f>
        <v>324.57</v>
      </c>
      <c r="S246" s="1">
        <f t="shared" si="72"/>
        <v>114506.35999999987</v>
      </c>
      <c r="V246" s="40">
        <v>268</v>
      </c>
      <c r="W246" s="40">
        <f>IF('Imperial ME - Current'!$E$15&lt;1.9677,859.07-155.85*(1.9677-'Imperial ME - Current'!$E$15),859.07)</f>
        <v>859.07</v>
      </c>
      <c r="X246" s="1">
        <f t="shared" si="66"/>
        <v>226081.04000000039</v>
      </c>
      <c r="Y246" s="40">
        <f>IF('Imperial ME - Current'!$E$15&lt;1.9605,324.57-67.0069*(1.9605-'Imperial ME - Current'!$E$15),324.57)</f>
        <v>324.57</v>
      </c>
      <c r="Z246" s="1">
        <f t="shared" si="73"/>
        <v>114506.35999999987</v>
      </c>
      <c r="AC246" s="40">
        <v>268</v>
      </c>
      <c r="AD246" s="40">
        <f>IF('Imperial ME - Current'!$F$15&lt;1.9677,859.07-155.85*(1.9677-'Imperial ME - Current'!$F$15),859.07)</f>
        <v>859.07</v>
      </c>
      <c r="AE246" s="1">
        <f t="shared" si="67"/>
        <v>226081.04000000039</v>
      </c>
      <c r="AF246" s="40">
        <f>IF('Imperial ME - Current'!$F$15&lt;1.9605,324.57-67.0069*(1.9605-'Imperial ME - Current'!$F$15),324.57)</f>
        <v>324.57</v>
      </c>
      <c r="AG246" s="1">
        <f t="shared" si="74"/>
        <v>114506.35999999987</v>
      </c>
      <c r="AJ246" s="40">
        <v>268</v>
      </c>
      <c r="AK246" s="40">
        <f>IF('Imperial ME - Current'!$G$15&lt;1.9677,859.07-155.85*(1.9677-'Imperial ME - Current'!$G$15),859.07)</f>
        <v>859.07</v>
      </c>
      <c r="AL246" s="1">
        <f t="shared" si="68"/>
        <v>226081.04000000039</v>
      </c>
      <c r="AM246" s="40">
        <f>IF('Imperial ME - Current'!$G$15&lt;1.9605,324.57-67.0069*(1.9605-'Imperial ME - Current'!$G$15),324.57)</f>
        <v>324.57</v>
      </c>
      <c r="AN246" s="1">
        <f t="shared" si="75"/>
        <v>114506.35999999987</v>
      </c>
      <c r="AQ246" s="40">
        <v>268</v>
      </c>
      <c r="AR246" s="40">
        <f>IF('Imperial ME - Current'!$H$15&lt;1.9677,859.07-155.85*(1.9677-'Imperial ME - Current'!$H$15),859.07)</f>
        <v>859.07</v>
      </c>
      <c r="AS246" s="1">
        <f t="shared" si="69"/>
        <v>226081.04000000039</v>
      </c>
      <c r="AT246" s="40">
        <f>IF('Imperial ME - Current'!$H$15&lt;1.9605,324.57-67.0069*(1.9605-'Imperial ME - Current'!$H$15),324.57)</f>
        <v>324.57</v>
      </c>
      <c r="AU246" s="1">
        <f t="shared" si="76"/>
        <v>114506.35999999987</v>
      </c>
      <c r="AX246" s="40">
        <v>268</v>
      </c>
      <c r="AY246" s="40">
        <f>IF('Imperial ME - Current'!$I$15&lt;1.9677,859.07-155.85*(1.9677-'Imperial ME - Current'!$I$15),859.07)</f>
        <v>859.07</v>
      </c>
      <c r="AZ246" s="1">
        <f t="shared" si="70"/>
        <v>226081.04000000039</v>
      </c>
      <c r="BA246" s="40">
        <f>IF('Imperial ME - Current'!$I$15&lt;1.9605,324.57-67.0069*(1.9605-'Imperial ME - Current'!$I$15),324.57)</f>
        <v>324.57</v>
      </c>
      <c r="BB246" s="1">
        <f t="shared" si="77"/>
        <v>114506.35999999987</v>
      </c>
    </row>
    <row r="247" spans="1:54" x14ac:dyDescent="0.25">
      <c r="A247" s="40">
        <v>269</v>
      </c>
      <c r="B247" s="40">
        <f>IF('Imperial ME - Current'!$B$15&lt;1.9677,859.07-155.85*(1.9677-'Imperial ME - Current'!$B$15),859.07)</f>
        <v>859.07</v>
      </c>
      <c r="C247" s="1">
        <f t="shared" si="63"/>
        <v>226940.11000000039</v>
      </c>
      <c r="D247" s="40">
        <f>IF('Imperial ME - Current'!$B$15&lt;1.9605,324.57-67.0069*(1.9605-'Imperial ME - Current'!$B$15),324.57)</f>
        <v>324.57</v>
      </c>
      <c r="E247" s="1">
        <f t="shared" si="62"/>
        <v>114830.92999999988</v>
      </c>
      <c r="H247" s="40">
        <v>269</v>
      </c>
      <c r="I247" s="40">
        <f>IF('Imperial ME - Current'!$C$15&lt;1.9677,859.07-155.85*(1.9677-'Imperial ME - Current'!$C$15),859.07)</f>
        <v>859.07</v>
      </c>
      <c r="J247" s="1">
        <f t="shared" si="64"/>
        <v>226940.11000000039</v>
      </c>
      <c r="K247" s="40">
        <f>IF('Imperial ME - Current'!$C$15&lt;1.9605,324.57-67.0069*(1.9605-'Imperial ME - Current'!$C$15),324.57)</f>
        <v>324.57</v>
      </c>
      <c r="L247" s="1">
        <f t="shared" si="71"/>
        <v>114830.92999999988</v>
      </c>
      <c r="O247" s="40">
        <v>269</v>
      </c>
      <c r="P247" s="40">
        <f>IF('Imperial ME - Current'!$D$15&lt;1.9677,859.07-155.85*(1.9677-'Imperial ME - Current'!$D$15),859.07)</f>
        <v>859.07</v>
      </c>
      <c r="Q247" s="1">
        <f t="shared" si="65"/>
        <v>226940.11000000039</v>
      </c>
      <c r="R247" s="40">
        <f>IF('Imperial ME - Current'!$D$15&lt;1.9605,324.57-67.0069*(1.9605-'Imperial ME - Current'!$D$15),324.57)</f>
        <v>324.57</v>
      </c>
      <c r="S247" s="1">
        <f t="shared" si="72"/>
        <v>114830.92999999988</v>
      </c>
      <c r="V247" s="40">
        <v>269</v>
      </c>
      <c r="W247" s="40">
        <f>IF('Imperial ME - Current'!$E$15&lt;1.9677,859.07-155.85*(1.9677-'Imperial ME - Current'!$E$15),859.07)</f>
        <v>859.07</v>
      </c>
      <c r="X247" s="1">
        <f t="shared" si="66"/>
        <v>226940.11000000039</v>
      </c>
      <c r="Y247" s="40">
        <f>IF('Imperial ME - Current'!$E$15&lt;1.9605,324.57-67.0069*(1.9605-'Imperial ME - Current'!$E$15),324.57)</f>
        <v>324.57</v>
      </c>
      <c r="Z247" s="1">
        <f t="shared" si="73"/>
        <v>114830.92999999988</v>
      </c>
      <c r="AC247" s="40">
        <v>269</v>
      </c>
      <c r="AD247" s="40">
        <f>IF('Imperial ME - Current'!$F$15&lt;1.9677,859.07-155.85*(1.9677-'Imperial ME - Current'!$F$15),859.07)</f>
        <v>859.07</v>
      </c>
      <c r="AE247" s="1">
        <f t="shared" si="67"/>
        <v>226940.11000000039</v>
      </c>
      <c r="AF247" s="40">
        <f>IF('Imperial ME - Current'!$F$15&lt;1.9605,324.57-67.0069*(1.9605-'Imperial ME - Current'!$F$15),324.57)</f>
        <v>324.57</v>
      </c>
      <c r="AG247" s="1">
        <f t="shared" si="74"/>
        <v>114830.92999999988</v>
      </c>
      <c r="AJ247" s="40">
        <v>269</v>
      </c>
      <c r="AK247" s="40">
        <f>IF('Imperial ME - Current'!$G$15&lt;1.9677,859.07-155.85*(1.9677-'Imperial ME - Current'!$G$15),859.07)</f>
        <v>859.07</v>
      </c>
      <c r="AL247" s="1">
        <f t="shared" si="68"/>
        <v>226940.11000000039</v>
      </c>
      <c r="AM247" s="40">
        <f>IF('Imperial ME - Current'!$G$15&lt;1.9605,324.57-67.0069*(1.9605-'Imperial ME - Current'!$G$15),324.57)</f>
        <v>324.57</v>
      </c>
      <c r="AN247" s="1">
        <f t="shared" si="75"/>
        <v>114830.92999999988</v>
      </c>
      <c r="AQ247" s="40">
        <v>269</v>
      </c>
      <c r="AR247" s="40">
        <f>IF('Imperial ME - Current'!$H$15&lt;1.9677,859.07-155.85*(1.9677-'Imperial ME - Current'!$H$15),859.07)</f>
        <v>859.07</v>
      </c>
      <c r="AS247" s="1">
        <f t="shared" si="69"/>
        <v>226940.11000000039</v>
      </c>
      <c r="AT247" s="40">
        <f>IF('Imperial ME - Current'!$H$15&lt;1.9605,324.57-67.0069*(1.9605-'Imperial ME - Current'!$H$15),324.57)</f>
        <v>324.57</v>
      </c>
      <c r="AU247" s="1">
        <f t="shared" si="76"/>
        <v>114830.92999999988</v>
      </c>
      <c r="AX247" s="40">
        <v>269</v>
      </c>
      <c r="AY247" s="40">
        <f>IF('Imperial ME - Current'!$I$15&lt;1.9677,859.07-155.85*(1.9677-'Imperial ME - Current'!$I$15),859.07)</f>
        <v>859.07</v>
      </c>
      <c r="AZ247" s="1">
        <f t="shared" si="70"/>
        <v>226940.11000000039</v>
      </c>
      <c r="BA247" s="40">
        <f>IF('Imperial ME - Current'!$I$15&lt;1.9605,324.57-67.0069*(1.9605-'Imperial ME - Current'!$I$15),324.57)</f>
        <v>324.57</v>
      </c>
      <c r="BB247" s="1">
        <f t="shared" si="77"/>
        <v>114830.92999999988</v>
      </c>
    </row>
    <row r="248" spans="1:54" x14ac:dyDescent="0.25">
      <c r="A248" s="40">
        <v>270</v>
      </c>
      <c r="B248" s="40">
        <f>IF('Imperial ME - Current'!$B$15&lt;1.9677,859.07-155.85*(1.9677-'Imperial ME - Current'!$B$15),859.07)</f>
        <v>859.07</v>
      </c>
      <c r="C248" s="1">
        <f t="shared" si="63"/>
        <v>227799.1800000004</v>
      </c>
      <c r="D248" s="40">
        <f>IF('Imperial ME - Current'!$B$15&lt;1.9605,324.57-67.0069*(1.9605-'Imperial ME - Current'!$B$15),324.57)</f>
        <v>324.57</v>
      </c>
      <c r="E248" s="1">
        <f t="shared" si="62"/>
        <v>115155.49999999988</v>
      </c>
      <c r="H248" s="40">
        <v>270</v>
      </c>
      <c r="I248" s="40">
        <f>IF('Imperial ME - Current'!$C$15&lt;1.9677,859.07-155.85*(1.9677-'Imperial ME - Current'!$C$15),859.07)</f>
        <v>859.07</v>
      </c>
      <c r="J248" s="1">
        <f t="shared" si="64"/>
        <v>227799.1800000004</v>
      </c>
      <c r="K248" s="40">
        <f>IF('Imperial ME - Current'!$C$15&lt;1.9605,324.57-67.0069*(1.9605-'Imperial ME - Current'!$C$15),324.57)</f>
        <v>324.57</v>
      </c>
      <c r="L248" s="1">
        <f t="shared" si="71"/>
        <v>115155.49999999988</v>
      </c>
      <c r="O248" s="40">
        <v>270</v>
      </c>
      <c r="P248" s="40">
        <f>IF('Imperial ME - Current'!$D$15&lt;1.9677,859.07-155.85*(1.9677-'Imperial ME - Current'!$D$15),859.07)</f>
        <v>859.07</v>
      </c>
      <c r="Q248" s="1">
        <f t="shared" si="65"/>
        <v>227799.1800000004</v>
      </c>
      <c r="R248" s="40">
        <f>IF('Imperial ME - Current'!$D$15&lt;1.9605,324.57-67.0069*(1.9605-'Imperial ME - Current'!$D$15),324.57)</f>
        <v>324.57</v>
      </c>
      <c r="S248" s="1">
        <f t="shared" si="72"/>
        <v>115155.49999999988</v>
      </c>
      <c r="V248" s="40">
        <v>270</v>
      </c>
      <c r="W248" s="40">
        <f>IF('Imperial ME - Current'!$E$15&lt;1.9677,859.07-155.85*(1.9677-'Imperial ME - Current'!$E$15),859.07)</f>
        <v>859.07</v>
      </c>
      <c r="X248" s="1">
        <f t="shared" si="66"/>
        <v>227799.1800000004</v>
      </c>
      <c r="Y248" s="40">
        <f>IF('Imperial ME - Current'!$E$15&lt;1.9605,324.57-67.0069*(1.9605-'Imperial ME - Current'!$E$15),324.57)</f>
        <v>324.57</v>
      </c>
      <c r="Z248" s="1">
        <f t="shared" si="73"/>
        <v>115155.49999999988</v>
      </c>
      <c r="AC248" s="40">
        <v>270</v>
      </c>
      <c r="AD248" s="40">
        <f>IF('Imperial ME - Current'!$F$15&lt;1.9677,859.07-155.85*(1.9677-'Imperial ME - Current'!$F$15),859.07)</f>
        <v>859.07</v>
      </c>
      <c r="AE248" s="1">
        <f t="shared" si="67"/>
        <v>227799.1800000004</v>
      </c>
      <c r="AF248" s="40">
        <f>IF('Imperial ME - Current'!$F$15&lt;1.9605,324.57-67.0069*(1.9605-'Imperial ME - Current'!$F$15),324.57)</f>
        <v>324.57</v>
      </c>
      <c r="AG248" s="1">
        <f t="shared" si="74"/>
        <v>115155.49999999988</v>
      </c>
      <c r="AJ248" s="40">
        <v>270</v>
      </c>
      <c r="AK248" s="40">
        <f>IF('Imperial ME - Current'!$G$15&lt;1.9677,859.07-155.85*(1.9677-'Imperial ME - Current'!$G$15),859.07)</f>
        <v>859.07</v>
      </c>
      <c r="AL248" s="1">
        <f t="shared" si="68"/>
        <v>227799.1800000004</v>
      </c>
      <c r="AM248" s="40">
        <f>IF('Imperial ME - Current'!$G$15&lt;1.9605,324.57-67.0069*(1.9605-'Imperial ME - Current'!$G$15),324.57)</f>
        <v>324.57</v>
      </c>
      <c r="AN248" s="1">
        <f t="shared" si="75"/>
        <v>115155.49999999988</v>
      </c>
      <c r="AQ248" s="40">
        <v>270</v>
      </c>
      <c r="AR248" s="40">
        <f>IF('Imperial ME - Current'!$H$15&lt;1.9677,859.07-155.85*(1.9677-'Imperial ME - Current'!$H$15),859.07)</f>
        <v>859.07</v>
      </c>
      <c r="AS248" s="1">
        <f t="shared" si="69"/>
        <v>227799.1800000004</v>
      </c>
      <c r="AT248" s="40">
        <f>IF('Imperial ME - Current'!$H$15&lt;1.9605,324.57-67.0069*(1.9605-'Imperial ME - Current'!$H$15),324.57)</f>
        <v>324.57</v>
      </c>
      <c r="AU248" s="1">
        <f t="shared" si="76"/>
        <v>115155.49999999988</v>
      </c>
      <c r="AX248" s="40">
        <v>270</v>
      </c>
      <c r="AY248" s="40">
        <f>IF('Imperial ME - Current'!$I$15&lt;1.9677,859.07-155.85*(1.9677-'Imperial ME - Current'!$I$15),859.07)</f>
        <v>859.07</v>
      </c>
      <c r="AZ248" s="1">
        <f t="shared" si="70"/>
        <v>227799.1800000004</v>
      </c>
      <c r="BA248" s="40">
        <f>IF('Imperial ME - Current'!$I$15&lt;1.9605,324.57-67.0069*(1.9605-'Imperial ME - Current'!$I$15),324.57)</f>
        <v>324.57</v>
      </c>
      <c r="BB248" s="1">
        <f t="shared" si="77"/>
        <v>115155.49999999988</v>
      </c>
    </row>
    <row r="249" spans="1:54" x14ac:dyDescent="0.25">
      <c r="A249" s="40">
        <v>271</v>
      </c>
      <c r="B249" s="40">
        <f>IF('Imperial ME - Current'!$B$15&lt;1.9677,859.07-155.85*(1.9677-'Imperial ME - Current'!$B$15),859.07)</f>
        <v>859.07</v>
      </c>
      <c r="C249" s="1">
        <f t="shared" si="63"/>
        <v>228658.25000000041</v>
      </c>
      <c r="D249" s="40">
        <f>IF('Imperial ME - Current'!$B$15&lt;1.9605,324.57-67.0069*(1.9605-'Imperial ME - Current'!$B$15),324.57)</f>
        <v>324.57</v>
      </c>
      <c r="E249" s="1">
        <f t="shared" si="62"/>
        <v>115480.06999999989</v>
      </c>
      <c r="H249" s="40">
        <v>271</v>
      </c>
      <c r="I249" s="40">
        <f>IF('Imperial ME - Current'!$C$15&lt;1.9677,859.07-155.85*(1.9677-'Imperial ME - Current'!$C$15),859.07)</f>
        <v>859.07</v>
      </c>
      <c r="J249" s="1">
        <f t="shared" si="64"/>
        <v>228658.25000000041</v>
      </c>
      <c r="K249" s="40">
        <f>IF('Imperial ME - Current'!$C$15&lt;1.9605,324.57-67.0069*(1.9605-'Imperial ME - Current'!$C$15),324.57)</f>
        <v>324.57</v>
      </c>
      <c r="L249" s="1">
        <f t="shared" si="71"/>
        <v>115480.06999999989</v>
      </c>
      <c r="O249" s="40">
        <v>271</v>
      </c>
      <c r="P249" s="40">
        <f>IF('Imperial ME - Current'!$D$15&lt;1.9677,859.07-155.85*(1.9677-'Imperial ME - Current'!$D$15),859.07)</f>
        <v>859.07</v>
      </c>
      <c r="Q249" s="1">
        <f t="shared" si="65"/>
        <v>228658.25000000041</v>
      </c>
      <c r="R249" s="40">
        <f>IF('Imperial ME - Current'!$D$15&lt;1.9605,324.57-67.0069*(1.9605-'Imperial ME - Current'!$D$15),324.57)</f>
        <v>324.57</v>
      </c>
      <c r="S249" s="1">
        <f t="shared" si="72"/>
        <v>115480.06999999989</v>
      </c>
      <c r="V249" s="40">
        <v>271</v>
      </c>
      <c r="W249" s="40">
        <f>IF('Imperial ME - Current'!$E$15&lt;1.9677,859.07-155.85*(1.9677-'Imperial ME - Current'!$E$15),859.07)</f>
        <v>859.07</v>
      </c>
      <c r="X249" s="1">
        <f t="shared" si="66"/>
        <v>228658.25000000041</v>
      </c>
      <c r="Y249" s="40">
        <f>IF('Imperial ME - Current'!$E$15&lt;1.9605,324.57-67.0069*(1.9605-'Imperial ME - Current'!$E$15),324.57)</f>
        <v>324.57</v>
      </c>
      <c r="Z249" s="1">
        <f t="shared" si="73"/>
        <v>115480.06999999989</v>
      </c>
      <c r="AC249" s="40">
        <v>271</v>
      </c>
      <c r="AD249" s="40">
        <f>IF('Imperial ME - Current'!$F$15&lt;1.9677,859.07-155.85*(1.9677-'Imperial ME - Current'!$F$15),859.07)</f>
        <v>859.07</v>
      </c>
      <c r="AE249" s="1">
        <f t="shared" si="67"/>
        <v>228658.25000000041</v>
      </c>
      <c r="AF249" s="40">
        <f>IF('Imperial ME - Current'!$F$15&lt;1.9605,324.57-67.0069*(1.9605-'Imperial ME - Current'!$F$15),324.57)</f>
        <v>324.57</v>
      </c>
      <c r="AG249" s="1">
        <f t="shared" si="74"/>
        <v>115480.06999999989</v>
      </c>
      <c r="AJ249" s="40">
        <v>271</v>
      </c>
      <c r="AK249" s="40">
        <f>IF('Imperial ME - Current'!$G$15&lt;1.9677,859.07-155.85*(1.9677-'Imperial ME - Current'!$G$15),859.07)</f>
        <v>859.07</v>
      </c>
      <c r="AL249" s="1">
        <f t="shared" si="68"/>
        <v>228658.25000000041</v>
      </c>
      <c r="AM249" s="40">
        <f>IF('Imperial ME - Current'!$G$15&lt;1.9605,324.57-67.0069*(1.9605-'Imperial ME - Current'!$G$15),324.57)</f>
        <v>324.57</v>
      </c>
      <c r="AN249" s="1">
        <f t="shared" si="75"/>
        <v>115480.06999999989</v>
      </c>
      <c r="AQ249" s="40">
        <v>271</v>
      </c>
      <c r="AR249" s="40">
        <f>IF('Imperial ME - Current'!$H$15&lt;1.9677,859.07-155.85*(1.9677-'Imperial ME - Current'!$H$15),859.07)</f>
        <v>859.07</v>
      </c>
      <c r="AS249" s="1">
        <f t="shared" si="69"/>
        <v>228658.25000000041</v>
      </c>
      <c r="AT249" s="40">
        <f>IF('Imperial ME - Current'!$H$15&lt;1.9605,324.57-67.0069*(1.9605-'Imperial ME - Current'!$H$15),324.57)</f>
        <v>324.57</v>
      </c>
      <c r="AU249" s="1">
        <f t="shared" si="76"/>
        <v>115480.06999999989</v>
      </c>
      <c r="AX249" s="40">
        <v>271</v>
      </c>
      <c r="AY249" s="40">
        <f>IF('Imperial ME - Current'!$I$15&lt;1.9677,859.07-155.85*(1.9677-'Imperial ME - Current'!$I$15),859.07)</f>
        <v>859.07</v>
      </c>
      <c r="AZ249" s="1">
        <f t="shared" si="70"/>
        <v>228658.25000000041</v>
      </c>
      <c r="BA249" s="40">
        <f>IF('Imperial ME - Current'!$I$15&lt;1.9605,324.57-67.0069*(1.9605-'Imperial ME - Current'!$I$15),324.57)</f>
        <v>324.57</v>
      </c>
      <c r="BB249" s="1">
        <f t="shared" si="77"/>
        <v>115480.06999999989</v>
      </c>
    </row>
    <row r="250" spans="1:54" x14ac:dyDescent="0.25">
      <c r="A250" s="40">
        <v>272</v>
      </c>
      <c r="B250" s="40">
        <f>IF('Imperial ME - Current'!$B$15&lt;1.9677,859.07-155.85*(1.9677-'Imperial ME - Current'!$B$15),859.07)</f>
        <v>859.07</v>
      </c>
      <c r="C250" s="1">
        <f t="shared" si="63"/>
        <v>229517.32000000041</v>
      </c>
      <c r="D250" s="40">
        <f>IF('Imperial ME - Current'!$B$15&lt;1.9605,324.57-67.0069*(1.9605-'Imperial ME - Current'!$B$15),324.57)</f>
        <v>324.57</v>
      </c>
      <c r="E250" s="1">
        <f t="shared" si="62"/>
        <v>115804.6399999999</v>
      </c>
      <c r="H250" s="40">
        <v>272</v>
      </c>
      <c r="I250" s="40">
        <f>IF('Imperial ME - Current'!$C$15&lt;1.9677,859.07-155.85*(1.9677-'Imperial ME - Current'!$C$15),859.07)</f>
        <v>859.07</v>
      </c>
      <c r="J250" s="1">
        <f t="shared" si="64"/>
        <v>229517.32000000041</v>
      </c>
      <c r="K250" s="40">
        <f>IF('Imperial ME - Current'!$C$15&lt;1.9605,324.57-67.0069*(1.9605-'Imperial ME - Current'!$C$15),324.57)</f>
        <v>324.57</v>
      </c>
      <c r="L250" s="1">
        <f t="shared" si="71"/>
        <v>115804.6399999999</v>
      </c>
      <c r="O250" s="40">
        <v>272</v>
      </c>
      <c r="P250" s="40">
        <f>IF('Imperial ME - Current'!$D$15&lt;1.9677,859.07-155.85*(1.9677-'Imperial ME - Current'!$D$15),859.07)</f>
        <v>859.07</v>
      </c>
      <c r="Q250" s="1">
        <f t="shared" si="65"/>
        <v>229517.32000000041</v>
      </c>
      <c r="R250" s="40">
        <f>IF('Imperial ME - Current'!$D$15&lt;1.9605,324.57-67.0069*(1.9605-'Imperial ME - Current'!$D$15),324.57)</f>
        <v>324.57</v>
      </c>
      <c r="S250" s="1">
        <f t="shared" si="72"/>
        <v>115804.6399999999</v>
      </c>
      <c r="V250" s="40">
        <v>272</v>
      </c>
      <c r="W250" s="40">
        <f>IF('Imperial ME - Current'!$E$15&lt;1.9677,859.07-155.85*(1.9677-'Imperial ME - Current'!$E$15),859.07)</f>
        <v>859.07</v>
      </c>
      <c r="X250" s="1">
        <f t="shared" si="66"/>
        <v>229517.32000000041</v>
      </c>
      <c r="Y250" s="40">
        <f>IF('Imperial ME - Current'!$E$15&lt;1.9605,324.57-67.0069*(1.9605-'Imperial ME - Current'!$E$15),324.57)</f>
        <v>324.57</v>
      </c>
      <c r="Z250" s="1">
        <f t="shared" si="73"/>
        <v>115804.6399999999</v>
      </c>
      <c r="AC250" s="40">
        <v>272</v>
      </c>
      <c r="AD250" s="40">
        <f>IF('Imperial ME - Current'!$F$15&lt;1.9677,859.07-155.85*(1.9677-'Imperial ME - Current'!$F$15),859.07)</f>
        <v>859.07</v>
      </c>
      <c r="AE250" s="1">
        <f t="shared" si="67"/>
        <v>229517.32000000041</v>
      </c>
      <c r="AF250" s="40">
        <f>IF('Imperial ME - Current'!$F$15&lt;1.9605,324.57-67.0069*(1.9605-'Imperial ME - Current'!$F$15),324.57)</f>
        <v>324.57</v>
      </c>
      <c r="AG250" s="1">
        <f t="shared" si="74"/>
        <v>115804.6399999999</v>
      </c>
      <c r="AJ250" s="40">
        <v>272</v>
      </c>
      <c r="AK250" s="40">
        <f>IF('Imperial ME - Current'!$G$15&lt;1.9677,859.07-155.85*(1.9677-'Imperial ME - Current'!$G$15),859.07)</f>
        <v>859.07</v>
      </c>
      <c r="AL250" s="1">
        <f t="shared" si="68"/>
        <v>229517.32000000041</v>
      </c>
      <c r="AM250" s="40">
        <f>IF('Imperial ME - Current'!$G$15&lt;1.9605,324.57-67.0069*(1.9605-'Imperial ME - Current'!$G$15),324.57)</f>
        <v>324.57</v>
      </c>
      <c r="AN250" s="1">
        <f t="shared" si="75"/>
        <v>115804.6399999999</v>
      </c>
      <c r="AQ250" s="40">
        <v>272</v>
      </c>
      <c r="AR250" s="40">
        <f>IF('Imperial ME - Current'!$H$15&lt;1.9677,859.07-155.85*(1.9677-'Imperial ME - Current'!$H$15),859.07)</f>
        <v>859.07</v>
      </c>
      <c r="AS250" s="1">
        <f t="shared" si="69"/>
        <v>229517.32000000041</v>
      </c>
      <c r="AT250" s="40">
        <f>IF('Imperial ME - Current'!$H$15&lt;1.9605,324.57-67.0069*(1.9605-'Imperial ME - Current'!$H$15),324.57)</f>
        <v>324.57</v>
      </c>
      <c r="AU250" s="1">
        <f t="shared" si="76"/>
        <v>115804.6399999999</v>
      </c>
      <c r="AX250" s="40">
        <v>272</v>
      </c>
      <c r="AY250" s="40">
        <f>IF('Imperial ME - Current'!$I$15&lt;1.9677,859.07-155.85*(1.9677-'Imperial ME - Current'!$I$15),859.07)</f>
        <v>859.07</v>
      </c>
      <c r="AZ250" s="1">
        <f t="shared" si="70"/>
        <v>229517.32000000041</v>
      </c>
      <c r="BA250" s="40">
        <f>IF('Imperial ME - Current'!$I$15&lt;1.9605,324.57-67.0069*(1.9605-'Imperial ME - Current'!$I$15),324.57)</f>
        <v>324.57</v>
      </c>
      <c r="BB250" s="1">
        <f t="shared" si="77"/>
        <v>115804.6399999999</v>
      </c>
    </row>
    <row r="251" spans="1:54" x14ac:dyDescent="0.25">
      <c r="A251" s="40">
        <v>273</v>
      </c>
      <c r="B251" s="40">
        <f>IF('Imperial ME - Current'!$B$15&lt;1.9677,859.07-155.85*(1.9677-'Imperial ME - Current'!$B$15),859.07)</f>
        <v>859.07</v>
      </c>
      <c r="C251" s="1">
        <f t="shared" si="63"/>
        <v>230376.39000000042</v>
      </c>
      <c r="D251" s="40">
        <f>IF('Imperial ME - Current'!$B$15&lt;1.9605,324.57-67.0069*(1.9605-'Imperial ME - Current'!$B$15),324.57)</f>
        <v>324.57</v>
      </c>
      <c r="E251" s="1">
        <f t="shared" si="62"/>
        <v>116129.2099999999</v>
      </c>
      <c r="H251" s="40">
        <v>273</v>
      </c>
      <c r="I251" s="40">
        <f>IF('Imperial ME - Current'!$C$15&lt;1.9677,859.07-155.85*(1.9677-'Imperial ME - Current'!$C$15),859.07)</f>
        <v>859.07</v>
      </c>
      <c r="J251" s="1">
        <f t="shared" si="64"/>
        <v>230376.39000000042</v>
      </c>
      <c r="K251" s="40">
        <f>IF('Imperial ME - Current'!$C$15&lt;1.9605,324.57-67.0069*(1.9605-'Imperial ME - Current'!$C$15),324.57)</f>
        <v>324.57</v>
      </c>
      <c r="L251" s="1">
        <f t="shared" si="71"/>
        <v>116129.2099999999</v>
      </c>
      <c r="O251" s="40">
        <v>273</v>
      </c>
      <c r="P251" s="40">
        <f>IF('Imperial ME - Current'!$D$15&lt;1.9677,859.07-155.85*(1.9677-'Imperial ME - Current'!$D$15),859.07)</f>
        <v>859.07</v>
      </c>
      <c r="Q251" s="1">
        <f t="shared" si="65"/>
        <v>230376.39000000042</v>
      </c>
      <c r="R251" s="40">
        <f>IF('Imperial ME - Current'!$D$15&lt;1.9605,324.57-67.0069*(1.9605-'Imperial ME - Current'!$D$15),324.57)</f>
        <v>324.57</v>
      </c>
      <c r="S251" s="1">
        <f t="shared" si="72"/>
        <v>116129.2099999999</v>
      </c>
      <c r="V251" s="40">
        <v>273</v>
      </c>
      <c r="W251" s="40">
        <f>IF('Imperial ME - Current'!$E$15&lt;1.9677,859.07-155.85*(1.9677-'Imperial ME - Current'!$E$15),859.07)</f>
        <v>859.07</v>
      </c>
      <c r="X251" s="1">
        <f t="shared" si="66"/>
        <v>230376.39000000042</v>
      </c>
      <c r="Y251" s="40">
        <f>IF('Imperial ME - Current'!$E$15&lt;1.9605,324.57-67.0069*(1.9605-'Imperial ME - Current'!$E$15),324.57)</f>
        <v>324.57</v>
      </c>
      <c r="Z251" s="1">
        <f t="shared" si="73"/>
        <v>116129.2099999999</v>
      </c>
      <c r="AC251" s="40">
        <v>273</v>
      </c>
      <c r="AD251" s="40">
        <f>IF('Imperial ME - Current'!$F$15&lt;1.9677,859.07-155.85*(1.9677-'Imperial ME - Current'!$F$15),859.07)</f>
        <v>859.07</v>
      </c>
      <c r="AE251" s="1">
        <f t="shared" si="67"/>
        <v>230376.39000000042</v>
      </c>
      <c r="AF251" s="40">
        <f>IF('Imperial ME - Current'!$F$15&lt;1.9605,324.57-67.0069*(1.9605-'Imperial ME - Current'!$F$15),324.57)</f>
        <v>324.57</v>
      </c>
      <c r="AG251" s="1">
        <f t="shared" si="74"/>
        <v>116129.2099999999</v>
      </c>
      <c r="AJ251" s="40">
        <v>273</v>
      </c>
      <c r="AK251" s="40">
        <f>IF('Imperial ME - Current'!$G$15&lt;1.9677,859.07-155.85*(1.9677-'Imperial ME - Current'!$G$15),859.07)</f>
        <v>859.07</v>
      </c>
      <c r="AL251" s="1">
        <f t="shared" si="68"/>
        <v>230376.39000000042</v>
      </c>
      <c r="AM251" s="40">
        <f>IF('Imperial ME - Current'!$G$15&lt;1.9605,324.57-67.0069*(1.9605-'Imperial ME - Current'!$G$15),324.57)</f>
        <v>324.57</v>
      </c>
      <c r="AN251" s="1">
        <f t="shared" si="75"/>
        <v>116129.2099999999</v>
      </c>
      <c r="AQ251" s="40">
        <v>273</v>
      </c>
      <c r="AR251" s="40">
        <f>IF('Imperial ME - Current'!$H$15&lt;1.9677,859.07-155.85*(1.9677-'Imperial ME - Current'!$H$15),859.07)</f>
        <v>859.07</v>
      </c>
      <c r="AS251" s="1">
        <f t="shared" si="69"/>
        <v>230376.39000000042</v>
      </c>
      <c r="AT251" s="40">
        <f>IF('Imperial ME - Current'!$H$15&lt;1.9605,324.57-67.0069*(1.9605-'Imperial ME - Current'!$H$15),324.57)</f>
        <v>324.57</v>
      </c>
      <c r="AU251" s="1">
        <f t="shared" si="76"/>
        <v>116129.2099999999</v>
      </c>
      <c r="AX251" s="40">
        <v>273</v>
      </c>
      <c r="AY251" s="40">
        <f>IF('Imperial ME - Current'!$I$15&lt;1.9677,859.07-155.85*(1.9677-'Imperial ME - Current'!$I$15),859.07)</f>
        <v>859.07</v>
      </c>
      <c r="AZ251" s="1">
        <f t="shared" si="70"/>
        <v>230376.39000000042</v>
      </c>
      <c r="BA251" s="40">
        <f>IF('Imperial ME - Current'!$I$15&lt;1.9605,324.57-67.0069*(1.9605-'Imperial ME - Current'!$I$15),324.57)</f>
        <v>324.57</v>
      </c>
      <c r="BB251" s="1">
        <f t="shared" si="77"/>
        <v>116129.2099999999</v>
      </c>
    </row>
    <row r="252" spans="1:54" x14ac:dyDescent="0.25">
      <c r="A252" s="40">
        <v>274</v>
      </c>
      <c r="B252" s="40">
        <f>IF('Imperial ME - Current'!$B$15&lt;1.9677,859.07-155.85*(1.9677-'Imperial ME - Current'!$B$15),859.07)</f>
        <v>859.07</v>
      </c>
      <c r="C252" s="1">
        <f t="shared" si="63"/>
        <v>231235.46000000043</v>
      </c>
      <c r="D252" s="40">
        <f>IF('Imperial ME - Current'!$B$15&lt;1.9605,324.57-67.0069*(1.9605-'Imperial ME - Current'!$B$15),324.57)</f>
        <v>324.57</v>
      </c>
      <c r="E252" s="1">
        <f t="shared" si="62"/>
        <v>116453.77999999991</v>
      </c>
      <c r="H252" s="40">
        <v>274</v>
      </c>
      <c r="I252" s="40">
        <f>IF('Imperial ME - Current'!$C$15&lt;1.9677,859.07-155.85*(1.9677-'Imperial ME - Current'!$C$15),859.07)</f>
        <v>859.07</v>
      </c>
      <c r="J252" s="1">
        <f t="shared" si="64"/>
        <v>231235.46000000043</v>
      </c>
      <c r="K252" s="40">
        <f>IF('Imperial ME - Current'!$C$15&lt;1.9605,324.57-67.0069*(1.9605-'Imperial ME - Current'!$C$15),324.57)</f>
        <v>324.57</v>
      </c>
      <c r="L252" s="1">
        <f t="shared" si="71"/>
        <v>116453.77999999991</v>
      </c>
      <c r="O252" s="40">
        <v>274</v>
      </c>
      <c r="P252" s="40">
        <f>IF('Imperial ME - Current'!$D$15&lt;1.9677,859.07-155.85*(1.9677-'Imperial ME - Current'!$D$15),859.07)</f>
        <v>859.07</v>
      </c>
      <c r="Q252" s="1">
        <f t="shared" si="65"/>
        <v>231235.46000000043</v>
      </c>
      <c r="R252" s="40">
        <f>IF('Imperial ME - Current'!$D$15&lt;1.9605,324.57-67.0069*(1.9605-'Imperial ME - Current'!$D$15),324.57)</f>
        <v>324.57</v>
      </c>
      <c r="S252" s="1">
        <f t="shared" si="72"/>
        <v>116453.77999999991</v>
      </c>
      <c r="V252" s="40">
        <v>274</v>
      </c>
      <c r="W252" s="40">
        <f>IF('Imperial ME - Current'!$E$15&lt;1.9677,859.07-155.85*(1.9677-'Imperial ME - Current'!$E$15),859.07)</f>
        <v>859.07</v>
      </c>
      <c r="X252" s="1">
        <f t="shared" si="66"/>
        <v>231235.46000000043</v>
      </c>
      <c r="Y252" s="40">
        <f>IF('Imperial ME - Current'!$E$15&lt;1.9605,324.57-67.0069*(1.9605-'Imperial ME - Current'!$E$15),324.57)</f>
        <v>324.57</v>
      </c>
      <c r="Z252" s="1">
        <f t="shared" si="73"/>
        <v>116453.77999999991</v>
      </c>
      <c r="AC252" s="40">
        <v>274</v>
      </c>
      <c r="AD252" s="40">
        <f>IF('Imperial ME - Current'!$F$15&lt;1.9677,859.07-155.85*(1.9677-'Imperial ME - Current'!$F$15),859.07)</f>
        <v>859.07</v>
      </c>
      <c r="AE252" s="1">
        <f t="shared" si="67"/>
        <v>231235.46000000043</v>
      </c>
      <c r="AF252" s="40">
        <f>IF('Imperial ME - Current'!$F$15&lt;1.9605,324.57-67.0069*(1.9605-'Imperial ME - Current'!$F$15),324.57)</f>
        <v>324.57</v>
      </c>
      <c r="AG252" s="1">
        <f t="shared" si="74"/>
        <v>116453.77999999991</v>
      </c>
      <c r="AJ252" s="40">
        <v>274</v>
      </c>
      <c r="AK252" s="40">
        <f>IF('Imperial ME - Current'!$G$15&lt;1.9677,859.07-155.85*(1.9677-'Imperial ME - Current'!$G$15),859.07)</f>
        <v>859.07</v>
      </c>
      <c r="AL252" s="1">
        <f t="shared" si="68"/>
        <v>231235.46000000043</v>
      </c>
      <c r="AM252" s="40">
        <f>IF('Imperial ME - Current'!$G$15&lt;1.9605,324.57-67.0069*(1.9605-'Imperial ME - Current'!$G$15),324.57)</f>
        <v>324.57</v>
      </c>
      <c r="AN252" s="1">
        <f t="shared" si="75"/>
        <v>116453.77999999991</v>
      </c>
      <c r="AQ252" s="40">
        <v>274</v>
      </c>
      <c r="AR252" s="40">
        <f>IF('Imperial ME - Current'!$H$15&lt;1.9677,859.07-155.85*(1.9677-'Imperial ME - Current'!$H$15),859.07)</f>
        <v>859.07</v>
      </c>
      <c r="AS252" s="1">
        <f t="shared" si="69"/>
        <v>231235.46000000043</v>
      </c>
      <c r="AT252" s="40">
        <f>IF('Imperial ME - Current'!$H$15&lt;1.9605,324.57-67.0069*(1.9605-'Imperial ME - Current'!$H$15),324.57)</f>
        <v>324.57</v>
      </c>
      <c r="AU252" s="1">
        <f t="shared" si="76"/>
        <v>116453.77999999991</v>
      </c>
      <c r="AX252" s="40">
        <v>274</v>
      </c>
      <c r="AY252" s="40">
        <f>IF('Imperial ME - Current'!$I$15&lt;1.9677,859.07-155.85*(1.9677-'Imperial ME - Current'!$I$15),859.07)</f>
        <v>859.07</v>
      </c>
      <c r="AZ252" s="1">
        <f t="shared" si="70"/>
        <v>231235.46000000043</v>
      </c>
      <c r="BA252" s="40">
        <f>IF('Imperial ME - Current'!$I$15&lt;1.9605,324.57-67.0069*(1.9605-'Imperial ME - Current'!$I$15),324.57)</f>
        <v>324.57</v>
      </c>
      <c r="BB252" s="1">
        <f t="shared" si="77"/>
        <v>116453.77999999991</v>
      </c>
    </row>
    <row r="253" spans="1:54" x14ac:dyDescent="0.25">
      <c r="A253" s="40">
        <v>275</v>
      </c>
      <c r="B253" s="40">
        <f>IF('Imperial ME - Current'!$B$15&lt;1.9677,859.07-155.85*(1.9677-'Imperial ME - Current'!$B$15),859.07)</f>
        <v>859.07</v>
      </c>
      <c r="C253" s="1">
        <f t="shared" si="63"/>
        <v>232094.53000000044</v>
      </c>
      <c r="D253" s="40">
        <f>IF('Imperial ME - Current'!$B$15&lt;1.9605,324.57-67.0069*(1.9605-'Imperial ME - Current'!$B$15),324.57)</f>
        <v>324.57</v>
      </c>
      <c r="E253" s="1">
        <f t="shared" si="62"/>
        <v>116778.34999999992</v>
      </c>
      <c r="H253" s="40">
        <v>275</v>
      </c>
      <c r="I253" s="40">
        <f>IF('Imperial ME - Current'!$C$15&lt;1.9677,859.07-155.85*(1.9677-'Imperial ME - Current'!$C$15),859.07)</f>
        <v>859.07</v>
      </c>
      <c r="J253" s="1">
        <f t="shared" si="64"/>
        <v>232094.53000000044</v>
      </c>
      <c r="K253" s="40">
        <f>IF('Imperial ME - Current'!$C$15&lt;1.9605,324.57-67.0069*(1.9605-'Imperial ME - Current'!$C$15),324.57)</f>
        <v>324.57</v>
      </c>
      <c r="L253" s="1">
        <f t="shared" si="71"/>
        <v>116778.34999999992</v>
      </c>
      <c r="O253" s="40">
        <v>275</v>
      </c>
      <c r="P253" s="40">
        <f>IF('Imperial ME - Current'!$D$15&lt;1.9677,859.07-155.85*(1.9677-'Imperial ME - Current'!$D$15),859.07)</f>
        <v>859.07</v>
      </c>
      <c r="Q253" s="1">
        <f t="shared" si="65"/>
        <v>232094.53000000044</v>
      </c>
      <c r="R253" s="40">
        <f>IF('Imperial ME - Current'!$D$15&lt;1.9605,324.57-67.0069*(1.9605-'Imperial ME - Current'!$D$15),324.57)</f>
        <v>324.57</v>
      </c>
      <c r="S253" s="1">
        <f t="shared" si="72"/>
        <v>116778.34999999992</v>
      </c>
      <c r="V253" s="40">
        <v>275</v>
      </c>
      <c r="W253" s="40">
        <f>IF('Imperial ME - Current'!$E$15&lt;1.9677,859.07-155.85*(1.9677-'Imperial ME - Current'!$E$15),859.07)</f>
        <v>859.07</v>
      </c>
      <c r="X253" s="1">
        <f t="shared" si="66"/>
        <v>232094.53000000044</v>
      </c>
      <c r="Y253" s="40">
        <f>IF('Imperial ME - Current'!$E$15&lt;1.9605,324.57-67.0069*(1.9605-'Imperial ME - Current'!$E$15),324.57)</f>
        <v>324.57</v>
      </c>
      <c r="Z253" s="1">
        <f t="shared" si="73"/>
        <v>116778.34999999992</v>
      </c>
      <c r="AC253" s="40">
        <v>275</v>
      </c>
      <c r="AD253" s="40">
        <f>IF('Imperial ME - Current'!$F$15&lt;1.9677,859.07-155.85*(1.9677-'Imperial ME - Current'!$F$15),859.07)</f>
        <v>859.07</v>
      </c>
      <c r="AE253" s="1">
        <f t="shared" si="67"/>
        <v>232094.53000000044</v>
      </c>
      <c r="AF253" s="40">
        <f>IF('Imperial ME - Current'!$F$15&lt;1.9605,324.57-67.0069*(1.9605-'Imperial ME - Current'!$F$15),324.57)</f>
        <v>324.57</v>
      </c>
      <c r="AG253" s="1">
        <f t="shared" si="74"/>
        <v>116778.34999999992</v>
      </c>
      <c r="AJ253" s="40">
        <v>275</v>
      </c>
      <c r="AK253" s="40">
        <f>IF('Imperial ME - Current'!$G$15&lt;1.9677,859.07-155.85*(1.9677-'Imperial ME - Current'!$G$15),859.07)</f>
        <v>859.07</v>
      </c>
      <c r="AL253" s="1">
        <f t="shared" si="68"/>
        <v>232094.53000000044</v>
      </c>
      <c r="AM253" s="40">
        <f>IF('Imperial ME - Current'!$G$15&lt;1.9605,324.57-67.0069*(1.9605-'Imperial ME - Current'!$G$15),324.57)</f>
        <v>324.57</v>
      </c>
      <c r="AN253" s="1">
        <f t="shared" si="75"/>
        <v>116778.34999999992</v>
      </c>
      <c r="AQ253" s="40">
        <v>275</v>
      </c>
      <c r="AR253" s="40">
        <f>IF('Imperial ME - Current'!$H$15&lt;1.9677,859.07-155.85*(1.9677-'Imperial ME - Current'!$H$15),859.07)</f>
        <v>859.07</v>
      </c>
      <c r="AS253" s="1">
        <f t="shared" si="69"/>
        <v>232094.53000000044</v>
      </c>
      <c r="AT253" s="40">
        <f>IF('Imperial ME - Current'!$H$15&lt;1.9605,324.57-67.0069*(1.9605-'Imperial ME - Current'!$H$15),324.57)</f>
        <v>324.57</v>
      </c>
      <c r="AU253" s="1">
        <f t="shared" si="76"/>
        <v>116778.34999999992</v>
      </c>
      <c r="AX253" s="40">
        <v>275</v>
      </c>
      <c r="AY253" s="40">
        <f>IF('Imperial ME - Current'!$I$15&lt;1.9677,859.07-155.85*(1.9677-'Imperial ME - Current'!$I$15),859.07)</f>
        <v>859.07</v>
      </c>
      <c r="AZ253" s="1">
        <f t="shared" si="70"/>
        <v>232094.53000000044</v>
      </c>
      <c r="BA253" s="40">
        <f>IF('Imperial ME - Current'!$I$15&lt;1.9605,324.57-67.0069*(1.9605-'Imperial ME - Current'!$I$15),324.57)</f>
        <v>324.57</v>
      </c>
      <c r="BB253" s="1">
        <f t="shared" si="77"/>
        <v>116778.34999999992</v>
      </c>
    </row>
    <row r="254" spans="1:54" x14ac:dyDescent="0.25">
      <c r="A254" s="40">
        <v>276</v>
      </c>
      <c r="B254" s="40">
        <f>IF('Imperial ME - Current'!$B$15&lt;1.9677,859.07-155.85*(1.9677-'Imperial ME - Current'!$B$15),859.07)</f>
        <v>859.07</v>
      </c>
      <c r="C254" s="1">
        <f t="shared" si="63"/>
        <v>232953.60000000044</v>
      </c>
      <c r="D254" s="40">
        <f>IF('Imperial ME - Current'!$B$15&lt;1.9605,324.57-67.0069*(1.9605-'Imperial ME - Current'!$B$15),324.57)</f>
        <v>324.57</v>
      </c>
      <c r="E254" s="1">
        <f t="shared" si="62"/>
        <v>117102.91999999993</v>
      </c>
      <c r="H254" s="40">
        <v>276</v>
      </c>
      <c r="I254" s="40">
        <f>IF('Imperial ME - Current'!$C$15&lt;1.9677,859.07-155.85*(1.9677-'Imperial ME - Current'!$C$15),859.07)</f>
        <v>859.07</v>
      </c>
      <c r="J254" s="1">
        <f t="shared" si="64"/>
        <v>232953.60000000044</v>
      </c>
      <c r="K254" s="40">
        <f>IF('Imperial ME - Current'!$C$15&lt;1.9605,324.57-67.0069*(1.9605-'Imperial ME - Current'!$C$15),324.57)</f>
        <v>324.57</v>
      </c>
      <c r="L254" s="1">
        <f t="shared" si="71"/>
        <v>117102.91999999993</v>
      </c>
      <c r="O254" s="40">
        <v>276</v>
      </c>
      <c r="P254" s="40">
        <f>IF('Imperial ME - Current'!$D$15&lt;1.9677,859.07-155.85*(1.9677-'Imperial ME - Current'!$D$15),859.07)</f>
        <v>859.07</v>
      </c>
      <c r="Q254" s="1">
        <f t="shared" si="65"/>
        <v>232953.60000000044</v>
      </c>
      <c r="R254" s="40">
        <f>IF('Imperial ME - Current'!$D$15&lt;1.9605,324.57-67.0069*(1.9605-'Imperial ME - Current'!$D$15),324.57)</f>
        <v>324.57</v>
      </c>
      <c r="S254" s="1">
        <f t="shared" si="72"/>
        <v>117102.91999999993</v>
      </c>
      <c r="V254" s="40">
        <v>276</v>
      </c>
      <c r="W254" s="40">
        <f>IF('Imperial ME - Current'!$E$15&lt;1.9677,859.07-155.85*(1.9677-'Imperial ME - Current'!$E$15),859.07)</f>
        <v>859.07</v>
      </c>
      <c r="X254" s="1">
        <f t="shared" si="66"/>
        <v>232953.60000000044</v>
      </c>
      <c r="Y254" s="40">
        <f>IF('Imperial ME - Current'!$E$15&lt;1.9605,324.57-67.0069*(1.9605-'Imperial ME - Current'!$E$15),324.57)</f>
        <v>324.57</v>
      </c>
      <c r="Z254" s="1">
        <f t="shared" si="73"/>
        <v>117102.91999999993</v>
      </c>
      <c r="AC254" s="40">
        <v>276</v>
      </c>
      <c r="AD254" s="40">
        <f>IF('Imperial ME - Current'!$F$15&lt;1.9677,859.07-155.85*(1.9677-'Imperial ME - Current'!$F$15),859.07)</f>
        <v>859.07</v>
      </c>
      <c r="AE254" s="1">
        <f t="shared" si="67"/>
        <v>232953.60000000044</v>
      </c>
      <c r="AF254" s="40">
        <f>IF('Imperial ME - Current'!$F$15&lt;1.9605,324.57-67.0069*(1.9605-'Imperial ME - Current'!$F$15),324.57)</f>
        <v>324.57</v>
      </c>
      <c r="AG254" s="1">
        <f t="shared" si="74"/>
        <v>117102.91999999993</v>
      </c>
      <c r="AJ254" s="40">
        <v>276</v>
      </c>
      <c r="AK254" s="40">
        <f>IF('Imperial ME - Current'!$G$15&lt;1.9677,859.07-155.85*(1.9677-'Imperial ME - Current'!$G$15),859.07)</f>
        <v>859.07</v>
      </c>
      <c r="AL254" s="1">
        <f t="shared" si="68"/>
        <v>232953.60000000044</v>
      </c>
      <c r="AM254" s="40">
        <f>IF('Imperial ME - Current'!$G$15&lt;1.9605,324.57-67.0069*(1.9605-'Imperial ME - Current'!$G$15),324.57)</f>
        <v>324.57</v>
      </c>
      <c r="AN254" s="1">
        <f t="shared" si="75"/>
        <v>117102.91999999993</v>
      </c>
      <c r="AQ254" s="40">
        <v>276</v>
      </c>
      <c r="AR254" s="40">
        <f>IF('Imperial ME - Current'!$H$15&lt;1.9677,859.07-155.85*(1.9677-'Imperial ME - Current'!$H$15),859.07)</f>
        <v>859.07</v>
      </c>
      <c r="AS254" s="1">
        <f t="shared" si="69"/>
        <v>232953.60000000044</v>
      </c>
      <c r="AT254" s="40">
        <f>IF('Imperial ME - Current'!$H$15&lt;1.9605,324.57-67.0069*(1.9605-'Imperial ME - Current'!$H$15),324.57)</f>
        <v>324.57</v>
      </c>
      <c r="AU254" s="1">
        <f t="shared" si="76"/>
        <v>117102.91999999993</v>
      </c>
      <c r="AX254" s="40">
        <v>276</v>
      </c>
      <c r="AY254" s="40">
        <f>IF('Imperial ME - Current'!$I$15&lt;1.9677,859.07-155.85*(1.9677-'Imperial ME - Current'!$I$15),859.07)</f>
        <v>859.07</v>
      </c>
      <c r="AZ254" s="1">
        <f t="shared" si="70"/>
        <v>232953.60000000044</v>
      </c>
      <c r="BA254" s="40">
        <f>IF('Imperial ME - Current'!$I$15&lt;1.9605,324.57-67.0069*(1.9605-'Imperial ME - Current'!$I$15),324.57)</f>
        <v>324.57</v>
      </c>
      <c r="BB254" s="1">
        <f t="shared" si="77"/>
        <v>117102.91999999993</v>
      </c>
    </row>
    <row r="255" spans="1:54" x14ac:dyDescent="0.25">
      <c r="A255" s="40">
        <v>277</v>
      </c>
      <c r="B255" s="40">
        <f>IF('Imperial ME - Current'!$B$15&lt;1.9677,859.07-155.85*(1.9677-'Imperial ME - Current'!$B$15),859.07)</f>
        <v>859.07</v>
      </c>
      <c r="C255" s="1">
        <f t="shared" si="63"/>
        <v>233812.67000000045</v>
      </c>
      <c r="D255" s="40">
        <f>IF('Imperial ME - Current'!$B$15&lt;1.9605,324.57-67.0069*(1.9605-'Imperial ME - Current'!$B$15),324.57)</f>
        <v>324.57</v>
      </c>
      <c r="E255" s="1">
        <f t="shared" si="62"/>
        <v>117427.48999999993</v>
      </c>
      <c r="H255" s="40">
        <v>277</v>
      </c>
      <c r="I255" s="40">
        <f>IF('Imperial ME - Current'!$C$15&lt;1.9677,859.07-155.85*(1.9677-'Imperial ME - Current'!$C$15),859.07)</f>
        <v>859.07</v>
      </c>
      <c r="J255" s="1">
        <f t="shared" si="64"/>
        <v>233812.67000000045</v>
      </c>
      <c r="K255" s="40">
        <f>IF('Imperial ME - Current'!$C$15&lt;1.9605,324.57-67.0069*(1.9605-'Imperial ME - Current'!$C$15),324.57)</f>
        <v>324.57</v>
      </c>
      <c r="L255" s="1">
        <f t="shared" si="71"/>
        <v>117427.48999999993</v>
      </c>
      <c r="O255" s="40">
        <v>277</v>
      </c>
      <c r="P255" s="40">
        <f>IF('Imperial ME - Current'!$D$15&lt;1.9677,859.07-155.85*(1.9677-'Imperial ME - Current'!$D$15),859.07)</f>
        <v>859.07</v>
      </c>
      <c r="Q255" s="1">
        <f t="shared" si="65"/>
        <v>233812.67000000045</v>
      </c>
      <c r="R255" s="40">
        <f>IF('Imperial ME - Current'!$D$15&lt;1.9605,324.57-67.0069*(1.9605-'Imperial ME - Current'!$D$15),324.57)</f>
        <v>324.57</v>
      </c>
      <c r="S255" s="1">
        <f t="shared" si="72"/>
        <v>117427.48999999993</v>
      </c>
      <c r="V255" s="40">
        <v>277</v>
      </c>
      <c r="W255" s="40">
        <f>IF('Imperial ME - Current'!$E$15&lt;1.9677,859.07-155.85*(1.9677-'Imperial ME - Current'!$E$15),859.07)</f>
        <v>859.07</v>
      </c>
      <c r="X255" s="1">
        <f t="shared" si="66"/>
        <v>233812.67000000045</v>
      </c>
      <c r="Y255" s="40">
        <f>IF('Imperial ME - Current'!$E$15&lt;1.9605,324.57-67.0069*(1.9605-'Imperial ME - Current'!$E$15),324.57)</f>
        <v>324.57</v>
      </c>
      <c r="Z255" s="1">
        <f t="shared" si="73"/>
        <v>117427.48999999993</v>
      </c>
      <c r="AC255" s="40">
        <v>277</v>
      </c>
      <c r="AD255" s="40">
        <f>IF('Imperial ME - Current'!$F$15&lt;1.9677,859.07-155.85*(1.9677-'Imperial ME - Current'!$F$15),859.07)</f>
        <v>859.07</v>
      </c>
      <c r="AE255" s="1">
        <f t="shared" si="67"/>
        <v>233812.67000000045</v>
      </c>
      <c r="AF255" s="40">
        <f>IF('Imperial ME - Current'!$F$15&lt;1.9605,324.57-67.0069*(1.9605-'Imperial ME - Current'!$F$15),324.57)</f>
        <v>324.57</v>
      </c>
      <c r="AG255" s="1">
        <f t="shared" si="74"/>
        <v>117427.48999999993</v>
      </c>
      <c r="AJ255" s="40">
        <v>277</v>
      </c>
      <c r="AK255" s="40">
        <f>IF('Imperial ME - Current'!$G$15&lt;1.9677,859.07-155.85*(1.9677-'Imperial ME - Current'!$G$15),859.07)</f>
        <v>859.07</v>
      </c>
      <c r="AL255" s="1">
        <f t="shared" si="68"/>
        <v>233812.67000000045</v>
      </c>
      <c r="AM255" s="40">
        <f>IF('Imperial ME - Current'!$G$15&lt;1.9605,324.57-67.0069*(1.9605-'Imperial ME - Current'!$G$15),324.57)</f>
        <v>324.57</v>
      </c>
      <c r="AN255" s="1">
        <f t="shared" si="75"/>
        <v>117427.48999999993</v>
      </c>
      <c r="AQ255" s="40">
        <v>277</v>
      </c>
      <c r="AR255" s="40">
        <f>IF('Imperial ME - Current'!$H$15&lt;1.9677,859.07-155.85*(1.9677-'Imperial ME - Current'!$H$15),859.07)</f>
        <v>859.07</v>
      </c>
      <c r="AS255" s="1">
        <f t="shared" si="69"/>
        <v>233812.67000000045</v>
      </c>
      <c r="AT255" s="40">
        <f>IF('Imperial ME - Current'!$H$15&lt;1.9605,324.57-67.0069*(1.9605-'Imperial ME - Current'!$H$15),324.57)</f>
        <v>324.57</v>
      </c>
      <c r="AU255" s="1">
        <f t="shared" si="76"/>
        <v>117427.48999999993</v>
      </c>
      <c r="AX255" s="40">
        <v>277</v>
      </c>
      <c r="AY255" s="40">
        <f>IF('Imperial ME - Current'!$I$15&lt;1.9677,859.07-155.85*(1.9677-'Imperial ME - Current'!$I$15),859.07)</f>
        <v>859.07</v>
      </c>
      <c r="AZ255" s="1">
        <f t="shared" si="70"/>
        <v>233812.67000000045</v>
      </c>
      <c r="BA255" s="40">
        <f>IF('Imperial ME - Current'!$I$15&lt;1.9605,324.57-67.0069*(1.9605-'Imperial ME - Current'!$I$15),324.57)</f>
        <v>324.57</v>
      </c>
      <c r="BB255" s="1">
        <f t="shared" si="77"/>
        <v>117427.48999999993</v>
      </c>
    </row>
    <row r="256" spans="1:54" x14ac:dyDescent="0.25">
      <c r="A256" s="40">
        <v>278</v>
      </c>
      <c r="B256" s="40">
        <f>IF('Imperial ME - Current'!$B$15&lt;1.9677,859.07-155.85*(1.9677-'Imperial ME - Current'!$B$15),859.07)</f>
        <v>859.07</v>
      </c>
      <c r="C256" s="1">
        <f t="shared" si="63"/>
        <v>234671.74000000046</v>
      </c>
      <c r="D256" s="40">
        <f>IF('Imperial ME - Current'!$B$15&lt;1.9605,324.57-67.0069*(1.9605-'Imperial ME - Current'!$B$15),324.57)</f>
        <v>324.57</v>
      </c>
      <c r="E256" s="1">
        <f t="shared" si="62"/>
        <v>117752.05999999994</v>
      </c>
      <c r="H256" s="40">
        <v>278</v>
      </c>
      <c r="I256" s="40">
        <f>IF('Imperial ME - Current'!$C$15&lt;1.9677,859.07-155.85*(1.9677-'Imperial ME - Current'!$C$15),859.07)</f>
        <v>859.07</v>
      </c>
      <c r="J256" s="1">
        <f t="shared" si="64"/>
        <v>234671.74000000046</v>
      </c>
      <c r="K256" s="40">
        <f>IF('Imperial ME - Current'!$C$15&lt;1.9605,324.57-67.0069*(1.9605-'Imperial ME - Current'!$C$15),324.57)</f>
        <v>324.57</v>
      </c>
      <c r="L256" s="1">
        <f t="shared" si="71"/>
        <v>117752.05999999994</v>
      </c>
      <c r="O256" s="40">
        <v>278</v>
      </c>
      <c r="P256" s="40">
        <f>IF('Imperial ME - Current'!$D$15&lt;1.9677,859.07-155.85*(1.9677-'Imperial ME - Current'!$D$15),859.07)</f>
        <v>859.07</v>
      </c>
      <c r="Q256" s="1">
        <f t="shared" si="65"/>
        <v>234671.74000000046</v>
      </c>
      <c r="R256" s="40">
        <f>IF('Imperial ME - Current'!$D$15&lt;1.9605,324.57-67.0069*(1.9605-'Imperial ME - Current'!$D$15),324.57)</f>
        <v>324.57</v>
      </c>
      <c r="S256" s="1">
        <f t="shared" si="72"/>
        <v>117752.05999999994</v>
      </c>
      <c r="V256" s="40">
        <v>278</v>
      </c>
      <c r="W256" s="40">
        <f>IF('Imperial ME - Current'!$E$15&lt;1.9677,859.07-155.85*(1.9677-'Imperial ME - Current'!$E$15),859.07)</f>
        <v>859.07</v>
      </c>
      <c r="X256" s="1">
        <f t="shared" si="66"/>
        <v>234671.74000000046</v>
      </c>
      <c r="Y256" s="40">
        <f>IF('Imperial ME - Current'!$E$15&lt;1.9605,324.57-67.0069*(1.9605-'Imperial ME - Current'!$E$15),324.57)</f>
        <v>324.57</v>
      </c>
      <c r="Z256" s="1">
        <f t="shared" si="73"/>
        <v>117752.05999999994</v>
      </c>
      <c r="AC256" s="40">
        <v>278</v>
      </c>
      <c r="AD256" s="40">
        <f>IF('Imperial ME - Current'!$F$15&lt;1.9677,859.07-155.85*(1.9677-'Imperial ME - Current'!$F$15),859.07)</f>
        <v>859.07</v>
      </c>
      <c r="AE256" s="1">
        <f t="shared" si="67"/>
        <v>234671.74000000046</v>
      </c>
      <c r="AF256" s="40">
        <f>IF('Imperial ME - Current'!$F$15&lt;1.9605,324.57-67.0069*(1.9605-'Imperial ME - Current'!$F$15),324.57)</f>
        <v>324.57</v>
      </c>
      <c r="AG256" s="1">
        <f t="shared" si="74"/>
        <v>117752.05999999994</v>
      </c>
      <c r="AJ256" s="40">
        <v>278</v>
      </c>
      <c r="AK256" s="40">
        <f>IF('Imperial ME - Current'!$G$15&lt;1.9677,859.07-155.85*(1.9677-'Imperial ME - Current'!$G$15),859.07)</f>
        <v>859.07</v>
      </c>
      <c r="AL256" s="1">
        <f t="shared" si="68"/>
        <v>234671.74000000046</v>
      </c>
      <c r="AM256" s="40">
        <f>IF('Imperial ME - Current'!$G$15&lt;1.9605,324.57-67.0069*(1.9605-'Imperial ME - Current'!$G$15),324.57)</f>
        <v>324.57</v>
      </c>
      <c r="AN256" s="1">
        <f t="shared" si="75"/>
        <v>117752.05999999994</v>
      </c>
      <c r="AQ256" s="40">
        <v>278</v>
      </c>
      <c r="AR256" s="40">
        <f>IF('Imperial ME - Current'!$H$15&lt;1.9677,859.07-155.85*(1.9677-'Imperial ME - Current'!$H$15),859.07)</f>
        <v>859.07</v>
      </c>
      <c r="AS256" s="1">
        <f t="shared" si="69"/>
        <v>234671.74000000046</v>
      </c>
      <c r="AT256" s="40">
        <f>IF('Imperial ME - Current'!$H$15&lt;1.9605,324.57-67.0069*(1.9605-'Imperial ME - Current'!$H$15),324.57)</f>
        <v>324.57</v>
      </c>
      <c r="AU256" s="1">
        <f t="shared" si="76"/>
        <v>117752.05999999994</v>
      </c>
      <c r="AX256" s="40">
        <v>278</v>
      </c>
      <c r="AY256" s="40">
        <f>IF('Imperial ME - Current'!$I$15&lt;1.9677,859.07-155.85*(1.9677-'Imperial ME - Current'!$I$15),859.07)</f>
        <v>859.07</v>
      </c>
      <c r="AZ256" s="1">
        <f t="shared" si="70"/>
        <v>234671.74000000046</v>
      </c>
      <c r="BA256" s="40">
        <f>IF('Imperial ME - Current'!$I$15&lt;1.9605,324.57-67.0069*(1.9605-'Imperial ME - Current'!$I$15),324.57)</f>
        <v>324.57</v>
      </c>
      <c r="BB256" s="1">
        <f t="shared" si="77"/>
        <v>117752.05999999994</v>
      </c>
    </row>
    <row r="257" spans="1:54" x14ac:dyDescent="0.25">
      <c r="A257" s="40">
        <v>279</v>
      </c>
      <c r="B257" s="40">
        <f>IF('Imperial ME - Current'!$B$15&lt;1.9677,859.07-155.85*(1.9677-'Imperial ME - Current'!$B$15),859.07)</f>
        <v>859.07</v>
      </c>
      <c r="C257" s="1">
        <f t="shared" si="63"/>
        <v>235530.81000000046</v>
      </c>
      <c r="D257" s="40">
        <f>IF('Imperial ME - Current'!$B$15&lt;1.9605,324.57-67.0069*(1.9605-'Imperial ME - Current'!$B$15),324.57)</f>
        <v>324.57</v>
      </c>
      <c r="E257" s="1">
        <f t="shared" si="62"/>
        <v>118076.62999999995</v>
      </c>
      <c r="H257" s="40">
        <v>279</v>
      </c>
      <c r="I257" s="40">
        <f>IF('Imperial ME - Current'!$C$15&lt;1.9677,859.07-155.85*(1.9677-'Imperial ME - Current'!$C$15),859.07)</f>
        <v>859.07</v>
      </c>
      <c r="J257" s="1">
        <f t="shared" si="64"/>
        <v>235530.81000000046</v>
      </c>
      <c r="K257" s="40">
        <f>IF('Imperial ME - Current'!$C$15&lt;1.9605,324.57-67.0069*(1.9605-'Imperial ME - Current'!$C$15),324.57)</f>
        <v>324.57</v>
      </c>
      <c r="L257" s="1">
        <f t="shared" si="71"/>
        <v>118076.62999999995</v>
      </c>
      <c r="O257" s="40">
        <v>279</v>
      </c>
      <c r="P257" s="40">
        <f>IF('Imperial ME - Current'!$D$15&lt;1.9677,859.07-155.85*(1.9677-'Imperial ME - Current'!$D$15),859.07)</f>
        <v>859.07</v>
      </c>
      <c r="Q257" s="1">
        <f t="shared" si="65"/>
        <v>235530.81000000046</v>
      </c>
      <c r="R257" s="40">
        <f>IF('Imperial ME - Current'!$D$15&lt;1.9605,324.57-67.0069*(1.9605-'Imperial ME - Current'!$D$15),324.57)</f>
        <v>324.57</v>
      </c>
      <c r="S257" s="1">
        <f t="shared" si="72"/>
        <v>118076.62999999995</v>
      </c>
      <c r="V257" s="40">
        <v>279</v>
      </c>
      <c r="W257" s="40">
        <f>IF('Imperial ME - Current'!$E$15&lt;1.9677,859.07-155.85*(1.9677-'Imperial ME - Current'!$E$15),859.07)</f>
        <v>859.07</v>
      </c>
      <c r="X257" s="1">
        <f t="shared" si="66"/>
        <v>235530.81000000046</v>
      </c>
      <c r="Y257" s="40">
        <f>IF('Imperial ME - Current'!$E$15&lt;1.9605,324.57-67.0069*(1.9605-'Imperial ME - Current'!$E$15),324.57)</f>
        <v>324.57</v>
      </c>
      <c r="Z257" s="1">
        <f t="shared" si="73"/>
        <v>118076.62999999995</v>
      </c>
      <c r="AC257" s="40">
        <v>279</v>
      </c>
      <c r="AD257" s="40">
        <f>IF('Imperial ME - Current'!$F$15&lt;1.9677,859.07-155.85*(1.9677-'Imperial ME - Current'!$F$15),859.07)</f>
        <v>859.07</v>
      </c>
      <c r="AE257" s="1">
        <f t="shared" si="67"/>
        <v>235530.81000000046</v>
      </c>
      <c r="AF257" s="40">
        <f>IF('Imperial ME - Current'!$F$15&lt;1.9605,324.57-67.0069*(1.9605-'Imperial ME - Current'!$F$15),324.57)</f>
        <v>324.57</v>
      </c>
      <c r="AG257" s="1">
        <f t="shared" si="74"/>
        <v>118076.62999999995</v>
      </c>
      <c r="AJ257" s="40">
        <v>279</v>
      </c>
      <c r="AK257" s="40">
        <f>IF('Imperial ME - Current'!$G$15&lt;1.9677,859.07-155.85*(1.9677-'Imperial ME - Current'!$G$15),859.07)</f>
        <v>859.07</v>
      </c>
      <c r="AL257" s="1">
        <f t="shared" si="68"/>
        <v>235530.81000000046</v>
      </c>
      <c r="AM257" s="40">
        <f>IF('Imperial ME - Current'!$G$15&lt;1.9605,324.57-67.0069*(1.9605-'Imperial ME - Current'!$G$15),324.57)</f>
        <v>324.57</v>
      </c>
      <c r="AN257" s="1">
        <f t="shared" si="75"/>
        <v>118076.62999999995</v>
      </c>
      <c r="AQ257" s="40">
        <v>279</v>
      </c>
      <c r="AR257" s="40">
        <f>IF('Imperial ME - Current'!$H$15&lt;1.9677,859.07-155.85*(1.9677-'Imperial ME - Current'!$H$15),859.07)</f>
        <v>859.07</v>
      </c>
      <c r="AS257" s="1">
        <f t="shared" si="69"/>
        <v>235530.81000000046</v>
      </c>
      <c r="AT257" s="40">
        <f>IF('Imperial ME - Current'!$H$15&lt;1.9605,324.57-67.0069*(1.9605-'Imperial ME - Current'!$H$15),324.57)</f>
        <v>324.57</v>
      </c>
      <c r="AU257" s="1">
        <f t="shared" si="76"/>
        <v>118076.62999999995</v>
      </c>
      <c r="AX257" s="40">
        <v>279</v>
      </c>
      <c r="AY257" s="40">
        <f>IF('Imperial ME - Current'!$I$15&lt;1.9677,859.07-155.85*(1.9677-'Imperial ME - Current'!$I$15),859.07)</f>
        <v>859.07</v>
      </c>
      <c r="AZ257" s="1">
        <f t="shared" si="70"/>
        <v>235530.81000000046</v>
      </c>
      <c r="BA257" s="40">
        <f>IF('Imperial ME - Current'!$I$15&lt;1.9605,324.57-67.0069*(1.9605-'Imperial ME - Current'!$I$15),324.57)</f>
        <v>324.57</v>
      </c>
      <c r="BB257" s="1">
        <f t="shared" si="77"/>
        <v>118076.62999999995</v>
      </c>
    </row>
    <row r="258" spans="1:54" x14ac:dyDescent="0.25">
      <c r="A258" s="40">
        <v>280</v>
      </c>
      <c r="B258" s="40">
        <f>IF('Imperial ME - Current'!$B$15&lt;1.9677,859.07-155.85*(1.9677-'Imperial ME - Current'!$B$15),859.07)</f>
        <v>859.07</v>
      </c>
      <c r="C258" s="1">
        <f t="shared" si="63"/>
        <v>236389.88000000047</v>
      </c>
      <c r="D258" s="40">
        <f>IF('Imperial ME - Current'!$B$15&lt;1.9605,324.57-67.0069*(1.9605-'Imperial ME - Current'!$B$15),324.57)</f>
        <v>324.57</v>
      </c>
      <c r="E258" s="1">
        <f t="shared" si="62"/>
        <v>118401.19999999995</v>
      </c>
      <c r="H258" s="40">
        <v>280</v>
      </c>
      <c r="I258" s="40">
        <f>IF('Imperial ME - Current'!$C$15&lt;1.9677,859.07-155.85*(1.9677-'Imperial ME - Current'!$C$15),859.07)</f>
        <v>859.07</v>
      </c>
      <c r="J258" s="1">
        <f t="shared" si="64"/>
        <v>236389.88000000047</v>
      </c>
      <c r="K258" s="40">
        <f>IF('Imperial ME - Current'!$C$15&lt;1.9605,324.57-67.0069*(1.9605-'Imperial ME - Current'!$C$15),324.57)</f>
        <v>324.57</v>
      </c>
      <c r="L258" s="1">
        <f t="shared" si="71"/>
        <v>118401.19999999995</v>
      </c>
      <c r="O258" s="40">
        <v>280</v>
      </c>
      <c r="P258" s="40">
        <f>IF('Imperial ME - Current'!$D$15&lt;1.9677,859.07-155.85*(1.9677-'Imperial ME - Current'!$D$15),859.07)</f>
        <v>859.07</v>
      </c>
      <c r="Q258" s="1">
        <f t="shared" si="65"/>
        <v>236389.88000000047</v>
      </c>
      <c r="R258" s="40">
        <f>IF('Imperial ME - Current'!$D$15&lt;1.9605,324.57-67.0069*(1.9605-'Imperial ME - Current'!$D$15),324.57)</f>
        <v>324.57</v>
      </c>
      <c r="S258" s="1">
        <f t="shared" si="72"/>
        <v>118401.19999999995</v>
      </c>
      <c r="V258" s="40">
        <v>280</v>
      </c>
      <c r="W258" s="40">
        <f>IF('Imperial ME - Current'!$E$15&lt;1.9677,859.07-155.85*(1.9677-'Imperial ME - Current'!$E$15),859.07)</f>
        <v>859.07</v>
      </c>
      <c r="X258" s="1">
        <f t="shared" si="66"/>
        <v>236389.88000000047</v>
      </c>
      <c r="Y258" s="40">
        <f>IF('Imperial ME - Current'!$E$15&lt;1.9605,324.57-67.0069*(1.9605-'Imperial ME - Current'!$E$15),324.57)</f>
        <v>324.57</v>
      </c>
      <c r="Z258" s="1">
        <f t="shared" si="73"/>
        <v>118401.19999999995</v>
      </c>
      <c r="AC258" s="40">
        <v>280</v>
      </c>
      <c r="AD258" s="40">
        <f>IF('Imperial ME - Current'!$F$15&lt;1.9677,859.07-155.85*(1.9677-'Imperial ME - Current'!$F$15),859.07)</f>
        <v>859.07</v>
      </c>
      <c r="AE258" s="1">
        <f t="shared" si="67"/>
        <v>236389.88000000047</v>
      </c>
      <c r="AF258" s="40">
        <f>IF('Imperial ME - Current'!$F$15&lt;1.9605,324.57-67.0069*(1.9605-'Imperial ME - Current'!$F$15),324.57)</f>
        <v>324.57</v>
      </c>
      <c r="AG258" s="1">
        <f t="shared" si="74"/>
        <v>118401.19999999995</v>
      </c>
      <c r="AJ258" s="40">
        <v>280</v>
      </c>
      <c r="AK258" s="40">
        <f>IF('Imperial ME - Current'!$G$15&lt;1.9677,859.07-155.85*(1.9677-'Imperial ME - Current'!$G$15),859.07)</f>
        <v>859.07</v>
      </c>
      <c r="AL258" s="1">
        <f t="shared" si="68"/>
        <v>236389.88000000047</v>
      </c>
      <c r="AM258" s="40">
        <f>IF('Imperial ME - Current'!$G$15&lt;1.9605,324.57-67.0069*(1.9605-'Imperial ME - Current'!$G$15),324.57)</f>
        <v>324.57</v>
      </c>
      <c r="AN258" s="1">
        <f t="shared" si="75"/>
        <v>118401.19999999995</v>
      </c>
      <c r="AQ258" s="40">
        <v>280</v>
      </c>
      <c r="AR258" s="40">
        <f>IF('Imperial ME - Current'!$H$15&lt;1.9677,859.07-155.85*(1.9677-'Imperial ME - Current'!$H$15),859.07)</f>
        <v>859.07</v>
      </c>
      <c r="AS258" s="1">
        <f t="shared" si="69"/>
        <v>236389.88000000047</v>
      </c>
      <c r="AT258" s="40">
        <f>IF('Imperial ME - Current'!$H$15&lt;1.9605,324.57-67.0069*(1.9605-'Imperial ME - Current'!$H$15),324.57)</f>
        <v>324.57</v>
      </c>
      <c r="AU258" s="1">
        <f t="shared" si="76"/>
        <v>118401.19999999995</v>
      </c>
      <c r="AX258" s="40">
        <v>280</v>
      </c>
      <c r="AY258" s="40">
        <f>IF('Imperial ME - Current'!$I$15&lt;1.9677,859.07-155.85*(1.9677-'Imperial ME - Current'!$I$15),859.07)</f>
        <v>859.07</v>
      </c>
      <c r="AZ258" s="1">
        <f t="shared" si="70"/>
        <v>236389.88000000047</v>
      </c>
      <c r="BA258" s="40">
        <f>IF('Imperial ME - Current'!$I$15&lt;1.9605,324.57-67.0069*(1.9605-'Imperial ME - Current'!$I$15),324.57)</f>
        <v>324.57</v>
      </c>
      <c r="BB258" s="1">
        <f t="shared" si="77"/>
        <v>118401.19999999995</v>
      </c>
    </row>
    <row r="259" spans="1:54" x14ac:dyDescent="0.25">
      <c r="A259" s="40">
        <v>281</v>
      </c>
      <c r="B259" s="40">
        <f>IF('Imperial ME - Current'!$B$15&lt;1.9311,906.5-265.11*(1.9311-'Imperial ME - Current'!$B$15)+400.13*(1.9311-'Imperial ME - Current'!$B$15)^2,906.5)</f>
        <v>906.5</v>
      </c>
      <c r="C259" s="1">
        <f t="shared" si="63"/>
        <v>237296.38000000047</v>
      </c>
      <c r="D259" s="40">
        <f>IF('Imperial ME - Current'!$B$15&lt;2.23,300.45-26.8531*(2.23-'Imperial ME - Current'!$B$15),300.45)</f>
        <v>300.45</v>
      </c>
      <c r="E259" s="1">
        <f t="shared" si="62"/>
        <v>118701.64999999995</v>
      </c>
      <c r="F259" s="1"/>
      <c r="G259" s="1">
        <v>280</v>
      </c>
      <c r="H259" s="40">
        <v>281</v>
      </c>
      <c r="I259" s="40">
        <f>IF('Imperial ME - Current'!$C$15&lt;1.9311,906.5-265.11*(1.9311-'Imperial ME - Current'!$C$15)+400.13*(1.9311-'Imperial ME - Current'!$C$15)^2,906.5)</f>
        <v>906.5</v>
      </c>
      <c r="J259" s="1">
        <f t="shared" si="64"/>
        <v>237296.38000000047</v>
      </c>
      <c r="K259" s="40">
        <f>IF('Imperial ME - Current'!$C$15&lt;2.23,300.45-26.8531*(2.23-'Imperial ME - Current'!$C$15),300.45)</f>
        <v>300.45</v>
      </c>
      <c r="L259" s="1">
        <f t="shared" si="71"/>
        <v>118701.64999999995</v>
      </c>
      <c r="O259" s="40">
        <v>281</v>
      </c>
      <c r="P259" s="40">
        <f>IF('Imperial ME - Current'!$D$15&lt;1.9311,906.5-265.11*(1.9311-'Imperial ME - Current'!$D$15)+400.13*(1.9311-'Imperial ME - Current'!$D$15)^2,906.5)</f>
        <v>906.5</v>
      </c>
      <c r="Q259" s="1">
        <f t="shared" si="65"/>
        <v>237296.38000000047</v>
      </c>
      <c r="R259" s="40">
        <f>IF('Imperial ME - Current'!$D$15&lt;2.23,300.45-26.8531*(2.23-'Imperial ME - Current'!$D$15),300.45)</f>
        <v>300.45</v>
      </c>
      <c r="S259" s="1">
        <f t="shared" si="72"/>
        <v>118701.64999999995</v>
      </c>
      <c r="V259" s="40">
        <v>281</v>
      </c>
      <c r="W259" s="40">
        <f>IF('Imperial ME - Current'!$E$15&lt;1.9311,906.5-265.11*(1.9311-'Imperial ME - Current'!$E$15)+400.13*(1.9311-'Imperial ME - Current'!$E$15)^2,906.5)</f>
        <v>906.5</v>
      </c>
      <c r="X259" s="1">
        <f t="shared" si="66"/>
        <v>237296.38000000047</v>
      </c>
      <c r="Y259" s="40">
        <f>IF('Imperial ME - Current'!$E$15&lt;2.23,300.45-26.8531*(2.23-'Imperial ME - Current'!$E$15),300.45)</f>
        <v>300.45</v>
      </c>
      <c r="Z259" s="1">
        <f t="shared" si="73"/>
        <v>118701.64999999995</v>
      </c>
      <c r="AC259" s="40">
        <v>281</v>
      </c>
      <c r="AD259" s="40">
        <f>IF('Imperial ME - Current'!$F$15&lt;1.9311,906.5-265.11*(1.9311-'Imperial ME - Current'!$F$15)+400.13*(1.9311-'Imperial ME - Current'!$F$15)^2,906.5)</f>
        <v>906.5</v>
      </c>
      <c r="AE259" s="1">
        <f t="shared" si="67"/>
        <v>237296.38000000047</v>
      </c>
      <c r="AF259" s="40">
        <f>IF('Imperial ME - Current'!$F$15&lt;2.23,300.45-26.8531*(2.23-'Imperial ME - Current'!$F$15),300.45)</f>
        <v>300.45</v>
      </c>
      <c r="AG259" s="1">
        <f t="shared" si="74"/>
        <v>118701.64999999995</v>
      </c>
      <c r="AJ259" s="40">
        <v>281</v>
      </c>
      <c r="AK259" s="40">
        <f>IF('Imperial ME - Current'!$G$15&lt;1.9311,906.5-265.11*(1.9311-'Imperial ME - Current'!$G$15)+400.13*(1.9311-'Imperial ME - Current'!$G$15)^2,906.5)</f>
        <v>906.5</v>
      </c>
      <c r="AL259" s="1">
        <f t="shared" si="68"/>
        <v>237296.38000000047</v>
      </c>
      <c r="AM259" s="40">
        <f>IF('Imperial ME - Current'!$G$15&lt;2.23,300.45-26.8531*(2.23-'Imperial ME - Current'!$G$15),300.45)</f>
        <v>300.45</v>
      </c>
      <c r="AN259" s="1">
        <f t="shared" si="75"/>
        <v>118701.64999999995</v>
      </c>
      <c r="AQ259" s="40">
        <v>281</v>
      </c>
      <c r="AR259" s="40">
        <f>IF('Imperial ME - Current'!$H$15&lt;1.9311,906.5-265.11*(1.9311-'Imperial ME - Current'!$H$15)+400.13*(1.9311-'Imperial ME - Current'!$H$15)^2,906.5)</f>
        <v>906.5</v>
      </c>
      <c r="AS259" s="1">
        <f t="shared" si="69"/>
        <v>237296.38000000047</v>
      </c>
      <c r="AT259" s="40">
        <f>IF('Imperial ME - Current'!$H$15&lt;2.23,300.45-26.8531*(2.23-'Imperial ME - Current'!$H$15),300.45)</f>
        <v>300.45</v>
      </c>
      <c r="AU259" s="1">
        <f t="shared" si="76"/>
        <v>118701.64999999995</v>
      </c>
      <c r="AX259" s="40">
        <v>281</v>
      </c>
      <c r="AY259" s="40">
        <f>IF('Imperial ME - Current'!$I$15&lt;1.9311,906.5-265.11*(1.9311-'Imperial ME - Current'!$I$15)+400.13*(1.9311-'Imperial ME - Current'!$I$15)^2,906.5)</f>
        <v>906.5</v>
      </c>
      <c r="AZ259" s="1">
        <f t="shared" si="70"/>
        <v>237296.38000000047</v>
      </c>
      <c r="BA259" s="40">
        <f>IF('Imperial ME - Current'!$I$15&lt;2.23,300.45-26.8531*(2.23-'Imperial ME - Current'!$I$15),300.45)</f>
        <v>300.45</v>
      </c>
      <c r="BB259" s="1">
        <f t="shared" si="77"/>
        <v>118701.64999999995</v>
      </c>
    </row>
    <row r="260" spans="1:54" x14ac:dyDescent="0.25">
      <c r="A260" s="40">
        <v>282</v>
      </c>
      <c r="B260" s="93">
        <f>IF('Imperial ME - Current'!$B$15&lt;1.9311,906.5-265.11*(1.9311-'Imperial ME - Current'!$B$15)+400.13*(1.9311-'Imperial ME - Current'!$B$15)^2,906.5)</f>
        <v>906.5</v>
      </c>
      <c r="C260" s="1">
        <f t="shared" si="63"/>
        <v>238202.88000000047</v>
      </c>
      <c r="D260" s="40">
        <f>IF('Imperial ME - Current'!$B$15&lt;2.23,300.45-26.8531*(2.23-'Imperial ME - Current'!$B$15),300.45)</f>
        <v>300.45</v>
      </c>
      <c r="E260" s="1">
        <f t="shared" si="62"/>
        <v>119002.09999999995</v>
      </c>
      <c r="F260" s="1"/>
      <c r="G260" s="1">
        <v>330</v>
      </c>
      <c r="H260" s="40">
        <v>282</v>
      </c>
      <c r="I260" s="93">
        <f>IF('Imperial ME - Current'!$C$15&lt;1.9311,906.5-265.11*(1.9311-'Imperial ME - Current'!$C$15)+400.13*(1.9311-'Imperial ME - Current'!$C$15)^2,906.5)</f>
        <v>906.5</v>
      </c>
      <c r="J260" s="1">
        <f t="shared" si="64"/>
        <v>238202.88000000047</v>
      </c>
      <c r="K260" s="40">
        <f>IF('Imperial ME - Current'!$C$15&lt;2.23,300.45-26.8531*(2.23-'Imperial ME - Current'!$C$15),300.45)</f>
        <v>300.45</v>
      </c>
      <c r="L260" s="1">
        <f t="shared" si="71"/>
        <v>119002.09999999995</v>
      </c>
      <c r="O260" s="40">
        <v>282</v>
      </c>
      <c r="P260" s="93">
        <f>IF('Imperial ME - Current'!$D$15&lt;1.9311,906.5-265.11*(1.9311-'Imperial ME - Current'!$D$15)+400.13*(1.9311-'Imperial ME - Current'!$D$15)^2,906.5)</f>
        <v>906.5</v>
      </c>
      <c r="Q260" s="1">
        <f t="shared" si="65"/>
        <v>238202.88000000047</v>
      </c>
      <c r="R260" s="40">
        <f>IF('Imperial ME - Current'!$D$15&lt;2.23,300.45-26.8531*(2.23-'Imperial ME - Current'!$D$15),300.45)</f>
        <v>300.45</v>
      </c>
      <c r="S260" s="1">
        <f t="shared" si="72"/>
        <v>119002.09999999995</v>
      </c>
      <c r="V260" s="40">
        <v>282</v>
      </c>
      <c r="W260" s="93">
        <f>IF('Imperial ME - Current'!$E$15&lt;1.9311,906.5-265.11*(1.9311-'Imperial ME - Current'!$E$15)+400.13*(1.9311-'Imperial ME - Current'!$E$15)^2,906.5)</f>
        <v>906.5</v>
      </c>
      <c r="X260" s="1">
        <f t="shared" si="66"/>
        <v>238202.88000000047</v>
      </c>
      <c r="Y260" s="40">
        <f>IF('Imperial ME - Current'!$E$15&lt;2.23,300.45-26.8531*(2.23-'Imperial ME - Current'!$E$15),300.45)</f>
        <v>300.45</v>
      </c>
      <c r="Z260" s="1">
        <f t="shared" si="73"/>
        <v>119002.09999999995</v>
      </c>
      <c r="AC260" s="40">
        <v>282</v>
      </c>
      <c r="AD260" s="93">
        <f>IF('Imperial ME - Current'!$F$15&lt;1.9311,906.5-265.11*(1.9311-'Imperial ME - Current'!$F$15)+400.13*(1.9311-'Imperial ME - Current'!$F$15)^2,906.5)</f>
        <v>906.5</v>
      </c>
      <c r="AE260" s="1">
        <f t="shared" si="67"/>
        <v>238202.88000000047</v>
      </c>
      <c r="AF260" s="40">
        <f>IF('Imperial ME - Current'!$F$15&lt;2.23,300.45-26.8531*(2.23-'Imperial ME - Current'!$F$15),300.45)</f>
        <v>300.45</v>
      </c>
      <c r="AG260" s="1">
        <f t="shared" si="74"/>
        <v>119002.09999999995</v>
      </c>
      <c r="AJ260" s="40">
        <v>282</v>
      </c>
      <c r="AK260" s="93">
        <f>IF('Imperial ME - Current'!$G$15&lt;1.9311,906.5-265.11*(1.9311-'Imperial ME - Current'!$G$15)+400.13*(1.9311-'Imperial ME - Current'!$G$15)^2,906.5)</f>
        <v>906.5</v>
      </c>
      <c r="AL260" s="1">
        <f t="shared" si="68"/>
        <v>238202.88000000047</v>
      </c>
      <c r="AM260" s="40">
        <f>IF('Imperial ME - Current'!$G$15&lt;2.23,300.45-26.8531*(2.23-'Imperial ME - Current'!$G$15),300.45)</f>
        <v>300.45</v>
      </c>
      <c r="AN260" s="1">
        <f t="shared" si="75"/>
        <v>119002.09999999995</v>
      </c>
      <c r="AQ260" s="40">
        <v>282</v>
      </c>
      <c r="AR260" s="93">
        <f>IF('Imperial ME - Current'!$H$15&lt;1.9311,906.5-265.11*(1.9311-'Imperial ME - Current'!$H$15)+400.13*(1.9311-'Imperial ME - Current'!$H$15)^2,906.5)</f>
        <v>906.5</v>
      </c>
      <c r="AS260" s="1">
        <f t="shared" si="69"/>
        <v>238202.88000000047</v>
      </c>
      <c r="AT260" s="40">
        <f>IF('Imperial ME - Current'!$H$15&lt;2.23,300.45-26.8531*(2.23-'Imperial ME - Current'!$H$15),300.45)</f>
        <v>300.45</v>
      </c>
      <c r="AU260" s="1">
        <f t="shared" si="76"/>
        <v>119002.09999999995</v>
      </c>
      <c r="AX260" s="40">
        <v>282</v>
      </c>
      <c r="AY260" s="93">
        <f>IF('Imperial ME - Current'!$I$15&lt;1.9311,906.5-265.11*(1.9311-'Imperial ME - Current'!$I$15)+400.13*(1.9311-'Imperial ME - Current'!$I$15)^2,906.5)</f>
        <v>906.5</v>
      </c>
      <c r="AZ260" s="1">
        <f t="shared" si="70"/>
        <v>238202.88000000047</v>
      </c>
      <c r="BA260" s="40">
        <f>IF('Imperial ME - Current'!$I$15&lt;2.23,300.45-26.8531*(2.23-'Imperial ME - Current'!$I$15),300.45)</f>
        <v>300.45</v>
      </c>
      <c r="BB260" s="1">
        <f t="shared" si="77"/>
        <v>119002.09999999995</v>
      </c>
    </row>
    <row r="261" spans="1:54" x14ac:dyDescent="0.25">
      <c r="A261" s="40">
        <v>283</v>
      </c>
      <c r="B261" s="93">
        <f>IF('Imperial ME - Current'!$B$15&lt;1.9311,906.5-265.11*(1.9311-'Imperial ME - Current'!$B$15)+400.13*(1.9311-'Imperial ME - Current'!$B$15)^2,906.5)</f>
        <v>906.5</v>
      </c>
      <c r="C261" s="1">
        <f t="shared" si="63"/>
        <v>239109.38000000047</v>
      </c>
      <c r="D261" s="40">
        <f>IF('Imperial ME - Current'!$B$15&lt;2.23,300.45-26.8531*(2.23-'Imperial ME - Current'!$B$15),300.45)</f>
        <v>300.45</v>
      </c>
      <c r="E261" s="1">
        <f t="shared" si="62"/>
        <v>119302.54999999994</v>
      </c>
      <c r="F261" s="1"/>
      <c r="G261" s="1"/>
      <c r="H261" s="40">
        <v>283</v>
      </c>
      <c r="I261" s="93">
        <f>IF('Imperial ME - Current'!$C$15&lt;1.9311,906.5-265.11*(1.9311-'Imperial ME - Current'!$C$15)+400.13*(1.9311-'Imperial ME - Current'!$C$15)^2,906.5)</f>
        <v>906.5</v>
      </c>
      <c r="J261" s="1">
        <f t="shared" si="64"/>
        <v>239109.38000000047</v>
      </c>
      <c r="K261" s="40">
        <f>IF('Imperial ME - Current'!$C$15&lt;2.23,300.45-26.8531*(2.23-'Imperial ME - Current'!$C$15),300.45)</f>
        <v>300.45</v>
      </c>
      <c r="L261" s="1">
        <f t="shared" si="71"/>
        <v>119302.54999999994</v>
      </c>
      <c r="O261" s="40">
        <v>283</v>
      </c>
      <c r="P261" s="93">
        <f>IF('Imperial ME - Current'!$D$15&lt;1.9311,906.5-265.11*(1.9311-'Imperial ME - Current'!$D$15)+400.13*(1.9311-'Imperial ME - Current'!$D$15)^2,906.5)</f>
        <v>906.5</v>
      </c>
      <c r="Q261" s="1">
        <f t="shared" si="65"/>
        <v>239109.38000000047</v>
      </c>
      <c r="R261" s="40">
        <f>IF('Imperial ME - Current'!$D$15&lt;2.23,300.45-26.8531*(2.23-'Imperial ME - Current'!$D$15),300.45)</f>
        <v>300.45</v>
      </c>
      <c r="S261" s="1">
        <f t="shared" si="72"/>
        <v>119302.54999999994</v>
      </c>
      <c r="V261" s="40">
        <v>283</v>
      </c>
      <c r="W261" s="93">
        <f>IF('Imperial ME - Current'!$E$15&lt;1.9311,906.5-265.11*(1.9311-'Imperial ME - Current'!$E$15)+400.13*(1.9311-'Imperial ME - Current'!$E$15)^2,906.5)</f>
        <v>906.5</v>
      </c>
      <c r="X261" s="1">
        <f t="shared" si="66"/>
        <v>239109.38000000047</v>
      </c>
      <c r="Y261" s="40">
        <f>IF('Imperial ME - Current'!$E$15&lt;2.23,300.45-26.8531*(2.23-'Imperial ME - Current'!$E$15),300.45)</f>
        <v>300.45</v>
      </c>
      <c r="Z261" s="1">
        <f t="shared" si="73"/>
        <v>119302.54999999994</v>
      </c>
      <c r="AC261" s="40">
        <v>283</v>
      </c>
      <c r="AD261" s="93">
        <f>IF('Imperial ME - Current'!$F$15&lt;1.9311,906.5-265.11*(1.9311-'Imperial ME - Current'!$F$15)+400.13*(1.9311-'Imperial ME - Current'!$F$15)^2,906.5)</f>
        <v>906.5</v>
      </c>
      <c r="AE261" s="1">
        <f t="shared" si="67"/>
        <v>239109.38000000047</v>
      </c>
      <c r="AF261" s="40">
        <f>IF('Imperial ME - Current'!$F$15&lt;2.23,300.45-26.8531*(2.23-'Imperial ME - Current'!$F$15),300.45)</f>
        <v>300.45</v>
      </c>
      <c r="AG261" s="1">
        <f t="shared" si="74"/>
        <v>119302.54999999994</v>
      </c>
      <c r="AJ261" s="40">
        <v>283</v>
      </c>
      <c r="AK261" s="93">
        <f>IF('Imperial ME - Current'!$G$15&lt;1.9311,906.5-265.11*(1.9311-'Imperial ME - Current'!$G$15)+400.13*(1.9311-'Imperial ME - Current'!$G$15)^2,906.5)</f>
        <v>906.5</v>
      </c>
      <c r="AL261" s="1">
        <f t="shared" si="68"/>
        <v>239109.38000000047</v>
      </c>
      <c r="AM261" s="40">
        <f>IF('Imperial ME - Current'!$G$15&lt;2.23,300.45-26.8531*(2.23-'Imperial ME - Current'!$G$15),300.45)</f>
        <v>300.45</v>
      </c>
      <c r="AN261" s="1">
        <f t="shared" si="75"/>
        <v>119302.54999999994</v>
      </c>
      <c r="AQ261" s="40">
        <v>283</v>
      </c>
      <c r="AR261" s="93">
        <f>IF('Imperial ME - Current'!$H$15&lt;1.9311,906.5-265.11*(1.9311-'Imperial ME - Current'!$H$15)+400.13*(1.9311-'Imperial ME - Current'!$H$15)^2,906.5)</f>
        <v>906.5</v>
      </c>
      <c r="AS261" s="1">
        <f t="shared" si="69"/>
        <v>239109.38000000047</v>
      </c>
      <c r="AT261" s="40">
        <f>IF('Imperial ME - Current'!$H$15&lt;2.23,300.45-26.8531*(2.23-'Imperial ME - Current'!$H$15),300.45)</f>
        <v>300.45</v>
      </c>
      <c r="AU261" s="1">
        <f t="shared" si="76"/>
        <v>119302.54999999994</v>
      </c>
      <c r="AX261" s="40">
        <v>283</v>
      </c>
      <c r="AY261" s="93">
        <f>IF('Imperial ME - Current'!$I$15&lt;1.9311,906.5-265.11*(1.9311-'Imperial ME - Current'!$I$15)+400.13*(1.9311-'Imperial ME - Current'!$I$15)^2,906.5)</f>
        <v>906.5</v>
      </c>
      <c r="AZ261" s="1">
        <f t="shared" si="70"/>
        <v>239109.38000000047</v>
      </c>
      <c r="BA261" s="40">
        <f>IF('Imperial ME - Current'!$I$15&lt;2.23,300.45-26.8531*(2.23-'Imperial ME - Current'!$I$15),300.45)</f>
        <v>300.45</v>
      </c>
      <c r="BB261" s="1">
        <f t="shared" si="77"/>
        <v>119302.54999999994</v>
      </c>
    </row>
    <row r="262" spans="1:54" x14ac:dyDescent="0.25">
      <c r="A262" s="40">
        <v>284</v>
      </c>
      <c r="B262" s="93">
        <f>IF('Imperial ME - Current'!$B$15&lt;1.9311,906.5-265.11*(1.9311-'Imperial ME - Current'!$B$15)+400.13*(1.9311-'Imperial ME - Current'!$B$15)^2,906.5)</f>
        <v>906.5</v>
      </c>
      <c r="C262" s="1">
        <f t="shared" si="63"/>
        <v>240015.88000000047</v>
      </c>
      <c r="D262" s="40">
        <f>IF('Imperial ME - Current'!$B$15&lt;2.23,300.45-26.8531*(2.23-'Imperial ME - Current'!$B$15),300.45)</f>
        <v>300.45</v>
      </c>
      <c r="E262" s="1">
        <f t="shared" si="62"/>
        <v>119602.99999999994</v>
      </c>
      <c r="F262" s="1"/>
      <c r="G262" s="1"/>
      <c r="H262" s="40">
        <v>284</v>
      </c>
      <c r="I262" s="93">
        <f>IF('Imperial ME - Current'!$C$15&lt;1.9311,906.5-265.11*(1.9311-'Imperial ME - Current'!$C$15)+400.13*(1.9311-'Imperial ME - Current'!$C$15)^2,906.5)</f>
        <v>906.5</v>
      </c>
      <c r="J262" s="1">
        <f t="shared" si="64"/>
        <v>240015.88000000047</v>
      </c>
      <c r="K262" s="40">
        <f>IF('Imperial ME - Current'!$C$15&lt;2.23,300.45-26.8531*(2.23-'Imperial ME - Current'!$C$15),300.45)</f>
        <v>300.45</v>
      </c>
      <c r="L262" s="1">
        <f t="shared" si="71"/>
        <v>119602.99999999994</v>
      </c>
      <c r="O262" s="40">
        <v>284</v>
      </c>
      <c r="P262" s="93">
        <f>IF('Imperial ME - Current'!$D$15&lt;1.9311,906.5-265.11*(1.9311-'Imperial ME - Current'!$D$15)+400.13*(1.9311-'Imperial ME - Current'!$D$15)^2,906.5)</f>
        <v>906.5</v>
      </c>
      <c r="Q262" s="1">
        <f t="shared" si="65"/>
        <v>240015.88000000047</v>
      </c>
      <c r="R262" s="40">
        <f>IF('Imperial ME - Current'!$D$15&lt;2.23,300.45-26.8531*(2.23-'Imperial ME - Current'!$D$15),300.45)</f>
        <v>300.45</v>
      </c>
      <c r="S262" s="1">
        <f t="shared" si="72"/>
        <v>119602.99999999994</v>
      </c>
      <c r="V262" s="40">
        <v>284</v>
      </c>
      <c r="W262" s="93">
        <f>IF('Imperial ME - Current'!$E$15&lt;1.9311,906.5-265.11*(1.9311-'Imperial ME - Current'!$E$15)+400.13*(1.9311-'Imperial ME - Current'!$E$15)^2,906.5)</f>
        <v>906.5</v>
      </c>
      <c r="X262" s="1">
        <f t="shared" si="66"/>
        <v>240015.88000000047</v>
      </c>
      <c r="Y262" s="40">
        <f>IF('Imperial ME - Current'!$E$15&lt;2.23,300.45-26.8531*(2.23-'Imperial ME - Current'!$E$15),300.45)</f>
        <v>300.45</v>
      </c>
      <c r="Z262" s="1">
        <f t="shared" si="73"/>
        <v>119602.99999999994</v>
      </c>
      <c r="AC262" s="40">
        <v>284</v>
      </c>
      <c r="AD262" s="93">
        <f>IF('Imperial ME - Current'!$F$15&lt;1.9311,906.5-265.11*(1.9311-'Imperial ME - Current'!$F$15)+400.13*(1.9311-'Imperial ME - Current'!$F$15)^2,906.5)</f>
        <v>906.5</v>
      </c>
      <c r="AE262" s="1">
        <f t="shared" si="67"/>
        <v>240015.88000000047</v>
      </c>
      <c r="AF262" s="40">
        <f>IF('Imperial ME - Current'!$F$15&lt;2.23,300.45-26.8531*(2.23-'Imperial ME - Current'!$F$15),300.45)</f>
        <v>300.45</v>
      </c>
      <c r="AG262" s="1">
        <f t="shared" si="74"/>
        <v>119602.99999999994</v>
      </c>
      <c r="AJ262" s="40">
        <v>284</v>
      </c>
      <c r="AK262" s="93">
        <f>IF('Imperial ME - Current'!$G$15&lt;1.9311,906.5-265.11*(1.9311-'Imperial ME - Current'!$G$15)+400.13*(1.9311-'Imperial ME - Current'!$G$15)^2,906.5)</f>
        <v>906.5</v>
      </c>
      <c r="AL262" s="1">
        <f t="shared" si="68"/>
        <v>240015.88000000047</v>
      </c>
      <c r="AM262" s="40">
        <f>IF('Imperial ME - Current'!$G$15&lt;2.23,300.45-26.8531*(2.23-'Imperial ME - Current'!$G$15),300.45)</f>
        <v>300.45</v>
      </c>
      <c r="AN262" s="1">
        <f t="shared" si="75"/>
        <v>119602.99999999994</v>
      </c>
      <c r="AQ262" s="40">
        <v>284</v>
      </c>
      <c r="AR262" s="93">
        <f>IF('Imperial ME - Current'!$H$15&lt;1.9311,906.5-265.11*(1.9311-'Imperial ME - Current'!$H$15)+400.13*(1.9311-'Imperial ME - Current'!$H$15)^2,906.5)</f>
        <v>906.5</v>
      </c>
      <c r="AS262" s="1">
        <f t="shared" si="69"/>
        <v>240015.88000000047</v>
      </c>
      <c r="AT262" s="40">
        <f>IF('Imperial ME - Current'!$H$15&lt;2.23,300.45-26.8531*(2.23-'Imperial ME - Current'!$H$15),300.45)</f>
        <v>300.45</v>
      </c>
      <c r="AU262" s="1">
        <f t="shared" si="76"/>
        <v>119602.99999999994</v>
      </c>
      <c r="AX262" s="40">
        <v>284</v>
      </c>
      <c r="AY262" s="93">
        <f>IF('Imperial ME - Current'!$I$15&lt;1.9311,906.5-265.11*(1.9311-'Imperial ME - Current'!$I$15)+400.13*(1.9311-'Imperial ME - Current'!$I$15)^2,906.5)</f>
        <v>906.5</v>
      </c>
      <c r="AZ262" s="1">
        <f t="shared" si="70"/>
        <v>240015.88000000047</v>
      </c>
      <c r="BA262" s="40">
        <f>IF('Imperial ME - Current'!$I$15&lt;2.23,300.45-26.8531*(2.23-'Imperial ME - Current'!$I$15),300.45)</f>
        <v>300.45</v>
      </c>
      <c r="BB262" s="1">
        <f t="shared" si="77"/>
        <v>119602.99999999994</v>
      </c>
    </row>
    <row r="263" spans="1:54" x14ac:dyDescent="0.25">
      <c r="A263" s="40">
        <v>285</v>
      </c>
      <c r="B263" s="93">
        <f>IF('Imperial ME - Current'!$B$15&lt;1.9311,906.5-265.11*(1.9311-'Imperial ME - Current'!$B$15)+400.13*(1.9311-'Imperial ME - Current'!$B$15)^2,906.5)</f>
        <v>906.5</v>
      </c>
      <c r="C263" s="1">
        <f t="shared" si="63"/>
        <v>240922.38000000047</v>
      </c>
      <c r="D263" s="40">
        <f>IF('Imperial ME - Current'!$B$15&lt;2.23,300.45-26.8531*(2.23-'Imperial ME - Current'!$B$15),300.45)</f>
        <v>300.45</v>
      </c>
      <c r="E263" s="1">
        <f t="shared" ref="E263:E308" si="78">D263+E262</f>
        <v>119903.44999999994</v>
      </c>
      <c r="F263" s="1"/>
      <c r="G263" s="1"/>
      <c r="H263" s="40">
        <v>285</v>
      </c>
      <c r="I263" s="93">
        <f>IF('Imperial ME - Current'!$C$15&lt;1.9311,906.5-265.11*(1.9311-'Imperial ME - Current'!$C$15)+400.13*(1.9311-'Imperial ME - Current'!$C$15)^2,906.5)</f>
        <v>906.5</v>
      </c>
      <c r="J263" s="1">
        <f t="shared" si="64"/>
        <v>240922.38000000047</v>
      </c>
      <c r="K263" s="40">
        <f>IF('Imperial ME - Current'!$C$15&lt;2.23,300.45-26.8531*(2.23-'Imperial ME - Current'!$C$15),300.45)</f>
        <v>300.45</v>
      </c>
      <c r="L263" s="1">
        <f t="shared" si="71"/>
        <v>119903.44999999994</v>
      </c>
      <c r="O263" s="40">
        <v>285</v>
      </c>
      <c r="P263" s="93">
        <f>IF('Imperial ME - Current'!$D$15&lt;1.9311,906.5-265.11*(1.9311-'Imperial ME - Current'!$D$15)+400.13*(1.9311-'Imperial ME - Current'!$D$15)^2,906.5)</f>
        <v>906.5</v>
      </c>
      <c r="Q263" s="1">
        <f t="shared" si="65"/>
        <v>240922.38000000047</v>
      </c>
      <c r="R263" s="40">
        <f>IF('Imperial ME - Current'!$D$15&lt;2.23,300.45-26.8531*(2.23-'Imperial ME - Current'!$D$15),300.45)</f>
        <v>300.45</v>
      </c>
      <c r="S263" s="1">
        <f t="shared" si="72"/>
        <v>119903.44999999994</v>
      </c>
      <c r="V263" s="40">
        <v>285</v>
      </c>
      <c r="W263" s="93">
        <f>IF('Imperial ME - Current'!$E$15&lt;1.9311,906.5-265.11*(1.9311-'Imperial ME - Current'!$E$15)+400.13*(1.9311-'Imperial ME - Current'!$E$15)^2,906.5)</f>
        <v>906.5</v>
      </c>
      <c r="X263" s="1">
        <f t="shared" si="66"/>
        <v>240922.38000000047</v>
      </c>
      <c r="Y263" s="40">
        <f>IF('Imperial ME - Current'!$E$15&lt;2.23,300.45-26.8531*(2.23-'Imperial ME - Current'!$E$15),300.45)</f>
        <v>300.45</v>
      </c>
      <c r="Z263" s="1">
        <f t="shared" si="73"/>
        <v>119903.44999999994</v>
      </c>
      <c r="AC263" s="40">
        <v>285</v>
      </c>
      <c r="AD263" s="93">
        <f>IF('Imperial ME - Current'!$F$15&lt;1.9311,906.5-265.11*(1.9311-'Imperial ME - Current'!$F$15)+400.13*(1.9311-'Imperial ME - Current'!$F$15)^2,906.5)</f>
        <v>906.5</v>
      </c>
      <c r="AE263" s="1">
        <f t="shared" si="67"/>
        <v>240922.38000000047</v>
      </c>
      <c r="AF263" s="40">
        <f>IF('Imperial ME - Current'!$F$15&lt;2.23,300.45-26.8531*(2.23-'Imperial ME - Current'!$F$15),300.45)</f>
        <v>300.45</v>
      </c>
      <c r="AG263" s="1">
        <f t="shared" si="74"/>
        <v>119903.44999999994</v>
      </c>
      <c r="AJ263" s="40">
        <v>285</v>
      </c>
      <c r="AK263" s="93">
        <f>IF('Imperial ME - Current'!$G$15&lt;1.9311,906.5-265.11*(1.9311-'Imperial ME - Current'!$G$15)+400.13*(1.9311-'Imperial ME - Current'!$G$15)^2,906.5)</f>
        <v>906.5</v>
      </c>
      <c r="AL263" s="1">
        <f t="shared" si="68"/>
        <v>240922.38000000047</v>
      </c>
      <c r="AM263" s="40">
        <f>IF('Imperial ME - Current'!$G$15&lt;2.23,300.45-26.8531*(2.23-'Imperial ME - Current'!$G$15),300.45)</f>
        <v>300.45</v>
      </c>
      <c r="AN263" s="1">
        <f t="shared" si="75"/>
        <v>119903.44999999994</v>
      </c>
      <c r="AQ263" s="40">
        <v>285</v>
      </c>
      <c r="AR263" s="93">
        <f>IF('Imperial ME - Current'!$H$15&lt;1.9311,906.5-265.11*(1.9311-'Imperial ME - Current'!$H$15)+400.13*(1.9311-'Imperial ME - Current'!$H$15)^2,906.5)</f>
        <v>906.5</v>
      </c>
      <c r="AS263" s="1">
        <f t="shared" si="69"/>
        <v>240922.38000000047</v>
      </c>
      <c r="AT263" s="40">
        <f>IF('Imperial ME - Current'!$H$15&lt;2.23,300.45-26.8531*(2.23-'Imperial ME - Current'!$H$15),300.45)</f>
        <v>300.45</v>
      </c>
      <c r="AU263" s="1">
        <f t="shared" si="76"/>
        <v>119903.44999999994</v>
      </c>
      <c r="AX263" s="40">
        <v>285</v>
      </c>
      <c r="AY263" s="93">
        <f>IF('Imperial ME - Current'!$I$15&lt;1.9311,906.5-265.11*(1.9311-'Imperial ME - Current'!$I$15)+400.13*(1.9311-'Imperial ME - Current'!$I$15)^2,906.5)</f>
        <v>906.5</v>
      </c>
      <c r="AZ263" s="1">
        <f t="shared" si="70"/>
        <v>240922.38000000047</v>
      </c>
      <c r="BA263" s="40">
        <f>IF('Imperial ME - Current'!$I$15&lt;2.23,300.45-26.8531*(2.23-'Imperial ME - Current'!$I$15),300.45)</f>
        <v>300.45</v>
      </c>
      <c r="BB263" s="1">
        <f t="shared" si="77"/>
        <v>119903.44999999994</v>
      </c>
    </row>
    <row r="264" spans="1:54" x14ac:dyDescent="0.25">
      <c r="A264" s="40">
        <v>286</v>
      </c>
      <c r="B264" s="93">
        <f>IF('Imperial ME - Current'!$B$15&lt;1.9311,906.5-265.11*(1.9311-'Imperial ME - Current'!$B$15)+400.13*(1.9311-'Imperial ME - Current'!$B$15)^2,906.5)</f>
        <v>906.5</v>
      </c>
      <c r="C264" s="1">
        <f t="shared" ref="C264:C308" si="79">B264+C263</f>
        <v>241828.88000000047</v>
      </c>
      <c r="D264" s="40">
        <f>IF('Imperial ME - Current'!$B$15&lt;2.23,300.45-26.8531*(2.23-'Imperial ME - Current'!$B$15),300.45)</f>
        <v>300.45</v>
      </c>
      <c r="E264" s="1">
        <f t="shared" si="78"/>
        <v>120203.89999999994</v>
      </c>
      <c r="H264" s="40">
        <v>286</v>
      </c>
      <c r="I264" s="93">
        <f>IF('Imperial ME - Current'!$C$15&lt;1.9311,906.5-265.11*(1.9311-'Imperial ME - Current'!$C$15)+400.13*(1.9311-'Imperial ME - Current'!$C$15)^2,906.5)</f>
        <v>906.5</v>
      </c>
      <c r="J264" s="1">
        <f t="shared" ref="J264:J308" si="80">I264+J263</f>
        <v>241828.88000000047</v>
      </c>
      <c r="K264" s="40">
        <f>IF('Imperial ME - Current'!$C$15&lt;2.23,300.45-26.8531*(2.23-'Imperial ME - Current'!$C$15),300.45)</f>
        <v>300.45</v>
      </c>
      <c r="L264" s="1">
        <f t="shared" si="71"/>
        <v>120203.89999999994</v>
      </c>
      <c r="O264" s="40">
        <v>286</v>
      </c>
      <c r="P264" s="93">
        <f>IF('Imperial ME - Current'!$D$15&lt;1.9311,906.5-265.11*(1.9311-'Imperial ME - Current'!$D$15)+400.13*(1.9311-'Imperial ME - Current'!$D$15)^2,906.5)</f>
        <v>906.5</v>
      </c>
      <c r="Q264" s="1">
        <f t="shared" ref="Q264:Q308" si="81">P264+Q263</f>
        <v>241828.88000000047</v>
      </c>
      <c r="R264" s="40">
        <f>IF('Imperial ME - Current'!$D$15&lt;2.23,300.45-26.8531*(2.23-'Imperial ME - Current'!$D$15),300.45)</f>
        <v>300.45</v>
      </c>
      <c r="S264" s="1">
        <f t="shared" si="72"/>
        <v>120203.89999999994</v>
      </c>
      <c r="V264" s="40">
        <v>286</v>
      </c>
      <c r="W264" s="93">
        <f>IF('Imperial ME - Current'!$E$15&lt;1.9311,906.5-265.11*(1.9311-'Imperial ME - Current'!$E$15)+400.13*(1.9311-'Imperial ME - Current'!$E$15)^2,906.5)</f>
        <v>906.5</v>
      </c>
      <c r="X264" s="1">
        <f t="shared" ref="X264:X308" si="82">W264+X263</f>
        <v>241828.88000000047</v>
      </c>
      <c r="Y264" s="40">
        <f>IF('Imperial ME - Current'!$E$15&lt;2.23,300.45-26.8531*(2.23-'Imperial ME - Current'!$E$15),300.45)</f>
        <v>300.45</v>
      </c>
      <c r="Z264" s="1">
        <f t="shared" si="73"/>
        <v>120203.89999999994</v>
      </c>
      <c r="AC264" s="40">
        <v>286</v>
      </c>
      <c r="AD264" s="93">
        <f>IF('Imperial ME - Current'!$F$15&lt;1.9311,906.5-265.11*(1.9311-'Imperial ME - Current'!$F$15)+400.13*(1.9311-'Imperial ME - Current'!$F$15)^2,906.5)</f>
        <v>906.5</v>
      </c>
      <c r="AE264" s="1">
        <f t="shared" ref="AE264:AE308" si="83">AD264+AE263</f>
        <v>241828.88000000047</v>
      </c>
      <c r="AF264" s="40">
        <f>IF('Imperial ME - Current'!$F$15&lt;2.23,300.45-26.8531*(2.23-'Imperial ME - Current'!$F$15),300.45)</f>
        <v>300.45</v>
      </c>
      <c r="AG264" s="1">
        <f t="shared" si="74"/>
        <v>120203.89999999994</v>
      </c>
      <c r="AJ264" s="40">
        <v>286</v>
      </c>
      <c r="AK264" s="93">
        <f>IF('Imperial ME - Current'!$G$15&lt;1.9311,906.5-265.11*(1.9311-'Imperial ME - Current'!$G$15)+400.13*(1.9311-'Imperial ME - Current'!$G$15)^2,906.5)</f>
        <v>906.5</v>
      </c>
      <c r="AL264" s="1">
        <f t="shared" ref="AL264:AL308" si="84">AK264+AL263</f>
        <v>241828.88000000047</v>
      </c>
      <c r="AM264" s="40">
        <f>IF('Imperial ME - Current'!$G$15&lt;2.23,300.45-26.8531*(2.23-'Imperial ME - Current'!$G$15),300.45)</f>
        <v>300.45</v>
      </c>
      <c r="AN264" s="1">
        <f t="shared" si="75"/>
        <v>120203.89999999994</v>
      </c>
      <c r="AQ264" s="40">
        <v>286</v>
      </c>
      <c r="AR264" s="93">
        <f>IF('Imperial ME - Current'!$H$15&lt;1.9311,906.5-265.11*(1.9311-'Imperial ME - Current'!$H$15)+400.13*(1.9311-'Imperial ME - Current'!$H$15)^2,906.5)</f>
        <v>906.5</v>
      </c>
      <c r="AS264" s="1">
        <f t="shared" ref="AS264:AS308" si="85">AR264+AS263</f>
        <v>241828.88000000047</v>
      </c>
      <c r="AT264" s="40">
        <f>IF('Imperial ME - Current'!$H$15&lt;2.23,300.45-26.8531*(2.23-'Imperial ME - Current'!$H$15),300.45)</f>
        <v>300.45</v>
      </c>
      <c r="AU264" s="1">
        <f t="shared" si="76"/>
        <v>120203.89999999994</v>
      </c>
      <c r="AX264" s="40">
        <v>286</v>
      </c>
      <c r="AY264" s="93">
        <f>IF('Imperial ME - Current'!$I$15&lt;1.9311,906.5-265.11*(1.9311-'Imperial ME - Current'!$I$15)+400.13*(1.9311-'Imperial ME - Current'!$I$15)^2,906.5)</f>
        <v>906.5</v>
      </c>
      <c r="AZ264" s="1">
        <f t="shared" ref="AZ264:AZ308" si="86">AY264+AZ263</f>
        <v>241828.88000000047</v>
      </c>
      <c r="BA264" s="40">
        <f>IF('Imperial ME - Current'!$I$15&lt;2.23,300.45-26.8531*(2.23-'Imperial ME - Current'!$I$15),300.45)</f>
        <v>300.45</v>
      </c>
      <c r="BB264" s="1">
        <f t="shared" si="77"/>
        <v>120203.89999999994</v>
      </c>
    </row>
    <row r="265" spans="1:54" x14ac:dyDescent="0.25">
      <c r="A265" s="40">
        <v>287</v>
      </c>
      <c r="B265" s="93">
        <f>IF('Imperial ME - Current'!$B$15&lt;1.9311,906.5-265.11*(1.9311-'Imperial ME - Current'!$B$15)+400.13*(1.9311-'Imperial ME - Current'!$B$15)^2,906.5)</f>
        <v>906.5</v>
      </c>
      <c r="C265" s="1">
        <f t="shared" si="79"/>
        <v>242735.38000000047</v>
      </c>
      <c r="D265" s="40">
        <f>IF('Imperial ME - Current'!$B$15&lt;2.23,300.45-26.8531*(2.23-'Imperial ME - Current'!$B$15),300.45)</f>
        <v>300.45</v>
      </c>
      <c r="E265" s="1">
        <f t="shared" si="78"/>
        <v>120504.34999999993</v>
      </c>
      <c r="H265" s="40">
        <v>287</v>
      </c>
      <c r="I265" s="93">
        <f>IF('Imperial ME - Current'!$C$15&lt;1.9311,906.5-265.11*(1.9311-'Imperial ME - Current'!$C$15)+400.13*(1.9311-'Imperial ME - Current'!$C$15)^2,906.5)</f>
        <v>906.5</v>
      </c>
      <c r="J265" s="1">
        <f t="shared" si="80"/>
        <v>242735.38000000047</v>
      </c>
      <c r="K265" s="40">
        <f>IF('Imperial ME - Current'!$C$15&lt;2.23,300.45-26.8531*(2.23-'Imperial ME - Current'!$C$15),300.45)</f>
        <v>300.45</v>
      </c>
      <c r="L265" s="1">
        <f t="shared" si="71"/>
        <v>120504.34999999993</v>
      </c>
      <c r="O265" s="40">
        <v>287</v>
      </c>
      <c r="P265" s="93">
        <f>IF('Imperial ME - Current'!$D$15&lt;1.9311,906.5-265.11*(1.9311-'Imperial ME - Current'!$D$15)+400.13*(1.9311-'Imperial ME - Current'!$D$15)^2,906.5)</f>
        <v>906.5</v>
      </c>
      <c r="Q265" s="1">
        <f t="shared" si="81"/>
        <v>242735.38000000047</v>
      </c>
      <c r="R265" s="40">
        <f>IF('Imperial ME - Current'!$D$15&lt;2.23,300.45-26.8531*(2.23-'Imperial ME - Current'!$D$15),300.45)</f>
        <v>300.45</v>
      </c>
      <c r="S265" s="1">
        <f t="shared" si="72"/>
        <v>120504.34999999993</v>
      </c>
      <c r="V265" s="40">
        <v>287</v>
      </c>
      <c r="W265" s="93">
        <f>IF('Imperial ME - Current'!$E$15&lt;1.9311,906.5-265.11*(1.9311-'Imperial ME - Current'!$E$15)+400.13*(1.9311-'Imperial ME - Current'!$E$15)^2,906.5)</f>
        <v>906.5</v>
      </c>
      <c r="X265" s="1">
        <f t="shared" si="82"/>
        <v>242735.38000000047</v>
      </c>
      <c r="Y265" s="40">
        <f>IF('Imperial ME - Current'!$E$15&lt;2.23,300.45-26.8531*(2.23-'Imperial ME - Current'!$E$15),300.45)</f>
        <v>300.45</v>
      </c>
      <c r="Z265" s="1">
        <f t="shared" si="73"/>
        <v>120504.34999999993</v>
      </c>
      <c r="AC265" s="40">
        <v>287</v>
      </c>
      <c r="AD265" s="93">
        <f>IF('Imperial ME - Current'!$F$15&lt;1.9311,906.5-265.11*(1.9311-'Imperial ME - Current'!$F$15)+400.13*(1.9311-'Imperial ME - Current'!$F$15)^2,906.5)</f>
        <v>906.5</v>
      </c>
      <c r="AE265" s="1">
        <f t="shared" si="83"/>
        <v>242735.38000000047</v>
      </c>
      <c r="AF265" s="40">
        <f>IF('Imperial ME - Current'!$F$15&lt;2.23,300.45-26.8531*(2.23-'Imperial ME - Current'!$F$15),300.45)</f>
        <v>300.45</v>
      </c>
      <c r="AG265" s="1">
        <f t="shared" si="74"/>
        <v>120504.34999999993</v>
      </c>
      <c r="AJ265" s="40">
        <v>287</v>
      </c>
      <c r="AK265" s="93">
        <f>IF('Imperial ME - Current'!$G$15&lt;1.9311,906.5-265.11*(1.9311-'Imperial ME - Current'!$G$15)+400.13*(1.9311-'Imperial ME - Current'!$G$15)^2,906.5)</f>
        <v>906.5</v>
      </c>
      <c r="AL265" s="1">
        <f t="shared" si="84"/>
        <v>242735.38000000047</v>
      </c>
      <c r="AM265" s="40">
        <f>IF('Imperial ME - Current'!$G$15&lt;2.23,300.45-26.8531*(2.23-'Imperial ME - Current'!$G$15),300.45)</f>
        <v>300.45</v>
      </c>
      <c r="AN265" s="1">
        <f t="shared" si="75"/>
        <v>120504.34999999993</v>
      </c>
      <c r="AQ265" s="40">
        <v>287</v>
      </c>
      <c r="AR265" s="93">
        <f>IF('Imperial ME - Current'!$H$15&lt;1.9311,906.5-265.11*(1.9311-'Imperial ME - Current'!$H$15)+400.13*(1.9311-'Imperial ME - Current'!$H$15)^2,906.5)</f>
        <v>906.5</v>
      </c>
      <c r="AS265" s="1">
        <f t="shared" si="85"/>
        <v>242735.38000000047</v>
      </c>
      <c r="AT265" s="40">
        <f>IF('Imperial ME - Current'!$H$15&lt;2.23,300.45-26.8531*(2.23-'Imperial ME - Current'!$H$15),300.45)</f>
        <v>300.45</v>
      </c>
      <c r="AU265" s="1">
        <f t="shared" si="76"/>
        <v>120504.34999999993</v>
      </c>
      <c r="AX265" s="40">
        <v>287</v>
      </c>
      <c r="AY265" s="93">
        <f>IF('Imperial ME - Current'!$I$15&lt;1.9311,906.5-265.11*(1.9311-'Imperial ME - Current'!$I$15)+400.13*(1.9311-'Imperial ME - Current'!$I$15)^2,906.5)</f>
        <v>906.5</v>
      </c>
      <c r="AZ265" s="1">
        <f t="shared" si="86"/>
        <v>242735.38000000047</v>
      </c>
      <c r="BA265" s="40">
        <f>IF('Imperial ME - Current'!$I$15&lt;2.23,300.45-26.8531*(2.23-'Imperial ME - Current'!$I$15),300.45)</f>
        <v>300.45</v>
      </c>
      <c r="BB265" s="1">
        <f t="shared" si="77"/>
        <v>120504.34999999993</v>
      </c>
    </row>
    <row r="266" spans="1:54" x14ac:dyDescent="0.25">
      <c r="A266" s="40">
        <v>288</v>
      </c>
      <c r="B266" s="93">
        <f>IF('Imperial ME - Current'!$B$15&lt;1.9311,906.5-265.11*(1.9311-'Imperial ME - Current'!$B$15)+400.13*(1.9311-'Imperial ME - Current'!$B$15)^2,906.5)</f>
        <v>906.5</v>
      </c>
      <c r="C266" s="1">
        <f t="shared" si="79"/>
        <v>243641.88000000047</v>
      </c>
      <c r="D266" s="40">
        <f>IF('Imperial ME - Current'!$B$15&lt;2.23,300.45-26.8531*(2.23-'Imperial ME - Current'!$B$15),300.45)</f>
        <v>300.45</v>
      </c>
      <c r="E266" s="1">
        <f t="shared" si="78"/>
        <v>120804.79999999993</v>
      </c>
      <c r="H266" s="40">
        <v>288</v>
      </c>
      <c r="I266" s="93">
        <f>IF('Imperial ME - Current'!$C$15&lt;1.9311,906.5-265.11*(1.9311-'Imperial ME - Current'!$C$15)+400.13*(1.9311-'Imperial ME - Current'!$C$15)^2,906.5)</f>
        <v>906.5</v>
      </c>
      <c r="J266" s="1">
        <f t="shared" si="80"/>
        <v>243641.88000000047</v>
      </c>
      <c r="K266" s="40">
        <f>IF('Imperial ME - Current'!$C$15&lt;2.23,300.45-26.8531*(2.23-'Imperial ME - Current'!$C$15),300.45)</f>
        <v>300.45</v>
      </c>
      <c r="L266" s="1">
        <f t="shared" si="71"/>
        <v>120804.79999999993</v>
      </c>
      <c r="O266" s="40">
        <v>288</v>
      </c>
      <c r="P266" s="93">
        <f>IF('Imperial ME - Current'!$D$15&lt;1.9311,906.5-265.11*(1.9311-'Imperial ME - Current'!$D$15)+400.13*(1.9311-'Imperial ME - Current'!$D$15)^2,906.5)</f>
        <v>906.5</v>
      </c>
      <c r="Q266" s="1">
        <f t="shared" si="81"/>
        <v>243641.88000000047</v>
      </c>
      <c r="R266" s="40">
        <f>IF('Imperial ME - Current'!$D$15&lt;2.23,300.45-26.8531*(2.23-'Imperial ME - Current'!$D$15),300.45)</f>
        <v>300.45</v>
      </c>
      <c r="S266" s="1">
        <f t="shared" si="72"/>
        <v>120804.79999999993</v>
      </c>
      <c r="V266" s="40">
        <v>288</v>
      </c>
      <c r="W266" s="93">
        <f>IF('Imperial ME - Current'!$E$15&lt;1.9311,906.5-265.11*(1.9311-'Imperial ME - Current'!$E$15)+400.13*(1.9311-'Imperial ME - Current'!$E$15)^2,906.5)</f>
        <v>906.5</v>
      </c>
      <c r="X266" s="1">
        <f t="shared" si="82"/>
        <v>243641.88000000047</v>
      </c>
      <c r="Y266" s="40">
        <f>IF('Imperial ME - Current'!$E$15&lt;2.23,300.45-26.8531*(2.23-'Imperial ME - Current'!$E$15),300.45)</f>
        <v>300.45</v>
      </c>
      <c r="Z266" s="1">
        <f t="shared" si="73"/>
        <v>120804.79999999993</v>
      </c>
      <c r="AC266" s="40">
        <v>288</v>
      </c>
      <c r="AD266" s="93">
        <f>IF('Imperial ME - Current'!$F$15&lt;1.9311,906.5-265.11*(1.9311-'Imperial ME - Current'!$F$15)+400.13*(1.9311-'Imperial ME - Current'!$F$15)^2,906.5)</f>
        <v>906.5</v>
      </c>
      <c r="AE266" s="1">
        <f t="shared" si="83"/>
        <v>243641.88000000047</v>
      </c>
      <c r="AF266" s="40">
        <f>IF('Imperial ME - Current'!$F$15&lt;2.23,300.45-26.8531*(2.23-'Imperial ME - Current'!$F$15),300.45)</f>
        <v>300.45</v>
      </c>
      <c r="AG266" s="1">
        <f t="shared" si="74"/>
        <v>120804.79999999993</v>
      </c>
      <c r="AJ266" s="40">
        <v>288</v>
      </c>
      <c r="AK266" s="93">
        <f>IF('Imperial ME - Current'!$G$15&lt;1.9311,906.5-265.11*(1.9311-'Imperial ME - Current'!$G$15)+400.13*(1.9311-'Imperial ME - Current'!$G$15)^2,906.5)</f>
        <v>906.5</v>
      </c>
      <c r="AL266" s="1">
        <f t="shared" si="84"/>
        <v>243641.88000000047</v>
      </c>
      <c r="AM266" s="40">
        <f>IF('Imperial ME - Current'!$G$15&lt;2.23,300.45-26.8531*(2.23-'Imperial ME - Current'!$G$15),300.45)</f>
        <v>300.45</v>
      </c>
      <c r="AN266" s="1">
        <f t="shared" si="75"/>
        <v>120804.79999999993</v>
      </c>
      <c r="AQ266" s="40">
        <v>288</v>
      </c>
      <c r="AR266" s="93">
        <f>IF('Imperial ME - Current'!$H$15&lt;1.9311,906.5-265.11*(1.9311-'Imperial ME - Current'!$H$15)+400.13*(1.9311-'Imperial ME - Current'!$H$15)^2,906.5)</f>
        <v>906.5</v>
      </c>
      <c r="AS266" s="1">
        <f t="shared" si="85"/>
        <v>243641.88000000047</v>
      </c>
      <c r="AT266" s="40">
        <f>IF('Imperial ME - Current'!$H$15&lt;2.23,300.45-26.8531*(2.23-'Imperial ME - Current'!$H$15),300.45)</f>
        <v>300.45</v>
      </c>
      <c r="AU266" s="1">
        <f t="shared" si="76"/>
        <v>120804.79999999993</v>
      </c>
      <c r="AX266" s="40">
        <v>288</v>
      </c>
      <c r="AY266" s="93">
        <f>IF('Imperial ME - Current'!$I$15&lt;1.9311,906.5-265.11*(1.9311-'Imperial ME - Current'!$I$15)+400.13*(1.9311-'Imperial ME - Current'!$I$15)^2,906.5)</f>
        <v>906.5</v>
      </c>
      <c r="AZ266" s="1">
        <f t="shared" si="86"/>
        <v>243641.88000000047</v>
      </c>
      <c r="BA266" s="40">
        <f>IF('Imperial ME - Current'!$I$15&lt;2.23,300.45-26.8531*(2.23-'Imperial ME - Current'!$I$15),300.45)</f>
        <v>300.45</v>
      </c>
      <c r="BB266" s="1">
        <f t="shared" si="77"/>
        <v>120804.79999999993</v>
      </c>
    </row>
    <row r="267" spans="1:54" x14ac:dyDescent="0.25">
      <c r="A267" s="40">
        <v>289</v>
      </c>
      <c r="B267" s="93">
        <f>IF('Imperial ME - Current'!$B$15&lt;1.9311,906.5-265.11*(1.9311-'Imperial ME - Current'!$B$15)+400.13*(1.9311-'Imperial ME - Current'!$B$15)^2,906.5)</f>
        <v>906.5</v>
      </c>
      <c r="C267" s="1">
        <f t="shared" si="79"/>
        <v>244548.38000000047</v>
      </c>
      <c r="D267" s="40">
        <f>IF('Imperial ME - Current'!$B$15&lt;2.23,300.45-26.8531*(2.23-'Imperial ME - Current'!$B$15),300.45)</f>
        <v>300.45</v>
      </c>
      <c r="E267" s="1">
        <f t="shared" si="78"/>
        <v>121105.24999999993</v>
      </c>
      <c r="H267" s="40">
        <v>289</v>
      </c>
      <c r="I267" s="93">
        <f>IF('Imperial ME - Current'!$C$15&lt;1.9311,906.5-265.11*(1.9311-'Imperial ME - Current'!$C$15)+400.13*(1.9311-'Imperial ME - Current'!$C$15)^2,906.5)</f>
        <v>906.5</v>
      </c>
      <c r="J267" s="1">
        <f t="shared" si="80"/>
        <v>244548.38000000047</v>
      </c>
      <c r="K267" s="40">
        <f>IF('Imperial ME - Current'!$C$15&lt;2.23,300.45-26.8531*(2.23-'Imperial ME - Current'!$C$15),300.45)</f>
        <v>300.45</v>
      </c>
      <c r="L267" s="1">
        <f t="shared" si="71"/>
        <v>121105.24999999993</v>
      </c>
      <c r="O267" s="40">
        <v>289</v>
      </c>
      <c r="P267" s="93">
        <f>IF('Imperial ME - Current'!$D$15&lt;1.9311,906.5-265.11*(1.9311-'Imperial ME - Current'!$D$15)+400.13*(1.9311-'Imperial ME - Current'!$D$15)^2,906.5)</f>
        <v>906.5</v>
      </c>
      <c r="Q267" s="1">
        <f t="shared" si="81"/>
        <v>244548.38000000047</v>
      </c>
      <c r="R267" s="40">
        <f>IF('Imperial ME - Current'!$D$15&lt;2.23,300.45-26.8531*(2.23-'Imperial ME - Current'!$D$15),300.45)</f>
        <v>300.45</v>
      </c>
      <c r="S267" s="1">
        <f t="shared" si="72"/>
        <v>121105.24999999993</v>
      </c>
      <c r="V267" s="40">
        <v>289</v>
      </c>
      <c r="W267" s="93">
        <f>IF('Imperial ME - Current'!$E$15&lt;1.9311,906.5-265.11*(1.9311-'Imperial ME - Current'!$E$15)+400.13*(1.9311-'Imperial ME - Current'!$E$15)^2,906.5)</f>
        <v>906.5</v>
      </c>
      <c r="X267" s="1">
        <f t="shared" si="82"/>
        <v>244548.38000000047</v>
      </c>
      <c r="Y267" s="40">
        <f>IF('Imperial ME - Current'!$E$15&lt;2.23,300.45-26.8531*(2.23-'Imperial ME - Current'!$E$15),300.45)</f>
        <v>300.45</v>
      </c>
      <c r="Z267" s="1">
        <f t="shared" si="73"/>
        <v>121105.24999999993</v>
      </c>
      <c r="AC267" s="40">
        <v>289</v>
      </c>
      <c r="AD267" s="93">
        <f>IF('Imperial ME - Current'!$F$15&lt;1.9311,906.5-265.11*(1.9311-'Imperial ME - Current'!$F$15)+400.13*(1.9311-'Imperial ME - Current'!$F$15)^2,906.5)</f>
        <v>906.5</v>
      </c>
      <c r="AE267" s="1">
        <f t="shared" si="83"/>
        <v>244548.38000000047</v>
      </c>
      <c r="AF267" s="40">
        <f>IF('Imperial ME - Current'!$F$15&lt;2.23,300.45-26.8531*(2.23-'Imperial ME - Current'!$F$15),300.45)</f>
        <v>300.45</v>
      </c>
      <c r="AG267" s="1">
        <f t="shared" si="74"/>
        <v>121105.24999999993</v>
      </c>
      <c r="AJ267" s="40">
        <v>289</v>
      </c>
      <c r="AK267" s="93">
        <f>IF('Imperial ME - Current'!$G$15&lt;1.9311,906.5-265.11*(1.9311-'Imperial ME - Current'!$G$15)+400.13*(1.9311-'Imperial ME - Current'!$G$15)^2,906.5)</f>
        <v>906.5</v>
      </c>
      <c r="AL267" s="1">
        <f t="shared" si="84"/>
        <v>244548.38000000047</v>
      </c>
      <c r="AM267" s="40">
        <f>IF('Imperial ME - Current'!$G$15&lt;2.23,300.45-26.8531*(2.23-'Imperial ME - Current'!$G$15),300.45)</f>
        <v>300.45</v>
      </c>
      <c r="AN267" s="1">
        <f t="shared" si="75"/>
        <v>121105.24999999993</v>
      </c>
      <c r="AQ267" s="40">
        <v>289</v>
      </c>
      <c r="AR267" s="93">
        <f>IF('Imperial ME - Current'!$H$15&lt;1.9311,906.5-265.11*(1.9311-'Imperial ME - Current'!$H$15)+400.13*(1.9311-'Imperial ME - Current'!$H$15)^2,906.5)</f>
        <v>906.5</v>
      </c>
      <c r="AS267" s="1">
        <f t="shared" si="85"/>
        <v>244548.38000000047</v>
      </c>
      <c r="AT267" s="40">
        <f>IF('Imperial ME - Current'!$H$15&lt;2.23,300.45-26.8531*(2.23-'Imperial ME - Current'!$H$15),300.45)</f>
        <v>300.45</v>
      </c>
      <c r="AU267" s="1">
        <f t="shared" si="76"/>
        <v>121105.24999999993</v>
      </c>
      <c r="AX267" s="40">
        <v>289</v>
      </c>
      <c r="AY267" s="93">
        <f>IF('Imperial ME - Current'!$I$15&lt;1.9311,906.5-265.11*(1.9311-'Imperial ME - Current'!$I$15)+400.13*(1.9311-'Imperial ME - Current'!$I$15)^2,906.5)</f>
        <v>906.5</v>
      </c>
      <c r="AZ267" s="1">
        <f t="shared" si="86"/>
        <v>244548.38000000047</v>
      </c>
      <c r="BA267" s="40">
        <f>IF('Imperial ME - Current'!$I$15&lt;2.23,300.45-26.8531*(2.23-'Imperial ME - Current'!$I$15),300.45)</f>
        <v>300.45</v>
      </c>
      <c r="BB267" s="1">
        <f t="shared" si="77"/>
        <v>121105.24999999993</v>
      </c>
    </row>
    <row r="268" spans="1:54" x14ac:dyDescent="0.25">
      <c r="A268" s="40">
        <v>290</v>
      </c>
      <c r="B268" s="93">
        <f>IF('Imperial ME - Current'!$B$15&lt;1.9311,906.5-265.11*(1.9311-'Imperial ME - Current'!$B$15)+400.13*(1.9311-'Imperial ME - Current'!$B$15)^2,906.5)</f>
        <v>906.5</v>
      </c>
      <c r="C268" s="1">
        <f t="shared" si="79"/>
        <v>245454.88000000047</v>
      </c>
      <c r="D268" s="40">
        <f>IF('Imperial ME - Current'!$B$15&lt;2.23,300.45-26.8531*(2.23-'Imperial ME - Current'!$B$15),300.45)</f>
        <v>300.45</v>
      </c>
      <c r="E268" s="1">
        <f t="shared" si="78"/>
        <v>121405.69999999992</v>
      </c>
      <c r="H268" s="40">
        <v>290</v>
      </c>
      <c r="I268" s="93">
        <f>IF('Imperial ME - Current'!$C$15&lt;1.9311,906.5-265.11*(1.9311-'Imperial ME - Current'!$C$15)+400.13*(1.9311-'Imperial ME - Current'!$C$15)^2,906.5)</f>
        <v>906.5</v>
      </c>
      <c r="J268" s="1">
        <f t="shared" si="80"/>
        <v>245454.88000000047</v>
      </c>
      <c r="K268" s="40">
        <f>IF('Imperial ME - Current'!$C$15&lt;2.23,300.45-26.8531*(2.23-'Imperial ME - Current'!$C$15),300.45)</f>
        <v>300.45</v>
      </c>
      <c r="L268" s="1">
        <f t="shared" si="71"/>
        <v>121405.69999999992</v>
      </c>
      <c r="O268" s="40">
        <v>290</v>
      </c>
      <c r="P268" s="93">
        <f>IF('Imperial ME - Current'!$D$15&lt;1.9311,906.5-265.11*(1.9311-'Imperial ME - Current'!$D$15)+400.13*(1.9311-'Imperial ME - Current'!$D$15)^2,906.5)</f>
        <v>906.5</v>
      </c>
      <c r="Q268" s="1">
        <f t="shared" si="81"/>
        <v>245454.88000000047</v>
      </c>
      <c r="R268" s="40">
        <f>IF('Imperial ME - Current'!$D$15&lt;2.23,300.45-26.8531*(2.23-'Imperial ME - Current'!$D$15),300.45)</f>
        <v>300.45</v>
      </c>
      <c r="S268" s="1">
        <f t="shared" si="72"/>
        <v>121405.69999999992</v>
      </c>
      <c r="V268" s="40">
        <v>290</v>
      </c>
      <c r="W268" s="93">
        <f>IF('Imperial ME - Current'!$E$15&lt;1.9311,906.5-265.11*(1.9311-'Imperial ME - Current'!$E$15)+400.13*(1.9311-'Imperial ME - Current'!$E$15)^2,906.5)</f>
        <v>906.5</v>
      </c>
      <c r="X268" s="1">
        <f t="shared" si="82"/>
        <v>245454.88000000047</v>
      </c>
      <c r="Y268" s="40">
        <f>IF('Imperial ME - Current'!$E$15&lt;2.23,300.45-26.8531*(2.23-'Imperial ME - Current'!$E$15),300.45)</f>
        <v>300.45</v>
      </c>
      <c r="Z268" s="1">
        <f t="shared" si="73"/>
        <v>121405.69999999992</v>
      </c>
      <c r="AC268" s="40">
        <v>290</v>
      </c>
      <c r="AD268" s="93">
        <f>IF('Imperial ME - Current'!$F$15&lt;1.9311,906.5-265.11*(1.9311-'Imperial ME - Current'!$F$15)+400.13*(1.9311-'Imperial ME - Current'!$F$15)^2,906.5)</f>
        <v>906.5</v>
      </c>
      <c r="AE268" s="1">
        <f t="shared" si="83"/>
        <v>245454.88000000047</v>
      </c>
      <c r="AF268" s="40">
        <f>IF('Imperial ME - Current'!$F$15&lt;2.23,300.45-26.8531*(2.23-'Imperial ME - Current'!$F$15),300.45)</f>
        <v>300.45</v>
      </c>
      <c r="AG268" s="1">
        <f t="shared" si="74"/>
        <v>121405.69999999992</v>
      </c>
      <c r="AJ268" s="40">
        <v>290</v>
      </c>
      <c r="AK268" s="93">
        <f>IF('Imperial ME - Current'!$G$15&lt;1.9311,906.5-265.11*(1.9311-'Imperial ME - Current'!$G$15)+400.13*(1.9311-'Imperial ME - Current'!$G$15)^2,906.5)</f>
        <v>906.5</v>
      </c>
      <c r="AL268" s="1">
        <f t="shared" si="84"/>
        <v>245454.88000000047</v>
      </c>
      <c r="AM268" s="40">
        <f>IF('Imperial ME - Current'!$G$15&lt;2.23,300.45-26.8531*(2.23-'Imperial ME - Current'!$G$15),300.45)</f>
        <v>300.45</v>
      </c>
      <c r="AN268" s="1">
        <f t="shared" si="75"/>
        <v>121405.69999999992</v>
      </c>
      <c r="AQ268" s="40">
        <v>290</v>
      </c>
      <c r="AR268" s="93">
        <f>IF('Imperial ME - Current'!$H$15&lt;1.9311,906.5-265.11*(1.9311-'Imperial ME - Current'!$H$15)+400.13*(1.9311-'Imperial ME - Current'!$H$15)^2,906.5)</f>
        <v>906.5</v>
      </c>
      <c r="AS268" s="1">
        <f t="shared" si="85"/>
        <v>245454.88000000047</v>
      </c>
      <c r="AT268" s="40">
        <f>IF('Imperial ME - Current'!$H$15&lt;2.23,300.45-26.8531*(2.23-'Imperial ME - Current'!$H$15),300.45)</f>
        <v>300.45</v>
      </c>
      <c r="AU268" s="1">
        <f t="shared" si="76"/>
        <v>121405.69999999992</v>
      </c>
      <c r="AX268" s="40">
        <v>290</v>
      </c>
      <c r="AY268" s="93">
        <f>IF('Imperial ME - Current'!$I$15&lt;1.9311,906.5-265.11*(1.9311-'Imperial ME - Current'!$I$15)+400.13*(1.9311-'Imperial ME - Current'!$I$15)^2,906.5)</f>
        <v>906.5</v>
      </c>
      <c r="AZ268" s="1">
        <f t="shared" si="86"/>
        <v>245454.88000000047</v>
      </c>
      <c r="BA268" s="40">
        <f>IF('Imperial ME - Current'!$I$15&lt;2.23,300.45-26.8531*(2.23-'Imperial ME - Current'!$I$15),300.45)</f>
        <v>300.45</v>
      </c>
      <c r="BB268" s="1">
        <f t="shared" si="77"/>
        <v>121405.69999999992</v>
      </c>
    </row>
    <row r="269" spans="1:54" x14ac:dyDescent="0.25">
      <c r="A269" s="40">
        <v>291</v>
      </c>
      <c r="B269" s="93">
        <f>IF('Imperial ME - Current'!$B$15&lt;1.9311,906.5-265.11*(1.9311-'Imperial ME - Current'!$B$15)+400.13*(1.9311-'Imperial ME - Current'!$B$15)^2,906.5)</f>
        <v>906.5</v>
      </c>
      <c r="C269" s="1">
        <f t="shared" si="79"/>
        <v>246361.38000000047</v>
      </c>
      <c r="D269" s="40">
        <f>IF('Imperial ME - Current'!$B$15&lt;2.23,300.45-26.8531*(2.23-'Imperial ME - Current'!$B$15),300.45)</f>
        <v>300.45</v>
      </c>
      <c r="E269" s="1">
        <f t="shared" si="78"/>
        <v>121706.14999999992</v>
      </c>
      <c r="H269" s="40">
        <v>291</v>
      </c>
      <c r="I269" s="93">
        <f>IF('Imperial ME - Current'!$C$15&lt;1.9311,906.5-265.11*(1.9311-'Imperial ME - Current'!$C$15)+400.13*(1.9311-'Imperial ME - Current'!$C$15)^2,906.5)</f>
        <v>906.5</v>
      </c>
      <c r="J269" s="1">
        <f t="shared" si="80"/>
        <v>246361.38000000047</v>
      </c>
      <c r="K269" s="40">
        <f>IF('Imperial ME - Current'!$C$15&lt;2.23,300.45-26.8531*(2.23-'Imperial ME - Current'!$C$15),300.45)</f>
        <v>300.45</v>
      </c>
      <c r="L269" s="1">
        <f t="shared" ref="L269:L308" si="87">K269+L268</f>
        <v>121706.14999999992</v>
      </c>
      <c r="O269" s="40">
        <v>291</v>
      </c>
      <c r="P269" s="93">
        <f>IF('Imperial ME - Current'!$D$15&lt;1.9311,906.5-265.11*(1.9311-'Imperial ME - Current'!$D$15)+400.13*(1.9311-'Imperial ME - Current'!$D$15)^2,906.5)</f>
        <v>906.5</v>
      </c>
      <c r="Q269" s="1">
        <f t="shared" si="81"/>
        <v>246361.38000000047</v>
      </c>
      <c r="R269" s="40">
        <f>IF('Imperial ME - Current'!$D$15&lt;2.23,300.45-26.8531*(2.23-'Imperial ME - Current'!$D$15),300.45)</f>
        <v>300.45</v>
      </c>
      <c r="S269" s="1">
        <f t="shared" ref="S269:S308" si="88">R269+S268</f>
        <v>121706.14999999992</v>
      </c>
      <c r="V269" s="40">
        <v>291</v>
      </c>
      <c r="W269" s="93">
        <f>IF('Imperial ME - Current'!$E$15&lt;1.9311,906.5-265.11*(1.9311-'Imperial ME - Current'!$E$15)+400.13*(1.9311-'Imperial ME - Current'!$E$15)^2,906.5)</f>
        <v>906.5</v>
      </c>
      <c r="X269" s="1">
        <f t="shared" si="82"/>
        <v>246361.38000000047</v>
      </c>
      <c r="Y269" s="40">
        <f>IF('Imperial ME - Current'!$E$15&lt;2.23,300.45-26.8531*(2.23-'Imperial ME - Current'!$E$15),300.45)</f>
        <v>300.45</v>
      </c>
      <c r="Z269" s="1">
        <f t="shared" ref="Z269:Z308" si="89">Y269+Z268</f>
        <v>121706.14999999992</v>
      </c>
      <c r="AC269" s="40">
        <v>291</v>
      </c>
      <c r="AD269" s="93">
        <f>IF('Imperial ME - Current'!$F$15&lt;1.9311,906.5-265.11*(1.9311-'Imperial ME - Current'!$F$15)+400.13*(1.9311-'Imperial ME - Current'!$F$15)^2,906.5)</f>
        <v>906.5</v>
      </c>
      <c r="AE269" s="1">
        <f t="shared" si="83"/>
        <v>246361.38000000047</v>
      </c>
      <c r="AF269" s="40">
        <f>IF('Imperial ME - Current'!$F$15&lt;2.23,300.45-26.8531*(2.23-'Imperial ME - Current'!$F$15),300.45)</f>
        <v>300.45</v>
      </c>
      <c r="AG269" s="1">
        <f t="shared" ref="AG269:AG308" si="90">AF269+AG268</f>
        <v>121706.14999999992</v>
      </c>
      <c r="AJ269" s="40">
        <v>291</v>
      </c>
      <c r="AK269" s="93">
        <f>IF('Imperial ME - Current'!$G$15&lt;1.9311,906.5-265.11*(1.9311-'Imperial ME - Current'!$G$15)+400.13*(1.9311-'Imperial ME - Current'!$G$15)^2,906.5)</f>
        <v>906.5</v>
      </c>
      <c r="AL269" s="1">
        <f t="shared" si="84"/>
        <v>246361.38000000047</v>
      </c>
      <c r="AM269" s="40">
        <f>IF('Imperial ME - Current'!$G$15&lt;2.23,300.45-26.8531*(2.23-'Imperial ME - Current'!$G$15),300.45)</f>
        <v>300.45</v>
      </c>
      <c r="AN269" s="1">
        <f t="shared" ref="AN269:AN308" si="91">AM269+AN268</f>
        <v>121706.14999999992</v>
      </c>
      <c r="AQ269" s="40">
        <v>291</v>
      </c>
      <c r="AR269" s="93">
        <f>IF('Imperial ME - Current'!$H$15&lt;1.9311,906.5-265.11*(1.9311-'Imperial ME - Current'!$H$15)+400.13*(1.9311-'Imperial ME - Current'!$H$15)^2,906.5)</f>
        <v>906.5</v>
      </c>
      <c r="AS269" s="1">
        <f t="shared" si="85"/>
        <v>246361.38000000047</v>
      </c>
      <c r="AT269" s="40">
        <f>IF('Imperial ME - Current'!$H$15&lt;2.23,300.45-26.8531*(2.23-'Imperial ME - Current'!$H$15),300.45)</f>
        <v>300.45</v>
      </c>
      <c r="AU269" s="1">
        <f t="shared" ref="AU269:AU307" si="92">AT269+AU268</f>
        <v>121706.14999999992</v>
      </c>
      <c r="AX269" s="40">
        <v>291</v>
      </c>
      <c r="AY269" s="93">
        <f>IF('Imperial ME - Current'!$I$15&lt;1.9311,906.5-265.11*(1.9311-'Imperial ME - Current'!$I$15)+400.13*(1.9311-'Imperial ME - Current'!$I$15)^2,906.5)</f>
        <v>906.5</v>
      </c>
      <c r="AZ269" s="1">
        <f t="shared" si="86"/>
        <v>246361.38000000047</v>
      </c>
      <c r="BA269" s="40">
        <f>IF('Imperial ME - Current'!$I$15&lt;2.23,300.45-26.8531*(2.23-'Imperial ME - Current'!$I$15),300.45)</f>
        <v>300.45</v>
      </c>
      <c r="BB269" s="1">
        <f t="shared" ref="BB269:BB308" si="93">BA269+BB268</f>
        <v>121706.14999999992</v>
      </c>
    </row>
    <row r="270" spans="1:54" x14ac:dyDescent="0.25">
      <c r="A270" s="40">
        <v>292</v>
      </c>
      <c r="B270" s="93">
        <f>IF('Imperial ME - Current'!$B$15&lt;1.9311,906.5-265.11*(1.9311-'Imperial ME - Current'!$B$15)+400.13*(1.9311-'Imperial ME - Current'!$B$15)^2,906.5)</f>
        <v>906.5</v>
      </c>
      <c r="C270" s="1">
        <f t="shared" si="79"/>
        <v>247267.88000000047</v>
      </c>
      <c r="D270" s="40">
        <f>IF('Imperial ME - Current'!$B$15&lt;2.23,300.45-26.8531*(2.23-'Imperial ME - Current'!$B$15),300.45)</f>
        <v>300.45</v>
      </c>
      <c r="E270" s="1">
        <f t="shared" si="78"/>
        <v>122006.59999999992</v>
      </c>
      <c r="H270" s="40">
        <v>292</v>
      </c>
      <c r="I270" s="93">
        <f>IF('Imperial ME - Current'!$C$15&lt;1.9311,906.5-265.11*(1.9311-'Imperial ME - Current'!$C$15)+400.13*(1.9311-'Imperial ME - Current'!$C$15)^2,906.5)</f>
        <v>906.5</v>
      </c>
      <c r="J270" s="1">
        <f t="shared" si="80"/>
        <v>247267.88000000047</v>
      </c>
      <c r="K270" s="40">
        <f>IF('Imperial ME - Current'!$C$15&lt;2.23,300.45-26.8531*(2.23-'Imperial ME - Current'!$C$15),300.45)</f>
        <v>300.45</v>
      </c>
      <c r="L270" s="1">
        <f t="shared" si="87"/>
        <v>122006.59999999992</v>
      </c>
      <c r="O270" s="40">
        <v>292</v>
      </c>
      <c r="P270" s="93">
        <f>IF('Imperial ME - Current'!$D$15&lt;1.9311,906.5-265.11*(1.9311-'Imperial ME - Current'!$D$15)+400.13*(1.9311-'Imperial ME - Current'!$D$15)^2,906.5)</f>
        <v>906.5</v>
      </c>
      <c r="Q270" s="1">
        <f t="shared" si="81"/>
        <v>247267.88000000047</v>
      </c>
      <c r="R270" s="40">
        <f>IF('Imperial ME - Current'!$D$15&lt;2.23,300.45-26.8531*(2.23-'Imperial ME - Current'!$D$15),300.45)</f>
        <v>300.45</v>
      </c>
      <c r="S270" s="1">
        <f t="shared" si="88"/>
        <v>122006.59999999992</v>
      </c>
      <c r="V270" s="40">
        <v>292</v>
      </c>
      <c r="W270" s="93">
        <f>IF('Imperial ME - Current'!$E$15&lt;1.9311,906.5-265.11*(1.9311-'Imperial ME - Current'!$E$15)+400.13*(1.9311-'Imperial ME - Current'!$E$15)^2,906.5)</f>
        <v>906.5</v>
      </c>
      <c r="X270" s="1">
        <f t="shared" si="82"/>
        <v>247267.88000000047</v>
      </c>
      <c r="Y270" s="40">
        <f>IF('Imperial ME - Current'!$E$15&lt;2.23,300.45-26.8531*(2.23-'Imperial ME - Current'!$E$15),300.45)</f>
        <v>300.45</v>
      </c>
      <c r="Z270" s="1">
        <f t="shared" si="89"/>
        <v>122006.59999999992</v>
      </c>
      <c r="AC270" s="40">
        <v>292</v>
      </c>
      <c r="AD270" s="93">
        <f>IF('Imperial ME - Current'!$F$15&lt;1.9311,906.5-265.11*(1.9311-'Imperial ME - Current'!$F$15)+400.13*(1.9311-'Imperial ME - Current'!$F$15)^2,906.5)</f>
        <v>906.5</v>
      </c>
      <c r="AE270" s="1">
        <f t="shared" si="83"/>
        <v>247267.88000000047</v>
      </c>
      <c r="AF270" s="40">
        <f>IF('Imperial ME - Current'!$F$15&lt;2.23,300.45-26.8531*(2.23-'Imperial ME - Current'!$F$15),300.45)</f>
        <v>300.45</v>
      </c>
      <c r="AG270" s="1">
        <f t="shared" si="90"/>
        <v>122006.59999999992</v>
      </c>
      <c r="AJ270" s="40">
        <v>292</v>
      </c>
      <c r="AK270" s="93">
        <f>IF('Imperial ME - Current'!$G$15&lt;1.9311,906.5-265.11*(1.9311-'Imperial ME - Current'!$G$15)+400.13*(1.9311-'Imperial ME - Current'!$G$15)^2,906.5)</f>
        <v>906.5</v>
      </c>
      <c r="AL270" s="1">
        <f t="shared" si="84"/>
        <v>247267.88000000047</v>
      </c>
      <c r="AM270" s="40">
        <f>IF('Imperial ME - Current'!$G$15&lt;2.23,300.45-26.8531*(2.23-'Imperial ME - Current'!$G$15),300.45)</f>
        <v>300.45</v>
      </c>
      <c r="AN270" s="1">
        <f t="shared" si="91"/>
        <v>122006.59999999992</v>
      </c>
      <c r="AQ270" s="40">
        <v>292</v>
      </c>
      <c r="AR270" s="93">
        <f>IF('Imperial ME - Current'!$H$15&lt;1.9311,906.5-265.11*(1.9311-'Imperial ME - Current'!$H$15)+400.13*(1.9311-'Imperial ME - Current'!$H$15)^2,906.5)</f>
        <v>906.5</v>
      </c>
      <c r="AS270" s="1">
        <f t="shared" si="85"/>
        <v>247267.88000000047</v>
      </c>
      <c r="AT270" s="40">
        <f>IF('Imperial ME - Current'!$H$15&lt;2.23,300.45-26.8531*(2.23-'Imperial ME - Current'!$H$15),300.45)</f>
        <v>300.45</v>
      </c>
      <c r="AU270" s="1">
        <f t="shared" si="92"/>
        <v>122006.59999999992</v>
      </c>
      <c r="AX270" s="40">
        <v>292</v>
      </c>
      <c r="AY270" s="93">
        <f>IF('Imperial ME - Current'!$I$15&lt;1.9311,906.5-265.11*(1.9311-'Imperial ME - Current'!$I$15)+400.13*(1.9311-'Imperial ME - Current'!$I$15)^2,906.5)</f>
        <v>906.5</v>
      </c>
      <c r="AZ270" s="1">
        <f t="shared" si="86"/>
        <v>247267.88000000047</v>
      </c>
      <c r="BA270" s="40">
        <f>IF('Imperial ME - Current'!$I$15&lt;2.23,300.45-26.8531*(2.23-'Imperial ME - Current'!$I$15),300.45)</f>
        <v>300.45</v>
      </c>
      <c r="BB270" s="1">
        <f t="shared" si="93"/>
        <v>122006.59999999992</v>
      </c>
    </row>
    <row r="271" spans="1:54" x14ac:dyDescent="0.25">
      <c r="A271" s="40">
        <v>293</v>
      </c>
      <c r="B271" s="93">
        <f>IF('Imperial ME - Current'!$B$15&lt;1.9311,906.5-265.11*(1.9311-'Imperial ME - Current'!$B$15)+400.13*(1.9311-'Imperial ME - Current'!$B$15)^2,906.5)</f>
        <v>906.5</v>
      </c>
      <c r="C271" s="1">
        <f t="shared" si="79"/>
        <v>248174.38000000047</v>
      </c>
      <c r="D271" s="40">
        <f>IF('Imperial ME - Current'!$B$15&lt;2.23,300.45-26.8531*(2.23-'Imperial ME - Current'!$B$15),300.45)</f>
        <v>300.45</v>
      </c>
      <c r="E271" s="1">
        <f t="shared" si="78"/>
        <v>122307.04999999992</v>
      </c>
      <c r="H271" s="40">
        <v>293</v>
      </c>
      <c r="I271" s="93">
        <f>IF('Imperial ME - Current'!$C$15&lt;1.9311,906.5-265.11*(1.9311-'Imperial ME - Current'!$C$15)+400.13*(1.9311-'Imperial ME - Current'!$C$15)^2,906.5)</f>
        <v>906.5</v>
      </c>
      <c r="J271" s="1">
        <f t="shared" si="80"/>
        <v>248174.38000000047</v>
      </c>
      <c r="K271" s="40">
        <f>IF('Imperial ME - Current'!$C$15&lt;2.23,300.45-26.8531*(2.23-'Imperial ME - Current'!$C$15),300.45)</f>
        <v>300.45</v>
      </c>
      <c r="L271" s="1">
        <f t="shared" si="87"/>
        <v>122307.04999999992</v>
      </c>
      <c r="O271" s="40">
        <v>293</v>
      </c>
      <c r="P271" s="93">
        <f>IF('Imperial ME - Current'!$D$15&lt;1.9311,906.5-265.11*(1.9311-'Imperial ME - Current'!$D$15)+400.13*(1.9311-'Imperial ME - Current'!$D$15)^2,906.5)</f>
        <v>906.5</v>
      </c>
      <c r="Q271" s="1">
        <f t="shared" si="81"/>
        <v>248174.38000000047</v>
      </c>
      <c r="R271" s="40">
        <f>IF('Imperial ME - Current'!$D$15&lt;2.23,300.45-26.8531*(2.23-'Imperial ME - Current'!$D$15),300.45)</f>
        <v>300.45</v>
      </c>
      <c r="S271" s="1">
        <f t="shared" si="88"/>
        <v>122307.04999999992</v>
      </c>
      <c r="V271" s="40">
        <v>293</v>
      </c>
      <c r="W271" s="93">
        <f>IF('Imperial ME - Current'!$E$15&lt;1.9311,906.5-265.11*(1.9311-'Imperial ME - Current'!$E$15)+400.13*(1.9311-'Imperial ME - Current'!$E$15)^2,906.5)</f>
        <v>906.5</v>
      </c>
      <c r="X271" s="1">
        <f t="shared" si="82"/>
        <v>248174.38000000047</v>
      </c>
      <c r="Y271" s="40">
        <f>IF('Imperial ME - Current'!$E$15&lt;2.23,300.45-26.8531*(2.23-'Imperial ME - Current'!$E$15),300.45)</f>
        <v>300.45</v>
      </c>
      <c r="Z271" s="1">
        <f t="shared" si="89"/>
        <v>122307.04999999992</v>
      </c>
      <c r="AC271" s="40">
        <v>293</v>
      </c>
      <c r="AD271" s="93">
        <f>IF('Imperial ME - Current'!$F$15&lt;1.9311,906.5-265.11*(1.9311-'Imperial ME - Current'!$F$15)+400.13*(1.9311-'Imperial ME - Current'!$F$15)^2,906.5)</f>
        <v>906.5</v>
      </c>
      <c r="AE271" s="1">
        <f t="shared" si="83"/>
        <v>248174.38000000047</v>
      </c>
      <c r="AF271" s="40">
        <f>IF('Imperial ME - Current'!$F$15&lt;2.23,300.45-26.8531*(2.23-'Imperial ME - Current'!$F$15),300.45)</f>
        <v>300.45</v>
      </c>
      <c r="AG271" s="1">
        <f t="shared" si="90"/>
        <v>122307.04999999992</v>
      </c>
      <c r="AJ271" s="40">
        <v>293</v>
      </c>
      <c r="AK271" s="93">
        <f>IF('Imperial ME - Current'!$G$15&lt;1.9311,906.5-265.11*(1.9311-'Imperial ME - Current'!$G$15)+400.13*(1.9311-'Imperial ME - Current'!$G$15)^2,906.5)</f>
        <v>906.5</v>
      </c>
      <c r="AL271" s="1">
        <f t="shared" si="84"/>
        <v>248174.38000000047</v>
      </c>
      <c r="AM271" s="40">
        <f>IF('Imperial ME - Current'!$G$15&lt;2.23,300.45-26.8531*(2.23-'Imperial ME - Current'!$G$15),300.45)</f>
        <v>300.45</v>
      </c>
      <c r="AN271" s="1">
        <f t="shared" si="91"/>
        <v>122307.04999999992</v>
      </c>
      <c r="AQ271" s="40">
        <v>293</v>
      </c>
      <c r="AR271" s="93">
        <f>IF('Imperial ME - Current'!$H$15&lt;1.9311,906.5-265.11*(1.9311-'Imperial ME - Current'!$H$15)+400.13*(1.9311-'Imperial ME - Current'!$H$15)^2,906.5)</f>
        <v>906.5</v>
      </c>
      <c r="AS271" s="1">
        <f t="shared" si="85"/>
        <v>248174.38000000047</v>
      </c>
      <c r="AT271" s="40">
        <f>IF('Imperial ME - Current'!$H$15&lt;2.23,300.45-26.8531*(2.23-'Imperial ME - Current'!$H$15),300.45)</f>
        <v>300.45</v>
      </c>
      <c r="AU271" s="1">
        <f t="shared" si="92"/>
        <v>122307.04999999992</v>
      </c>
      <c r="AX271" s="40">
        <v>293</v>
      </c>
      <c r="AY271" s="93">
        <f>IF('Imperial ME - Current'!$I$15&lt;1.9311,906.5-265.11*(1.9311-'Imperial ME - Current'!$I$15)+400.13*(1.9311-'Imperial ME - Current'!$I$15)^2,906.5)</f>
        <v>906.5</v>
      </c>
      <c r="AZ271" s="1">
        <f t="shared" si="86"/>
        <v>248174.38000000047</v>
      </c>
      <c r="BA271" s="40">
        <f>IF('Imperial ME - Current'!$I$15&lt;2.23,300.45-26.8531*(2.23-'Imperial ME - Current'!$I$15),300.45)</f>
        <v>300.45</v>
      </c>
      <c r="BB271" s="1">
        <f t="shared" si="93"/>
        <v>122307.04999999992</v>
      </c>
    </row>
    <row r="272" spans="1:54" x14ac:dyDescent="0.25">
      <c r="A272" s="40">
        <v>294</v>
      </c>
      <c r="B272" s="93">
        <f>IF('Imperial ME - Current'!$B$15&lt;1.9311,906.5-265.11*(1.9311-'Imperial ME - Current'!$B$15)+400.13*(1.9311-'Imperial ME - Current'!$B$15)^2,906.5)</f>
        <v>906.5</v>
      </c>
      <c r="C272" s="1">
        <f t="shared" si="79"/>
        <v>249080.88000000047</v>
      </c>
      <c r="D272" s="40">
        <f>IF('Imperial ME - Current'!$B$15&lt;2.23,300.45-26.8531*(2.23-'Imperial ME - Current'!$B$15),300.45)</f>
        <v>300.45</v>
      </c>
      <c r="E272" s="1">
        <f t="shared" si="78"/>
        <v>122607.49999999991</v>
      </c>
      <c r="H272" s="40">
        <v>294</v>
      </c>
      <c r="I272" s="93">
        <f>IF('Imperial ME - Current'!$C$15&lt;1.9311,906.5-265.11*(1.9311-'Imperial ME - Current'!$C$15)+400.13*(1.9311-'Imperial ME - Current'!$C$15)^2,906.5)</f>
        <v>906.5</v>
      </c>
      <c r="J272" s="1">
        <f t="shared" si="80"/>
        <v>249080.88000000047</v>
      </c>
      <c r="K272" s="40">
        <f>IF('Imperial ME - Current'!$C$15&lt;2.23,300.45-26.8531*(2.23-'Imperial ME - Current'!$C$15),300.45)</f>
        <v>300.45</v>
      </c>
      <c r="L272" s="1">
        <f t="shared" si="87"/>
        <v>122607.49999999991</v>
      </c>
      <c r="O272" s="40">
        <v>294</v>
      </c>
      <c r="P272" s="93">
        <f>IF('Imperial ME - Current'!$D$15&lt;1.9311,906.5-265.11*(1.9311-'Imperial ME - Current'!$D$15)+400.13*(1.9311-'Imperial ME - Current'!$D$15)^2,906.5)</f>
        <v>906.5</v>
      </c>
      <c r="Q272" s="1">
        <f t="shared" si="81"/>
        <v>249080.88000000047</v>
      </c>
      <c r="R272" s="40">
        <f>IF('Imperial ME - Current'!$D$15&lt;2.23,300.45-26.8531*(2.23-'Imperial ME - Current'!$D$15),300.45)</f>
        <v>300.45</v>
      </c>
      <c r="S272" s="1">
        <f t="shared" si="88"/>
        <v>122607.49999999991</v>
      </c>
      <c r="V272" s="40">
        <v>294</v>
      </c>
      <c r="W272" s="93">
        <f>IF('Imperial ME - Current'!$E$15&lt;1.9311,906.5-265.11*(1.9311-'Imperial ME - Current'!$E$15)+400.13*(1.9311-'Imperial ME - Current'!$E$15)^2,906.5)</f>
        <v>906.5</v>
      </c>
      <c r="X272" s="1">
        <f t="shared" si="82"/>
        <v>249080.88000000047</v>
      </c>
      <c r="Y272" s="40">
        <f>IF('Imperial ME - Current'!$E$15&lt;2.23,300.45-26.8531*(2.23-'Imperial ME - Current'!$E$15),300.45)</f>
        <v>300.45</v>
      </c>
      <c r="Z272" s="1">
        <f t="shared" si="89"/>
        <v>122607.49999999991</v>
      </c>
      <c r="AC272" s="40">
        <v>294</v>
      </c>
      <c r="AD272" s="93">
        <f>IF('Imperial ME - Current'!$F$15&lt;1.9311,906.5-265.11*(1.9311-'Imperial ME - Current'!$F$15)+400.13*(1.9311-'Imperial ME - Current'!$F$15)^2,906.5)</f>
        <v>906.5</v>
      </c>
      <c r="AE272" s="1">
        <f t="shared" si="83"/>
        <v>249080.88000000047</v>
      </c>
      <c r="AF272" s="40">
        <f>IF('Imperial ME - Current'!$F$15&lt;2.23,300.45-26.8531*(2.23-'Imperial ME - Current'!$F$15),300.45)</f>
        <v>300.45</v>
      </c>
      <c r="AG272" s="1">
        <f t="shared" si="90"/>
        <v>122607.49999999991</v>
      </c>
      <c r="AJ272" s="40">
        <v>294</v>
      </c>
      <c r="AK272" s="93">
        <f>IF('Imperial ME - Current'!$G$15&lt;1.9311,906.5-265.11*(1.9311-'Imperial ME - Current'!$G$15)+400.13*(1.9311-'Imperial ME - Current'!$G$15)^2,906.5)</f>
        <v>906.5</v>
      </c>
      <c r="AL272" s="1">
        <f t="shared" si="84"/>
        <v>249080.88000000047</v>
      </c>
      <c r="AM272" s="40">
        <f>IF('Imperial ME - Current'!$G$15&lt;2.23,300.45-26.8531*(2.23-'Imperial ME - Current'!$G$15),300.45)</f>
        <v>300.45</v>
      </c>
      <c r="AN272" s="1">
        <f t="shared" si="91"/>
        <v>122607.49999999991</v>
      </c>
      <c r="AQ272" s="40">
        <v>294</v>
      </c>
      <c r="AR272" s="93">
        <f>IF('Imperial ME - Current'!$H$15&lt;1.9311,906.5-265.11*(1.9311-'Imperial ME - Current'!$H$15)+400.13*(1.9311-'Imperial ME - Current'!$H$15)^2,906.5)</f>
        <v>906.5</v>
      </c>
      <c r="AS272" s="1">
        <f t="shared" si="85"/>
        <v>249080.88000000047</v>
      </c>
      <c r="AT272" s="40">
        <f>IF('Imperial ME - Current'!$H$15&lt;2.23,300.45-26.8531*(2.23-'Imperial ME - Current'!$H$15),300.45)</f>
        <v>300.45</v>
      </c>
      <c r="AU272" s="1">
        <f t="shared" si="92"/>
        <v>122607.49999999991</v>
      </c>
      <c r="AX272" s="40">
        <v>294</v>
      </c>
      <c r="AY272" s="93">
        <f>IF('Imperial ME - Current'!$I$15&lt;1.9311,906.5-265.11*(1.9311-'Imperial ME - Current'!$I$15)+400.13*(1.9311-'Imperial ME - Current'!$I$15)^2,906.5)</f>
        <v>906.5</v>
      </c>
      <c r="AZ272" s="1">
        <f t="shared" si="86"/>
        <v>249080.88000000047</v>
      </c>
      <c r="BA272" s="40">
        <f>IF('Imperial ME - Current'!$I$15&lt;2.23,300.45-26.8531*(2.23-'Imperial ME - Current'!$I$15),300.45)</f>
        <v>300.45</v>
      </c>
      <c r="BB272" s="1">
        <f t="shared" si="93"/>
        <v>122607.49999999991</v>
      </c>
    </row>
    <row r="273" spans="1:54" x14ac:dyDescent="0.25">
      <c r="A273" s="40">
        <v>295</v>
      </c>
      <c r="B273" s="93">
        <f>IF('Imperial ME - Current'!$B$15&lt;1.9311,906.5-265.11*(1.9311-'Imperial ME - Current'!$B$15)+400.13*(1.9311-'Imperial ME - Current'!$B$15)^2,906.5)</f>
        <v>906.5</v>
      </c>
      <c r="C273" s="1">
        <f t="shared" si="79"/>
        <v>249987.38000000047</v>
      </c>
      <c r="D273" s="40">
        <f>IF('Imperial ME - Current'!$B$15&lt;2.23,300.45-26.8531*(2.23-'Imperial ME - Current'!$B$15),300.45)</f>
        <v>300.45</v>
      </c>
      <c r="E273" s="1">
        <f t="shared" si="78"/>
        <v>122907.94999999991</v>
      </c>
      <c r="H273" s="40">
        <v>295</v>
      </c>
      <c r="I273" s="93">
        <f>IF('Imperial ME - Current'!$C$15&lt;1.9311,906.5-265.11*(1.9311-'Imperial ME - Current'!$C$15)+400.13*(1.9311-'Imperial ME - Current'!$C$15)^2,906.5)</f>
        <v>906.5</v>
      </c>
      <c r="J273" s="1">
        <f t="shared" si="80"/>
        <v>249987.38000000047</v>
      </c>
      <c r="K273" s="40">
        <f>IF('Imperial ME - Current'!$C$15&lt;2.23,300.45-26.8531*(2.23-'Imperial ME - Current'!$C$15),300.45)</f>
        <v>300.45</v>
      </c>
      <c r="L273" s="1">
        <f t="shared" si="87"/>
        <v>122907.94999999991</v>
      </c>
      <c r="O273" s="40">
        <v>295</v>
      </c>
      <c r="P273" s="93">
        <f>IF('Imperial ME - Current'!$D$15&lt;1.9311,906.5-265.11*(1.9311-'Imperial ME - Current'!$D$15)+400.13*(1.9311-'Imperial ME - Current'!$D$15)^2,906.5)</f>
        <v>906.5</v>
      </c>
      <c r="Q273" s="1">
        <f t="shared" si="81"/>
        <v>249987.38000000047</v>
      </c>
      <c r="R273" s="40">
        <f>IF('Imperial ME - Current'!$D$15&lt;2.23,300.45-26.8531*(2.23-'Imperial ME - Current'!$D$15),300.45)</f>
        <v>300.45</v>
      </c>
      <c r="S273" s="1">
        <f t="shared" si="88"/>
        <v>122907.94999999991</v>
      </c>
      <c r="V273" s="40">
        <v>295</v>
      </c>
      <c r="W273" s="93">
        <f>IF('Imperial ME - Current'!$E$15&lt;1.9311,906.5-265.11*(1.9311-'Imperial ME - Current'!$E$15)+400.13*(1.9311-'Imperial ME - Current'!$E$15)^2,906.5)</f>
        <v>906.5</v>
      </c>
      <c r="X273" s="1">
        <f t="shared" si="82"/>
        <v>249987.38000000047</v>
      </c>
      <c r="Y273" s="40">
        <f>IF('Imperial ME - Current'!$E$15&lt;2.23,300.45-26.8531*(2.23-'Imperial ME - Current'!$E$15),300.45)</f>
        <v>300.45</v>
      </c>
      <c r="Z273" s="1">
        <f t="shared" si="89"/>
        <v>122907.94999999991</v>
      </c>
      <c r="AC273" s="40">
        <v>295</v>
      </c>
      <c r="AD273" s="93">
        <f>IF('Imperial ME - Current'!$F$15&lt;1.9311,906.5-265.11*(1.9311-'Imperial ME - Current'!$F$15)+400.13*(1.9311-'Imperial ME - Current'!$F$15)^2,906.5)</f>
        <v>906.5</v>
      </c>
      <c r="AE273" s="1">
        <f t="shared" si="83"/>
        <v>249987.38000000047</v>
      </c>
      <c r="AF273" s="40">
        <f>IF('Imperial ME - Current'!$F$15&lt;2.23,300.45-26.8531*(2.23-'Imperial ME - Current'!$F$15),300.45)</f>
        <v>300.45</v>
      </c>
      <c r="AG273" s="1">
        <f t="shared" si="90"/>
        <v>122907.94999999991</v>
      </c>
      <c r="AJ273" s="40">
        <v>295</v>
      </c>
      <c r="AK273" s="93">
        <f>IF('Imperial ME - Current'!$G$15&lt;1.9311,906.5-265.11*(1.9311-'Imperial ME - Current'!$G$15)+400.13*(1.9311-'Imperial ME - Current'!$G$15)^2,906.5)</f>
        <v>906.5</v>
      </c>
      <c r="AL273" s="1">
        <f t="shared" si="84"/>
        <v>249987.38000000047</v>
      </c>
      <c r="AM273" s="40">
        <f>IF('Imperial ME - Current'!$G$15&lt;2.23,300.45-26.8531*(2.23-'Imperial ME - Current'!$G$15),300.45)</f>
        <v>300.45</v>
      </c>
      <c r="AN273" s="1">
        <f t="shared" si="91"/>
        <v>122907.94999999991</v>
      </c>
      <c r="AQ273" s="40">
        <v>295</v>
      </c>
      <c r="AR273" s="93">
        <f>IF('Imperial ME - Current'!$H$15&lt;1.9311,906.5-265.11*(1.9311-'Imperial ME - Current'!$H$15)+400.13*(1.9311-'Imperial ME - Current'!$H$15)^2,906.5)</f>
        <v>906.5</v>
      </c>
      <c r="AS273" s="1">
        <f t="shared" si="85"/>
        <v>249987.38000000047</v>
      </c>
      <c r="AT273" s="40">
        <f>IF('Imperial ME - Current'!$H$15&lt;2.23,300.45-26.8531*(2.23-'Imperial ME - Current'!$H$15),300.45)</f>
        <v>300.45</v>
      </c>
      <c r="AU273" s="1">
        <f t="shared" si="92"/>
        <v>122907.94999999991</v>
      </c>
      <c r="AX273" s="40">
        <v>295</v>
      </c>
      <c r="AY273" s="93">
        <f>IF('Imperial ME - Current'!$I$15&lt;1.9311,906.5-265.11*(1.9311-'Imperial ME - Current'!$I$15)+400.13*(1.9311-'Imperial ME - Current'!$I$15)^2,906.5)</f>
        <v>906.5</v>
      </c>
      <c r="AZ273" s="1">
        <f t="shared" si="86"/>
        <v>249987.38000000047</v>
      </c>
      <c r="BA273" s="40">
        <f>IF('Imperial ME - Current'!$I$15&lt;2.23,300.45-26.8531*(2.23-'Imperial ME - Current'!$I$15),300.45)</f>
        <v>300.45</v>
      </c>
      <c r="BB273" s="1">
        <f t="shared" si="93"/>
        <v>122907.94999999991</v>
      </c>
    </row>
    <row r="274" spans="1:54" x14ac:dyDescent="0.25">
      <c r="A274" s="40">
        <v>296</v>
      </c>
      <c r="B274" s="93">
        <f>IF('Imperial ME - Current'!$B$15&lt;1.9311,906.5-265.11*(1.9311-'Imperial ME - Current'!$B$15)+400.13*(1.9311-'Imperial ME - Current'!$B$15)^2,906.5)</f>
        <v>906.5</v>
      </c>
      <c r="C274" s="1">
        <f t="shared" si="79"/>
        <v>250893.88000000047</v>
      </c>
      <c r="D274" s="40">
        <f>IF('Imperial ME - Current'!$B$15&lt;2.23,300.45-26.8531*(2.23-'Imperial ME - Current'!$B$15),300.45)</f>
        <v>300.45</v>
      </c>
      <c r="E274" s="1">
        <f t="shared" si="78"/>
        <v>123208.39999999991</v>
      </c>
      <c r="H274" s="40">
        <v>296</v>
      </c>
      <c r="I274" s="93">
        <f>IF('Imperial ME - Current'!$C$15&lt;1.9311,906.5-265.11*(1.9311-'Imperial ME - Current'!$C$15)+400.13*(1.9311-'Imperial ME - Current'!$C$15)^2,906.5)</f>
        <v>906.5</v>
      </c>
      <c r="J274" s="1">
        <f t="shared" si="80"/>
        <v>250893.88000000047</v>
      </c>
      <c r="K274" s="40">
        <f>IF('Imperial ME - Current'!$C$15&lt;2.23,300.45-26.8531*(2.23-'Imperial ME - Current'!$C$15),300.45)</f>
        <v>300.45</v>
      </c>
      <c r="L274" s="1">
        <f t="shared" si="87"/>
        <v>123208.39999999991</v>
      </c>
      <c r="O274" s="40">
        <v>296</v>
      </c>
      <c r="P274" s="93">
        <f>IF('Imperial ME - Current'!$D$15&lt;1.9311,906.5-265.11*(1.9311-'Imperial ME - Current'!$D$15)+400.13*(1.9311-'Imperial ME - Current'!$D$15)^2,906.5)</f>
        <v>906.5</v>
      </c>
      <c r="Q274" s="1">
        <f t="shared" si="81"/>
        <v>250893.88000000047</v>
      </c>
      <c r="R274" s="40">
        <f>IF('Imperial ME - Current'!$D$15&lt;2.23,300.45-26.8531*(2.23-'Imperial ME - Current'!$D$15),300.45)</f>
        <v>300.45</v>
      </c>
      <c r="S274" s="1">
        <f t="shared" si="88"/>
        <v>123208.39999999991</v>
      </c>
      <c r="V274" s="40">
        <v>296</v>
      </c>
      <c r="W274" s="93">
        <f>IF('Imperial ME - Current'!$E$15&lt;1.9311,906.5-265.11*(1.9311-'Imperial ME - Current'!$E$15)+400.13*(1.9311-'Imperial ME - Current'!$E$15)^2,906.5)</f>
        <v>906.5</v>
      </c>
      <c r="X274" s="1">
        <f t="shared" si="82"/>
        <v>250893.88000000047</v>
      </c>
      <c r="Y274" s="40">
        <f>IF('Imperial ME - Current'!$E$15&lt;2.23,300.45-26.8531*(2.23-'Imperial ME - Current'!$E$15),300.45)</f>
        <v>300.45</v>
      </c>
      <c r="Z274" s="1">
        <f t="shared" si="89"/>
        <v>123208.39999999991</v>
      </c>
      <c r="AC274" s="40">
        <v>296</v>
      </c>
      <c r="AD274" s="93">
        <f>IF('Imperial ME - Current'!$F$15&lt;1.9311,906.5-265.11*(1.9311-'Imperial ME - Current'!$F$15)+400.13*(1.9311-'Imperial ME - Current'!$F$15)^2,906.5)</f>
        <v>906.5</v>
      </c>
      <c r="AE274" s="1">
        <f t="shared" si="83"/>
        <v>250893.88000000047</v>
      </c>
      <c r="AF274" s="40">
        <f>IF('Imperial ME - Current'!$F$15&lt;2.23,300.45-26.8531*(2.23-'Imperial ME - Current'!$F$15),300.45)</f>
        <v>300.45</v>
      </c>
      <c r="AG274" s="1">
        <f t="shared" si="90"/>
        <v>123208.39999999991</v>
      </c>
      <c r="AJ274" s="40">
        <v>296</v>
      </c>
      <c r="AK274" s="93">
        <f>IF('Imperial ME - Current'!$G$15&lt;1.9311,906.5-265.11*(1.9311-'Imperial ME - Current'!$G$15)+400.13*(1.9311-'Imperial ME - Current'!$G$15)^2,906.5)</f>
        <v>906.5</v>
      </c>
      <c r="AL274" s="1">
        <f t="shared" si="84"/>
        <v>250893.88000000047</v>
      </c>
      <c r="AM274" s="40">
        <f>IF('Imperial ME - Current'!$G$15&lt;2.23,300.45-26.8531*(2.23-'Imperial ME - Current'!$G$15),300.45)</f>
        <v>300.45</v>
      </c>
      <c r="AN274" s="1">
        <f t="shared" si="91"/>
        <v>123208.39999999991</v>
      </c>
      <c r="AQ274" s="40">
        <v>296</v>
      </c>
      <c r="AR274" s="93">
        <f>IF('Imperial ME - Current'!$H$15&lt;1.9311,906.5-265.11*(1.9311-'Imperial ME - Current'!$H$15)+400.13*(1.9311-'Imperial ME - Current'!$H$15)^2,906.5)</f>
        <v>906.5</v>
      </c>
      <c r="AS274" s="1">
        <f t="shared" si="85"/>
        <v>250893.88000000047</v>
      </c>
      <c r="AT274" s="40">
        <f>IF('Imperial ME - Current'!$H$15&lt;2.23,300.45-26.8531*(2.23-'Imperial ME - Current'!$H$15),300.45)</f>
        <v>300.45</v>
      </c>
      <c r="AU274" s="1">
        <f t="shared" si="92"/>
        <v>123208.39999999991</v>
      </c>
      <c r="AX274" s="40">
        <v>296</v>
      </c>
      <c r="AY274" s="93">
        <f>IF('Imperial ME - Current'!$I$15&lt;1.9311,906.5-265.11*(1.9311-'Imperial ME - Current'!$I$15)+400.13*(1.9311-'Imperial ME - Current'!$I$15)^2,906.5)</f>
        <v>906.5</v>
      </c>
      <c r="AZ274" s="1">
        <f t="shared" si="86"/>
        <v>250893.88000000047</v>
      </c>
      <c r="BA274" s="40">
        <f>IF('Imperial ME - Current'!$I$15&lt;2.23,300.45-26.8531*(2.23-'Imperial ME - Current'!$I$15),300.45)</f>
        <v>300.45</v>
      </c>
      <c r="BB274" s="1">
        <f t="shared" si="93"/>
        <v>123208.39999999991</v>
      </c>
    </row>
    <row r="275" spans="1:54" x14ac:dyDescent="0.25">
      <c r="A275" s="40">
        <v>297</v>
      </c>
      <c r="B275" s="93">
        <f>IF('Imperial ME - Current'!$B$15&lt;1.9311,906.5-265.11*(1.9311-'Imperial ME - Current'!$B$15)+400.13*(1.9311-'Imperial ME - Current'!$B$15)^2,906.5)</f>
        <v>906.5</v>
      </c>
      <c r="C275" s="1">
        <f t="shared" si="79"/>
        <v>251800.38000000047</v>
      </c>
      <c r="D275" s="40">
        <f>IF('Imperial ME - Current'!$B$15&lt;2.23,300.45-26.8531*(2.23-'Imperial ME - Current'!$B$15),300.45)</f>
        <v>300.45</v>
      </c>
      <c r="E275" s="1">
        <f t="shared" si="78"/>
        <v>123508.8499999999</v>
      </c>
      <c r="H275" s="40">
        <v>297</v>
      </c>
      <c r="I275" s="93">
        <f>IF('Imperial ME - Current'!$C$15&lt;1.9311,906.5-265.11*(1.9311-'Imperial ME - Current'!$C$15)+400.13*(1.9311-'Imperial ME - Current'!$C$15)^2,906.5)</f>
        <v>906.5</v>
      </c>
      <c r="J275" s="1">
        <f t="shared" si="80"/>
        <v>251800.38000000047</v>
      </c>
      <c r="K275" s="40">
        <f>IF('Imperial ME - Current'!$C$15&lt;2.23,300.45-26.8531*(2.23-'Imperial ME - Current'!$C$15),300.45)</f>
        <v>300.45</v>
      </c>
      <c r="L275" s="1">
        <f t="shared" si="87"/>
        <v>123508.8499999999</v>
      </c>
      <c r="O275" s="40">
        <v>297</v>
      </c>
      <c r="P275" s="93">
        <f>IF('Imperial ME - Current'!$D$15&lt;1.9311,906.5-265.11*(1.9311-'Imperial ME - Current'!$D$15)+400.13*(1.9311-'Imperial ME - Current'!$D$15)^2,906.5)</f>
        <v>906.5</v>
      </c>
      <c r="Q275" s="1">
        <f t="shared" si="81"/>
        <v>251800.38000000047</v>
      </c>
      <c r="R275" s="40">
        <f>IF('Imperial ME - Current'!$D$15&lt;2.23,300.45-26.8531*(2.23-'Imperial ME - Current'!$D$15),300.45)</f>
        <v>300.45</v>
      </c>
      <c r="S275" s="1">
        <f t="shared" si="88"/>
        <v>123508.8499999999</v>
      </c>
      <c r="V275" s="40">
        <v>297</v>
      </c>
      <c r="W275" s="93">
        <f>IF('Imperial ME - Current'!$E$15&lt;1.9311,906.5-265.11*(1.9311-'Imperial ME - Current'!$E$15)+400.13*(1.9311-'Imperial ME - Current'!$E$15)^2,906.5)</f>
        <v>906.5</v>
      </c>
      <c r="X275" s="1">
        <f t="shared" si="82"/>
        <v>251800.38000000047</v>
      </c>
      <c r="Y275" s="40">
        <f>IF('Imperial ME - Current'!$E$15&lt;2.23,300.45-26.8531*(2.23-'Imperial ME - Current'!$E$15),300.45)</f>
        <v>300.45</v>
      </c>
      <c r="Z275" s="1">
        <f t="shared" si="89"/>
        <v>123508.8499999999</v>
      </c>
      <c r="AC275" s="40">
        <v>297</v>
      </c>
      <c r="AD275" s="93">
        <f>IF('Imperial ME - Current'!$F$15&lt;1.9311,906.5-265.11*(1.9311-'Imperial ME - Current'!$F$15)+400.13*(1.9311-'Imperial ME - Current'!$F$15)^2,906.5)</f>
        <v>906.5</v>
      </c>
      <c r="AE275" s="1">
        <f t="shared" si="83"/>
        <v>251800.38000000047</v>
      </c>
      <c r="AF275" s="40">
        <f>IF('Imperial ME - Current'!$F$15&lt;2.23,300.45-26.8531*(2.23-'Imperial ME - Current'!$F$15),300.45)</f>
        <v>300.45</v>
      </c>
      <c r="AG275" s="1">
        <f t="shared" si="90"/>
        <v>123508.8499999999</v>
      </c>
      <c r="AJ275" s="40">
        <v>297</v>
      </c>
      <c r="AK275" s="93">
        <f>IF('Imperial ME - Current'!$G$15&lt;1.9311,906.5-265.11*(1.9311-'Imperial ME - Current'!$G$15)+400.13*(1.9311-'Imperial ME - Current'!$G$15)^2,906.5)</f>
        <v>906.5</v>
      </c>
      <c r="AL275" s="1">
        <f t="shared" si="84"/>
        <v>251800.38000000047</v>
      </c>
      <c r="AM275" s="40">
        <f>IF('Imperial ME - Current'!$G$15&lt;2.23,300.45-26.8531*(2.23-'Imperial ME - Current'!$G$15),300.45)</f>
        <v>300.45</v>
      </c>
      <c r="AN275" s="1">
        <f t="shared" si="91"/>
        <v>123508.8499999999</v>
      </c>
      <c r="AQ275" s="40">
        <v>297</v>
      </c>
      <c r="AR275" s="93">
        <f>IF('Imperial ME - Current'!$H$15&lt;1.9311,906.5-265.11*(1.9311-'Imperial ME - Current'!$H$15)+400.13*(1.9311-'Imperial ME - Current'!$H$15)^2,906.5)</f>
        <v>906.5</v>
      </c>
      <c r="AS275" s="1">
        <f t="shared" si="85"/>
        <v>251800.38000000047</v>
      </c>
      <c r="AT275" s="40">
        <f>IF('Imperial ME - Current'!$H$15&lt;2.23,300.45-26.8531*(2.23-'Imperial ME - Current'!$H$15),300.45)</f>
        <v>300.45</v>
      </c>
      <c r="AU275" s="1">
        <f t="shared" si="92"/>
        <v>123508.8499999999</v>
      </c>
      <c r="AX275" s="40">
        <v>297</v>
      </c>
      <c r="AY275" s="93">
        <f>IF('Imperial ME - Current'!$I$15&lt;1.9311,906.5-265.11*(1.9311-'Imperial ME - Current'!$I$15)+400.13*(1.9311-'Imperial ME - Current'!$I$15)^2,906.5)</f>
        <v>906.5</v>
      </c>
      <c r="AZ275" s="1">
        <f t="shared" si="86"/>
        <v>251800.38000000047</v>
      </c>
      <c r="BA275" s="40">
        <f>IF('Imperial ME - Current'!$I$15&lt;2.23,300.45-26.8531*(2.23-'Imperial ME - Current'!$I$15),300.45)</f>
        <v>300.45</v>
      </c>
      <c r="BB275" s="1">
        <f t="shared" si="93"/>
        <v>123508.8499999999</v>
      </c>
    </row>
    <row r="276" spans="1:54" x14ac:dyDescent="0.25">
      <c r="A276" s="40">
        <v>298</v>
      </c>
      <c r="B276" s="93">
        <f>IF('Imperial ME - Current'!$B$15&lt;1.9311,906.5-265.11*(1.9311-'Imperial ME - Current'!$B$15)+400.13*(1.9311-'Imperial ME - Current'!$B$15)^2,906.5)</f>
        <v>906.5</v>
      </c>
      <c r="C276" s="1">
        <f t="shared" si="79"/>
        <v>252706.88000000047</v>
      </c>
      <c r="D276" s="40">
        <f>IF('Imperial ME - Current'!$B$15&lt;2.23,300.45-26.8531*(2.23-'Imperial ME - Current'!$B$15),300.45)</f>
        <v>300.45</v>
      </c>
      <c r="E276" s="1">
        <f t="shared" si="78"/>
        <v>123809.2999999999</v>
      </c>
      <c r="H276" s="40">
        <v>298</v>
      </c>
      <c r="I276" s="93">
        <f>IF('Imperial ME - Current'!$C$15&lt;1.9311,906.5-265.11*(1.9311-'Imperial ME - Current'!$C$15)+400.13*(1.9311-'Imperial ME - Current'!$C$15)^2,906.5)</f>
        <v>906.5</v>
      </c>
      <c r="J276" s="1">
        <f t="shared" si="80"/>
        <v>252706.88000000047</v>
      </c>
      <c r="K276" s="40">
        <f>IF('Imperial ME - Current'!$C$15&lt;2.23,300.45-26.8531*(2.23-'Imperial ME - Current'!$C$15),300.45)</f>
        <v>300.45</v>
      </c>
      <c r="L276" s="1">
        <f t="shared" si="87"/>
        <v>123809.2999999999</v>
      </c>
      <c r="O276" s="40">
        <v>298</v>
      </c>
      <c r="P276" s="93">
        <f>IF('Imperial ME - Current'!$D$15&lt;1.9311,906.5-265.11*(1.9311-'Imperial ME - Current'!$D$15)+400.13*(1.9311-'Imperial ME - Current'!$D$15)^2,906.5)</f>
        <v>906.5</v>
      </c>
      <c r="Q276" s="1">
        <f t="shared" si="81"/>
        <v>252706.88000000047</v>
      </c>
      <c r="R276" s="40">
        <f>IF('Imperial ME - Current'!$D$15&lt;2.23,300.45-26.8531*(2.23-'Imperial ME - Current'!$D$15),300.45)</f>
        <v>300.45</v>
      </c>
      <c r="S276" s="1">
        <f t="shared" si="88"/>
        <v>123809.2999999999</v>
      </c>
      <c r="V276" s="40">
        <v>298</v>
      </c>
      <c r="W276" s="93">
        <f>IF('Imperial ME - Current'!$E$15&lt;1.9311,906.5-265.11*(1.9311-'Imperial ME - Current'!$E$15)+400.13*(1.9311-'Imperial ME - Current'!$E$15)^2,906.5)</f>
        <v>906.5</v>
      </c>
      <c r="X276" s="1">
        <f t="shared" si="82"/>
        <v>252706.88000000047</v>
      </c>
      <c r="Y276" s="40">
        <f>IF('Imperial ME - Current'!$E$15&lt;2.23,300.45-26.8531*(2.23-'Imperial ME - Current'!$E$15),300.45)</f>
        <v>300.45</v>
      </c>
      <c r="Z276" s="1">
        <f t="shared" si="89"/>
        <v>123809.2999999999</v>
      </c>
      <c r="AC276" s="40">
        <v>298</v>
      </c>
      <c r="AD276" s="93">
        <f>IF('Imperial ME - Current'!$F$15&lt;1.9311,906.5-265.11*(1.9311-'Imperial ME - Current'!$F$15)+400.13*(1.9311-'Imperial ME - Current'!$F$15)^2,906.5)</f>
        <v>906.5</v>
      </c>
      <c r="AE276" s="1">
        <f t="shared" si="83"/>
        <v>252706.88000000047</v>
      </c>
      <c r="AF276" s="40">
        <f>IF('Imperial ME - Current'!$F$15&lt;2.23,300.45-26.8531*(2.23-'Imperial ME - Current'!$F$15),300.45)</f>
        <v>300.45</v>
      </c>
      <c r="AG276" s="1">
        <f t="shared" si="90"/>
        <v>123809.2999999999</v>
      </c>
      <c r="AJ276" s="40">
        <v>298</v>
      </c>
      <c r="AK276" s="93">
        <f>IF('Imperial ME - Current'!$G$15&lt;1.9311,906.5-265.11*(1.9311-'Imperial ME - Current'!$G$15)+400.13*(1.9311-'Imperial ME - Current'!$G$15)^2,906.5)</f>
        <v>906.5</v>
      </c>
      <c r="AL276" s="1">
        <f t="shared" si="84"/>
        <v>252706.88000000047</v>
      </c>
      <c r="AM276" s="40">
        <f>IF('Imperial ME - Current'!$G$15&lt;2.23,300.45-26.8531*(2.23-'Imperial ME - Current'!$G$15),300.45)</f>
        <v>300.45</v>
      </c>
      <c r="AN276" s="1">
        <f t="shared" si="91"/>
        <v>123809.2999999999</v>
      </c>
      <c r="AQ276" s="40">
        <v>298</v>
      </c>
      <c r="AR276" s="93">
        <f>IF('Imperial ME - Current'!$H$15&lt;1.9311,906.5-265.11*(1.9311-'Imperial ME - Current'!$H$15)+400.13*(1.9311-'Imperial ME - Current'!$H$15)^2,906.5)</f>
        <v>906.5</v>
      </c>
      <c r="AS276" s="1">
        <f t="shared" si="85"/>
        <v>252706.88000000047</v>
      </c>
      <c r="AT276" s="40">
        <f>IF('Imperial ME - Current'!$H$15&lt;2.23,300.45-26.8531*(2.23-'Imperial ME - Current'!$H$15),300.45)</f>
        <v>300.45</v>
      </c>
      <c r="AU276" s="1">
        <f t="shared" si="92"/>
        <v>123809.2999999999</v>
      </c>
      <c r="AX276" s="40">
        <v>298</v>
      </c>
      <c r="AY276" s="93">
        <f>IF('Imperial ME - Current'!$I$15&lt;1.9311,906.5-265.11*(1.9311-'Imperial ME - Current'!$I$15)+400.13*(1.9311-'Imperial ME - Current'!$I$15)^2,906.5)</f>
        <v>906.5</v>
      </c>
      <c r="AZ276" s="1">
        <f t="shared" si="86"/>
        <v>252706.88000000047</v>
      </c>
      <c r="BA276" s="40">
        <f>IF('Imperial ME - Current'!$I$15&lt;2.23,300.45-26.8531*(2.23-'Imperial ME - Current'!$I$15),300.45)</f>
        <v>300.45</v>
      </c>
      <c r="BB276" s="1">
        <f t="shared" si="93"/>
        <v>123809.2999999999</v>
      </c>
    </row>
    <row r="277" spans="1:54" x14ac:dyDescent="0.25">
      <c r="A277" s="40">
        <v>299</v>
      </c>
      <c r="B277" s="93">
        <f>IF('Imperial ME - Current'!$B$15&lt;1.9311,906.5-265.11*(1.9311-'Imperial ME - Current'!$B$15)+400.13*(1.9311-'Imperial ME - Current'!$B$15)^2,906.5)</f>
        <v>906.5</v>
      </c>
      <c r="C277" s="1">
        <f t="shared" si="79"/>
        <v>253613.38000000047</v>
      </c>
      <c r="D277" s="40">
        <f>IF('Imperial ME - Current'!$B$15&lt;2.23,300.45-26.8531*(2.23-'Imperial ME - Current'!$B$15),300.45)</f>
        <v>300.45</v>
      </c>
      <c r="E277" s="1">
        <f t="shared" si="78"/>
        <v>124109.7499999999</v>
      </c>
      <c r="H277" s="40">
        <v>299</v>
      </c>
      <c r="I277" s="93">
        <f>IF('Imperial ME - Current'!$C$15&lt;1.9311,906.5-265.11*(1.9311-'Imperial ME - Current'!$C$15)+400.13*(1.9311-'Imperial ME - Current'!$C$15)^2,906.5)</f>
        <v>906.5</v>
      </c>
      <c r="J277" s="1">
        <f t="shared" si="80"/>
        <v>253613.38000000047</v>
      </c>
      <c r="K277" s="40">
        <f>IF('Imperial ME - Current'!$C$15&lt;2.23,300.45-26.8531*(2.23-'Imperial ME - Current'!$C$15),300.45)</f>
        <v>300.45</v>
      </c>
      <c r="L277" s="1">
        <f t="shared" si="87"/>
        <v>124109.7499999999</v>
      </c>
      <c r="O277" s="40">
        <v>299</v>
      </c>
      <c r="P277" s="93">
        <f>IF('Imperial ME - Current'!$D$15&lt;1.9311,906.5-265.11*(1.9311-'Imperial ME - Current'!$D$15)+400.13*(1.9311-'Imperial ME - Current'!$D$15)^2,906.5)</f>
        <v>906.5</v>
      </c>
      <c r="Q277" s="1">
        <f t="shared" si="81"/>
        <v>253613.38000000047</v>
      </c>
      <c r="R277" s="40">
        <f>IF('Imperial ME - Current'!$D$15&lt;2.23,300.45-26.8531*(2.23-'Imperial ME - Current'!$D$15),300.45)</f>
        <v>300.45</v>
      </c>
      <c r="S277" s="1">
        <f t="shared" si="88"/>
        <v>124109.7499999999</v>
      </c>
      <c r="V277" s="40">
        <v>299</v>
      </c>
      <c r="W277" s="93">
        <f>IF('Imperial ME - Current'!$E$15&lt;1.9311,906.5-265.11*(1.9311-'Imperial ME - Current'!$E$15)+400.13*(1.9311-'Imperial ME - Current'!$E$15)^2,906.5)</f>
        <v>906.5</v>
      </c>
      <c r="X277" s="1">
        <f t="shared" si="82"/>
        <v>253613.38000000047</v>
      </c>
      <c r="Y277" s="40">
        <f>IF('Imperial ME - Current'!$E$15&lt;2.23,300.45-26.8531*(2.23-'Imperial ME - Current'!$E$15),300.45)</f>
        <v>300.45</v>
      </c>
      <c r="Z277" s="1">
        <f t="shared" si="89"/>
        <v>124109.7499999999</v>
      </c>
      <c r="AC277" s="40">
        <v>299</v>
      </c>
      <c r="AD277" s="93">
        <f>IF('Imperial ME - Current'!$F$15&lt;1.9311,906.5-265.11*(1.9311-'Imperial ME - Current'!$F$15)+400.13*(1.9311-'Imperial ME - Current'!$F$15)^2,906.5)</f>
        <v>906.5</v>
      </c>
      <c r="AE277" s="1">
        <f t="shared" si="83"/>
        <v>253613.38000000047</v>
      </c>
      <c r="AF277" s="40">
        <f>IF('Imperial ME - Current'!$F$15&lt;2.23,300.45-26.8531*(2.23-'Imperial ME - Current'!$F$15),300.45)</f>
        <v>300.45</v>
      </c>
      <c r="AG277" s="1">
        <f t="shared" si="90"/>
        <v>124109.7499999999</v>
      </c>
      <c r="AJ277" s="40">
        <v>299</v>
      </c>
      <c r="AK277" s="93">
        <f>IF('Imperial ME - Current'!$G$15&lt;1.9311,906.5-265.11*(1.9311-'Imperial ME - Current'!$G$15)+400.13*(1.9311-'Imperial ME - Current'!$G$15)^2,906.5)</f>
        <v>906.5</v>
      </c>
      <c r="AL277" s="1">
        <f t="shared" si="84"/>
        <v>253613.38000000047</v>
      </c>
      <c r="AM277" s="40">
        <f>IF('Imperial ME - Current'!$G$15&lt;2.23,300.45-26.8531*(2.23-'Imperial ME - Current'!$G$15),300.45)</f>
        <v>300.45</v>
      </c>
      <c r="AN277" s="1">
        <f t="shared" si="91"/>
        <v>124109.7499999999</v>
      </c>
      <c r="AQ277" s="40">
        <v>299</v>
      </c>
      <c r="AR277" s="93">
        <f>IF('Imperial ME - Current'!$H$15&lt;1.9311,906.5-265.11*(1.9311-'Imperial ME - Current'!$H$15)+400.13*(1.9311-'Imperial ME - Current'!$H$15)^2,906.5)</f>
        <v>906.5</v>
      </c>
      <c r="AS277" s="1">
        <f t="shared" si="85"/>
        <v>253613.38000000047</v>
      </c>
      <c r="AT277" s="40">
        <f>IF('Imperial ME - Current'!$H$15&lt;2.23,300.45-26.8531*(2.23-'Imperial ME - Current'!$H$15),300.45)</f>
        <v>300.45</v>
      </c>
      <c r="AU277" s="1">
        <f t="shared" si="92"/>
        <v>124109.7499999999</v>
      </c>
      <c r="AX277" s="40">
        <v>299</v>
      </c>
      <c r="AY277" s="93">
        <f>IF('Imperial ME - Current'!$I$15&lt;1.9311,906.5-265.11*(1.9311-'Imperial ME - Current'!$I$15)+400.13*(1.9311-'Imperial ME - Current'!$I$15)^2,906.5)</f>
        <v>906.5</v>
      </c>
      <c r="AZ277" s="1">
        <f t="shared" si="86"/>
        <v>253613.38000000047</v>
      </c>
      <c r="BA277" s="40">
        <f>IF('Imperial ME - Current'!$I$15&lt;2.23,300.45-26.8531*(2.23-'Imperial ME - Current'!$I$15),300.45)</f>
        <v>300.45</v>
      </c>
      <c r="BB277" s="1">
        <f t="shared" si="93"/>
        <v>124109.7499999999</v>
      </c>
    </row>
    <row r="278" spans="1:54" x14ac:dyDescent="0.25">
      <c r="A278" s="40">
        <v>300</v>
      </c>
      <c r="B278" s="93">
        <f>IF('Imperial ME - Current'!$B$15&lt;1.9311,906.5-265.11*(1.9311-'Imperial ME - Current'!$B$15)+400.13*(1.9311-'Imperial ME - Current'!$B$15)^2,906.5)</f>
        <v>906.5</v>
      </c>
      <c r="C278" s="1">
        <f t="shared" si="79"/>
        <v>254519.88000000047</v>
      </c>
      <c r="D278" s="40">
        <f>IF('Imperial ME - Current'!$B$15&lt;2.23,300.45-26.8531*(2.23-'Imperial ME - Current'!$B$15),300.45)</f>
        <v>300.45</v>
      </c>
      <c r="E278" s="1">
        <f t="shared" si="78"/>
        <v>124410.1999999999</v>
      </c>
      <c r="H278" s="40">
        <v>300</v>
      </c>
      <c r="I278" s="93">
        <f>IF('Imperial ME - Current'!$C$15&lt;1.9311,906.5-265.11*(1.9311-'Imperial ME - Current'!$C$15)+400.13*(1.9311-'Imperial ME - Current'!$C$15)^2,906.5)</f>
        <v>906.5</v>
      </c>
      <c r="J278" s="1">
        <f t="shared" si="80"/>
        <v>254519.88000000047</v>
      </c>
      <c r="K278" s="40">
        <f>IF('Imperial ME - Current'!$C$15&lt;2.23,300.45-26.8531*(2.23-'Imperial ME - Current'!$C$15),300.45)</f>
        <v>300.45</v>
      </c>
      <c r="L278" s="1">
        <f t="shared" si="87"/>
        <v>124410.1999999999</v>
      </c>
      <c r="O278" s="40">
        <v>300</v>
      </c>
      <c r="P278" s="93">
        <f>IF('Imperial ME - Current'!$D$15&lt;1.9311,906.5-265.11*(1.9311-'Imperial ME - Current'!$D$15)+400.13*(1.9311-'Imperial ME - Current'!$D$15)^2,906.5)</f>
        <v>906.5</v>
      </c>
      <c r="Q278" s="1">
        <f t="shared" si="81"/>
        <v>254519.88000000047</v>
      </c>
      <c r="R278" s="40">
        <f>IF('Imperial ME - Current'!$D$15&lt;2.23,300.45-26.8531*(2.23-'Imperial ME - Current'!$D$15),300.45)</f>
        <v>300.45</v>
      </c>
      <c r="S278" s="1">
        <f t="shared" si="88"/>
        <v>124410.1999999999</v>
      </c>
      <c r="V278" s="40">
        <v>300</v>
      </c>
      <c r="W278" s="93">
        <f>IF('Imperial ME - Current'!$E$15&lt;1.9311,906.5-265.11*(1.9311-'Imperial ME - Current'!$E$15)+400.13*(1.9311-'Imperial ME - Current'!$E$15)^2,906.5)</f>
        <v>906.5</v>
      </c>
      <c r="X278" s="1">
        <f t="shared" si="82"/>
        <v>254519.88000000047</v>
      </c>
      <c r="Y278" s="40">
        <f>IF('Imperial ME - Current'!$E$15&lt;2.23,300.45-26.8531*(2.23-'Imperial ME - Current'!$E$15),300.45)</f>
        <v>300.45</v>
      </c>
      <c r="Z278" s="1">
        <f t="shared" si="89"/>
        <v>124410.1999999999</v>
      </c>
      <c r="AC278" s="40">
        <v>300</v>
      </c>
      <c r="AD278" s="93">
        <f>IF('Imperial ME - Current'!$F$15&lt;1.9311,906.5-265.11*(1.9311-'Imperial ME - Current'!$F$15)+400.13*(1.9311-'Imperial ME - Current'!$F$15)^2,906.5)</f>
        <v>906.5</v>
      </c>
      <c r="AE278" s="1">
        <f t="shared" si="83"/>
        <v>254519.88000000047</v>
      </c>
      <c r="AF278" s="40">
        <f>IF('Imperial ME - Current'!$F$15&lt;2.23,300.45-26.8531*(2.23-'Imperial ME - Current'!$F$15),300.45)</f>
        <v>300.45</v>
      </c>
      <c r="AG278" s="1">
        <f t="shared" si="90"/>
        <v>124410.1999999999</v>
      </c>
      <c r="AJ278" s="40">
        <v>300</v>
      </c>
      <c r="AK278" s="93">
        <f>IF('Imperial ME - Current'!$G$15&lt;1.9311,906.5-265.11*(1.9311-'Imperial ME - Current'!$G$15)+400.13*(1.9311-'Imperial ME - Current'!$G$15)^2,906.5)</f>
        <v>906.5</v>
      </c>
      <c r="AL278" s="1">
        <f t="shared" si="84"/>
        <v>254519.88000000047</v>
      </c>
      <c r="AM278" s="40">
        <f>IF('Imperial ME - Current'!$G$15&lt;2.23,300.45-26.8531*(2.23-'Imperial ME - Current'!$G$15),300.45)</f>
        <v>300.45</v>
      </c>
      <c r="AN278" s="1">
        <f t="shared" si="91"/>
        <v>124410.1999999999</v>
      </c>
      <c r="AQ278" s="40">
        <v>300</v>
      </c>
      <c r="AR278" s="93">
        <f>IF('Imperial ME - Current'!$H$15&lt;1.9311,906.5-265.11*(1.9311-'Imperial ME - Current'!$H$15)+400.13*(1.9311-'Imperial ME - Current'!$H$15)^2,906.5)</f>
        <v>906.5</v>
      </c>
      <c r="AS278" s="1">
        <f t="shared" si="85"/>
        <v>254519.88000000047</v>
      </c>
      <c r="AT278" s="40">
        <f>IF('Imperial ME - Current'!$H$15&lt;2.23,300.45-26.8531*(2.23-'Imperial ME - Current'!$H$15),300.45)</f>
        <v>300.45</v>
      </c>
      <c r="AU278" s="1">
        <f t="shared" si="92"/>
        <v>124410.1999999999</v>
      </c>
      <c r="AX278" s="40">
        <v>300</v>
      </c>
      <c r="AY278" s="93">
        <f>IF('Imperial ME - Current'!$I$15&lt;1.9311,906.5-265.11*(1.9311-'Imperial ME - Current'!$I$15)+400.13*(1.9311-'Imperial ME - Current'!$I$15)^2,906.5)</f>
        <v>906.5</v>
      </c>
      <c r="AZ278" s="1">
        <f t="shared" si="86"/>
        <v>254519.88000000047</v>
      </c>
      <c r="BA278" s="40">
        <f>IF('Imperial ME - Current'!$I$15&lt;2.23,300.45-26.8531*(2.23-'Imperial ME - Current'!$I$15),300.45)</f>
        <v>300.45</v>
      </c>
      <c r="BB278" s="1">
        <f t="shared" si="93"/>
        <v>124410.1999999999</v>
      </c>
    </row>
    <row r="279" spans="1:54" x14ac:dyDescent="0.25">
      <c r="A279" s="40">
        <v>301</v>
      </c>
      <c r="B279" s="93">
        <f>IF('Imperial ME - Current'!$B$15&lt;1.9311,906.5-265.11*(1.9311-'Imperial ME - Current'!$B$15)+400.13*(1.9311-'Imperial ME - Current'!$B$15)^2,906.5)</f>
        <v>906.5</v>
      </c>
      <c r="C279" s="1">
        <f t="shared" si="79"/>
        <v>255426.38000000047</v>
      </c>
      <c r="D279" s="40">
        <f>IF('Imperial ME - Current'!$B$15&lt;2.23,300.45-26.8531*(2.23-'Imperial ME - Current'!$B$15),300.45)</f>
        <v>300.45</v>
      </c>
      <c r="E279" s="1">
        <f t="shared" si="78"/>
        <v>124710.64999999989</v>
      </c>
      <c r="H279" s="40">
        <v>301</v>
      </c>
      <c r="I279" s="93">
        <f>IF('Imperial ME - Current'!$C$15&lt;1.9311,906.5-265.11*(1.9311-'Imperial ME - Current'!$C$15)+400.13*(1.9311-'Imperial ME - Current'!$C$15)^2,906.5)</f>
        <v>906.5</v>
      </c>
      <c r="J279" s="1">
        <f t="shared" si="80"/>
        <v>255426.38000000047</v>
      </c>
      <c r="K279" s="40">
        <f>IF('Imperial ME - Current'!$C$15&lt;2.23,300.45-26.8531*(2.23-'Imperial ME - Current'!$C$15),300.45)</f>
        <v>300.45</v>
      </c>
      <c r="L279" s="1">
        <f t="shared" si="87"/>
        <v>124710.64999999989</v>
      </c>
      <c r="O279" s="40">
        <v>301</v>
      </c>
      <c r="P279" s="93">
        <f>IF('Imperial ME - Current'!$D$15&lt;1.9311,906.5-265.11*(1.9311-'Imperial ME - Current'!$D$15)+400.13*(1.9311-'Imperial ME - Current'!$D$15)^2,906.5)</f>
        <v>906.5</v>
      </c>
      <c r="Q279" s="1">
        <f t="shared" si="81"/>
        <v>255426.38000000047</v>
      </c>
      <c r="R279" s="40">
        <f>IF('Imperial ME - Current'!$D$15&lt;2.23,300.45-26.8531*(2.23-'Imperial ME - Current'!$D$15),300.45)</f>
        <v>300.45</v>
      </c>
      <c r="S279" s="1">
        <f t="shared" si="88"/>
        <v>124710.64999999989</v>
      </c>
      <c r="V279" s="40">
        <v>301</v>
      </c>
      <c r="W279" s="93">
        <f>IF('Imperial ME - Current'!$E$15&lt;1.9311,906.5-265.11*(1.9311-'Imperial ME - Current'!$E$15)+400.13*(1.9311-'Imperial ME - Current'!$E$15)^2,906.5)</f>
        <v>906.5</v>
      </c>
      <c r="X279" s="1">
        <f t="shared" si="82"/>
        <v>255426.38000000047</v>
      </c>
      <c r="Y279" s="40">
        <f>IF('Imperial ME - Current'!$E$15&lt;2.23,300.45-26.8531*(2.23-'Imperial ME - Current'!$E$15),300.45)</f>
        <v>300.45</v>
      </c>
      <c r="Z279" s="1">
        <f t="shared" si="89"/>
        <v>124710.64999999989</v>
      </c>
      <c r="AC279" s="40">
        <v>301</v>
      </c>
      <c r="AD279" s="93">
        <f>IF('Imperial ME - Current'!$F$15&lt;1.9311,906.5-265.11*(1.9311-'Imperial ME - Current'!$F$15)+400.13*(1.9311-'Imperial ME - Current'!$F$15)^2,906.5)</f>
        <v>906.5</v>
      </c>
      <c r="AE279" s="1">
        <f t="shared" si="83"/>
        <v>255426.38000000047</v>
      </c>
      <c r="AF279" s="40">
        <f>IF('Imperial ME - Current'!$F$15&lt;2.23,300.45-26.8531*(2.23-'Imperial ME - Current'!$F$15),300.45)</f>
        <v>300.45</v>
      </c>
      <c r="AG279" s="1">
        <f t="shared" si="90"/>
        <v>124710.64999999989</v>
      </c>
      <c r="AJ279" s="40">
        <v>301</v>
      </c>
      <c r="AK279" s="93">
        <f>IF('Imperial ME - Current'!$G$15&lt;1.9311,906.5-265.11*(1.9311-'Imperial ME - Current'!$G$15)+400.13*(1.9311-'Imperial ME - Current'!$G$15)^2,906.5)</f>
        <v>906.5</v>
      </c>
      <c r="AL279" s="1">
        <f t="shared" si="84"/>
        <v>255426.38000000047</v>
      </c>
      <c r="AM279" s="40">
        <f>IF('Imperial ME - Current'!$G$15&lt;2.23,300.45-26.8531*(2.23-'Imperial ME - Current'!$G$15),300.45)</f>
        <v>300.45</v>
      </c>
      <c r="AN279" s="1">
        <f t="shared" si="91"/>
        <v>124710.64999999989</v>
      </c>
      <c r="AQ279" s="40">
        <v>301</v>
      </c>
      <c r="AR279" s="93">
        <f>IF('Imperial ME - Current'!$H$15&lt;1.9311,906.5-265.11*(1.9311-'Imperial ME - Current'!$H$15)+400.13*(1.9311-'Imperial ME - Current'!$H$15)^2,906.5)</f>
        <v>906.5</v>
      </c>
      <c r="AS279" s="1">
        <f t="shared" si="85"/>
        <v>255426.38000000047</v>
      </c>
      <c r="AT279" s="40">
        <f>IF('Imperial ME - Current'!$H$15&lt;2.23,300.45-26.8531*(2.23-'Imperial ME - Current'!$H$15),300.45)</f>
        <v>300.45</v>
      </c>
      <c r="AU279" s="1">
        <f t="shared" si="92"/>
        <v>124710.64999999989</v>
      </c>
      <c r="AX279" s="40">
        <v>301</v>
      </c>
      <c r="AY279" s="93">
        <f>IF('Imperial ME - Current'!$I$15&lt;1.9311,906.5-265.11*(1.9311-'Imperial ME - Current'!$I$15)+400.13*(1.9311-'Imperial ME - Current'!$I$15)^2,906.5)</f>
        <v>906.5</v>
      </c>
      <c r="AZ279" s="1">
        <f t="shared" si="86"/>
        <v>255426.38000000047</v>
      </c>
      <c r="BA279" s="40">
        <f>IF('Imperial ME - Current'!$I$15&lt;2.23,300.45-26.8531*(2.23-'Imperial ME - Current'!$I$15),300.45)</f>
        <v>300.45</v>
      </c>
      <c r="BB279" s="1">
        <f t="shared" si="93"/>
        <v>124710.64999999989</v>
      </c>
    </row>
    <row r="280" spans="1:54" x14ac:dyDescent="0.25">
      <c r="A280" s="40">
        <v>302</v>
      </c>
      <c r="B280" s="93">
        <f>IF('Imperial ME - Current'!$B$15&lt;1.9311,906.5-265.11*(1.9311-'Imperial ME - Current'!$B$15)+400.13*(1.9311-'Imperial ME - Current'!$B$15)^2,906.5)</f>
        <v>906.5</v>
      </c>
      <c r="C280" s="1">
        <f t="shared" si="79"/>
        <v>256332.88000000047</v>
      </c>
      <c r="D280" s="40">
        <f>IF('Imperial ME - Current'!$B$15&lt;2.23,300.45-26.8531*(2.23-'Imperial ME - Current'!$B$15),300.45)</f>
        <v>300.45</v>
      </c>
      <c r="E280" s="1">
        <f t="shared" si="78"/>
        <v>125011.09999999989</v>
      </c>
      <c r="H280" s="40">
        <v>302</v>
      </c>
      <c r="I280" s="93">
        <f>IF('Imperial ME - Current'!$C$15&lt;1.9311,906.5-265.11*(1.9311-'Imperial ME - Current'!$C$15)+400.13*(1.9311-'Imperial ME - Current'!$C$15)^2,906.5)</f>
        <v>906.5</v>
      </c>
      <c r="J280" s="1">
        <f t="shared" si="80"/>
        <v>256332.88000000047</v>
      </c>
      <c r="K280" s="40">
        <f>IF('Imperial ME - Current'!$C$15&lt;2.23,300.45-26.8531*(2.23-'Imperial ME - Current'!$C$15),300.45)</f>
        <v>300.45</v>
      </c>
      <c r="L280" s="1">
        <f t="shared" si="87"/>
        <v>125011.09999999989</v>
      </c>
      <c r="O280" s="40">
        <v>302</v>
      </c>
      <c r="P280" s="93">
        <f>IF('Imperial ME - Current'!$D$15&lt;1.9311,906.5-265.11*(1.9311-'Imperial ME - Current'!$D$15)+400.13*(1.9311-'Imperial ME - Current'!$D$15)^2,906.5)</f>
        <v>906.5</v>
      </c>
      <c r="Q280" s="1">
        <f t="shared" si="81"/>
        <v>256332.88000000047</v>
      </c>
      <c r="R280" s="40">
        <f>IF('Imperial ME - Current'!$D$15&lt;2.23,300.45-26.8531*(2.23-'Imperial ME - Current'!$D$15),300.45)</f>
        <v>300.45</v>
      </c>
      <c r="S280" s="1">
        <f t="shared" si="88"/>
        <v>125011.09999999989</v>
      </c>
      <c r="V280" s="40">
        <v>302</v>
      </c>
      <c r="W280" s="93">
        <f>IF('Imperial ME - Current'!$E$15&lt;1.9311,906.5-265.11*(1.9311-'Imperial ME - Current'!$E$15)+400.13*(1.9311-'Imperial ME - Current'!$E$15)^2,906.5)</f>
        <v>906.5</v>
      </c>
      <c r="X280" s="1">
        <f t="shared" si="82"/>
        <v>256332.88000000047</v>
      </c>
      <c r="Y280" s="40">
        <f>IF('Imperial ME - Current'!$E$15&lt;2.23,300.45-26.8531*(2.23-'Imperial ME - Current'!$E$15),300.45)</f>
        <v>300.45</v>
      </c>
      <c r="Z280" s="1">
        <f t="shared" si="89"/>
        <v>125011.09999999989</v>
      </c>
      <c r="AC280" s="40">
        <v>302</v>
      </c>
      <c r="AD280" s="93">
        <f>IF('Imperial ME - Current'!$F$15&lt;1.9311,906.5-265.11*(1.9311-'Imperial ME - Current'!$F$15)+400.13*(1.9311-'Imperial ME - Current'!$F$15)^2,906.5)</f>
        <v>906.5</v>
      </c>
      <c r="AE280" s="1">
        <f t="shared" si="83"/>
        <v>256332.88000000047</v>
      </c>
      <c r="AF280" s="40">
        <f>IF('Imperial ME - Current'!$F$15&lt;2.23,300.45-26.8531*(2.23-'Imperial ME - Current'!$F$15),300.45)</f>
        <v>300.45</v>
      </c>
      <c r="AG280" s="1">
        <f t="shared" si="90"/>
        <v>125011.09999999989</v>
      </c>
      <c r="AJ280" s="40">
        <v>302</v>
      </c>
      <c r="AK280" s="93">
        <f>IF('Imperial ME - Current'!$G$15&lt;1.9311,906.5-265.11*(1.9311-'Imperial ME - Current'!$G$15)+400.13*(1.9311-'Imperial ME - Current'!$G$15)^2,906.5)</f>
        <v>906.5</v>
      </c>
      <c r="AL280" s="1">
        <f t="shared" si="84"/>
        <v>256332.88000000047</v>
      </c>
      <c r="AM280" s="40">
        <f>IF('Imperial ME - Current'!$G$15&lt;2.23,300.45-26.8531*(2.23-'Imperial ME - Current'!$G$15),300.45)</f>
        <v>300.45</v>
      </c>
      <c r="AN280" s="1">
        <f t="shared" si="91"/>
        <v>125011.09999999989</v>
      </c>
      <c r="AQ280" s="40">
        <v>302</v>
      </c>
      <c r="AR280" s="93">
        <f>IF('Imperial ME - Current'!$H$15&lt;1.9311,906.5-265.11*(1.9311-'Imperial ME - Current'!$H$15)+400.13*(1.9311-'Imperial ME - Current'!$H$15)^2,906.5)</f>
        <v>906.5</v>
      </c>
      <c r="AS280" s="1">
        <f t="shared" si="85"/>
        <v>256332.88000000047</v>
      </c>
      <c r="AT280" s="40">
        <f>IF('Imperial ME - Current'!$H$15&lt;2.23,300.45-26.8531*(2.23-'Imperial ME - Current'!$H$15),300.45)</f>
        <v>300.45</v>
      </c>
      <c r="AU280" s="1">
        <f t="shared" si="92"/>
        <v>125011.09999999989</v>
      </c>
      <c r="AX280" s="40">
        <v>302</v>
      </c>
      <c r="AY280" s="93">
        <f>IF('Imperial ME - Current'!$I$15&lt;1.9311,906.5-265.11*(1.9311-'Imperial ME - Current'!$I$15)+400.13*(1.9311-'Imperial ME - Current'!$I$15)^2,906.5)</f>
        <v>906.5</v>
      </c>
      <c r="AZ280" s="1">
        <f t="shared" si="86"/>
        <v>256332.88000000047</v>
      </c>
      <c r="BA280" s="40">
        <f>IF('Imperial ME - Current'!$I$15&lt;2.23,300.45-26.8531*(2.23-'Imperial ME - Current'!$I$15),300.45)</f>
        <v>300.45</v>
      </c>
      <c r="BB280" s="1">
        <f t="shared" si="93"/>
        <v>125011.09999999989</v>
      </c>
    </row>
    <row r="281" spans="1:54" x14ac:dyDescent="0.25">
      <c r="A281" s="40">
        <v>303</v>
      </c>
      <c r="B281" s="93">
        <f>IF('Imperial ME - Current'!$B$15&lt;1.9311,906.5-265.11*(1.9311-'Imperial ME - Current'!$B$15)+400.13*(1.9311-'Imperial ME - Current'!$B$15)^2,906.5)</f>
        <v>906.5</v>
      </c>
      <c r="C281" s="1">
        <f t="shared" si="79"/>
        <v>257239.38000000047</v>
      </c>
      <c r="D281" s="40">
        <f>IF('Imperial ME - Current'!$B$15&lt;2.23,300.45-26.8531*(2.23-'Imperial ME - Current'!$B$15),300.45)</f>
        <v>300.45</v>
      </c>
      <c r="E281" s="1">
        <f t="shared" si="78"/>
        <v>125311.54999999989</v>
      </c>
      <c r="H281" s="40">
        <v>303</v>
      </c>
      <c r="I281" s="93">
        <f>IF('Imperial ME - Current'!$C$15&lt;1.9311,906.5-265.11*(1.9311-'Imperial ME - Current'!$C$15)+400.13*(1.9311-'Imperial ME - Current'!$C$15)^2,906.5)</f>
        <v>906.5</v>
      </c>
      <c r="J281" s="1">
        <f t="shared" si="80"/>
        <v>257239.38000000047</v>
      </c>
      <c r="K281" s="40">
        <f>IF('Imperial ME - Current'!$C$15&lt;2.23,300.45-26.8531*(2.23-'Imperial ME - Current'!$C$15),300.45)</f>
        <v>300.45</v>
      </c>
      <c r="L281" s="1">
        <f t="shared" si="87"/>
        <v>125311.54999999989</v>
      </c>
      <c r="O281" s="40">
        <v>303</v>
      </c>
      <c r="P281" s="93">
        <f>IF('Imperial ME - Current'!$D$15&lt;1.9311,906.5-265.11*(1.9311-'Imperial ME - Current'!$D$15)+400.13*(1.9311-'Imperial ME - Current'!$D$15)^2,906.5)</f>
        <v>906.5</v>
      </c>
      <c r="Q281" s="1">
        <f t="shared" si="81"/>
        <v>257239.38000000047</v>
      </c>
      <c r="R281" s="40">
        <f>IF('Imperial ME - Current'!$D$15&lt;2.23,300.45-26.8531*(2.23-'Imperial ME - Current'!$D$15),300.45)</f>
        <v>300.45</v>
      </c>
      <c r="S281" s="1">
        <f t="shared" si="88"/>
        <v>125311.54999999989</v>
      </c>
      <c r="V281" s="40">
        <v>303</v>
      </c>
      <c r="W281" s="93">
        <f>IF('Imperial ME - Current'!$E$15&lt;1.9311,906.5-265.11*(1.9311-'Imperial ME - Current'!$E$15)+400.13*(1.9311-'Imperial ME - Current'!$E$15)^2,906.5)</f>
        <v>906.5</v>
      </c>
      <c r="X281" s="1">
        <f t="shared" si="82"/>
        <v>257239.38000000047</v>
      </c>
      <c r="Y281" s="40">
        <f>IF('Imperial ME - Current'!$E$15&lt;2.23,300.45-26.8531*(2.23-'Imperial ME - Current'!$E$15),300.45)</f>
        <v>300.45</v>
      </c>
      <c r="Z281" s="1">
        <f t="shared" si="89"/>
        <v>125311.54999999989</v>
      </c>
      <c r="AC281" s="40">
        <v>303</v>
      </c>
      <c r="AD281" s="93">
        <f>IF('Imperial ME - Current'!$F$15&lt;1.9311,906.5-265.11*(1.9311-'Imperial ME - Current'!$F$15)+400.13*(1.9311-'Imperial ME - Current'!$F$15)^2,906.5)</f>
        <v>906.5</v>
      </c>
      <c r="AE281" s="1">
        <f t="shared" si="83"/>
        <v>257239.38000000047</v>
      </c>
      <c r="AF281" s="40">
        <f>IF('Imperial ME - Current'!$F$15&lt;2.23,300.45-26.8531*(2.23-'Imperial ME - Current'!$F$15),300.45)</f>
        <v>300.45</v>
      </c>
      <c r="AG281" s="1">
        <f t="shared" si="90"/>
        <v>125311.54999999989</v>
      </c>
      <c r="AJ281" s="40">
        <v>303</v>
      </c>
      <c r="AK281" s="93">
        <f>IF('Imperial ME - Current'!$G$15&lt;1.9311,906.5-265.11*(1.9311-'Imperial ME - Current'!$G$15)+400.13*(1.9311-'Imperial ME - Current'!$G$15)^2,906.5)</f>
        <v>906.5</v>
      </c>
      <c r="AL281" s="1">
        <f t="shared" si="84"/>
        <v>257239.38000000047</v>
      </c>
      <c r="AM281" s="40">
        <f>IF('Imperial ME - Current'!$G$15&lt;2.23,300.45-26.8531*(2.23-'Imperial ME - Current'!$G$15),300.45)</f>
        <v>300.45</v>
      </c>
      <c r="AN281" s="1">
        <f t="shared" si="91"/>
        <v>125311.54999999989</v>
      </c>
      <c r="AQ281" s="40">
        <v>303</v>
      </c>
      <c r="AR281" s="93">
        <f>IF('Imperial ME - Current'!$H$15&lt;1.9311,906.5-265.11*(1.9311-'Imperial ME - Current'!$H$15)+400.13*(1.9311-'Imperial ME - Current'!$H$15)^2,906.5)</f>
        <v>906.5</v>
      </c>
      <c r="AS281" s="1">
        <f t="shared" si="85"/>
        <v>257239.38000000047</v>
      </c>
      <c r="AT281" s="40">
        <f>IF('Imperial ME - Current'!$H$15&lt;2.23,300.45-26.8531*(2.23-'Imperial ME - Current'!$H$15),300.45)</f>
        <v>300.45</v>
      </c>
      <c r="AU281" s="1">
        <f t="shared" si="92"/>
        <v>125311.54999999989</v>
      </c>
      <c r="AX281" s="40">
        <v>303</v>
      </c>
      <c r="AY281" s="93">
        <f>IF('Imperial ME - Current'!$I$15&lt;1.9311,906.5-265.11*(1.9311-'Imperial ME - Current'!$I$15)+400.13*(1.9311-'Imperial ME - Current'!$I$15)^2,906.5)</f>
        <v>906.5</v>
      </c>
      <c r="AZ281" s="1">
        <f t="shared" si="86"/>
        <v>257239.38000000047</v>
      </c>
      <c r="BA281" s="40">
        <f>IF('Imperial ME - Current'!$I$15&lt;2.23,300.45-26.8531*(2.23-'Imperial ME - Current'!$I$15),300.45)</f>
        <v>300.45</v>
      </c>
      <c r="BB281" s="1">
        <f t="shared" si="93"/>
        <v>125311.54999999989</v>
      </c>
    </row>
    <row r="282" spans="1:54" x14ac:dyDescent="0.25">
      <c r="A282" s="40">
        <v>304</v>
      </c>
      <c r="B282" s="93">
        <f>IF('Imperial ME - Current'!$B$15&lt;1.9311,906.5-265.11*(1.9311-'Imperial ME - Current'!$B$15)+400.13*(1.9311-'Imperial ME - Current'!$B$15)^2,906.5)</f>
        <v>906.5</v>
      </c>
      <c r="C282" s="1">
        <f t="shared" si="79"/>
        <v>258145.88000000047</v>
      </c>
      <c r="D282" s="40">
        <f>IF('Imperial ME - Current'!$B$15&lt;2.23,300.45-26.8531*(2.23-'Imperial ME - Current'!$B$15),300.45)</f>
        <v>300.45</v>
      </c>
      <c r="E282" s="1">
        <f t="shared" si="78"/>
        <v>125611.99999999988</v>
      </c>
      <c r="H282" s="40">
        <v>304</v>
      </c>
      <c r="I282" s="93">
        <f>IF('Imperial ME - Current'!$C$15&lt;1.9311,906.5-265.11*(1.9311-'Imperial ME - Current'!$C$15)+400.13*(1.9311-'Imperial ME - Current'!$C$15)^2,906.5)</f>
        <v>906.5</v>
      </c>
      <c r="J282" s="1">
        <f t="shared" si="80"/>
        <v>258145.88000000047</v>
      </c>
      <c r="K282" s="40">
        <f>IF('Imperial ME - Current'!$C$15&lt;2.23,300.45-26.8531*(2.23-'Imperial ME - Current'!$C$15),300.45)</f>
        <v>300.45</v>
      </c>
      <c r="L282" s="1">
        <f t="shared" si="87"/>
        <v>125611.99999999988</v>
      </c>
      <c r="O282" s="40">
        <v>304</v>
      </c>
      <c r="P282" s="93">
        <f>IF('Imperial ME - Current'!$D$15&lt;1.9311,906.5-265.11*(1.9311-'Imperial ME - Current'!$D$15)+400.13*(1.9311-'Imperial ME - Current'!$D$15)^2,906.5)</f>
        <v>906.5</v>
      </c>
      <c r="Q282" s="1">
        <f t="shared" si="81"/>
        <v>258145.88000000047</v>
      </c>
      <c r="R282" s="40">
        <f>IF('Imperial ME - Current'!$D$15&lt;2.23,300.45-26.8531*(2.23-'Imperial ME - Current'!$D$15),300.45)</f>
        <v>300.45</v>
      </c>
      <c r="S282" s="1">
        <f t="shared" si="88"/>
        <v>125611.99999999988</v>
      </c>
      <c r="V282" s="40">
        <v>304</v>
      </c>
      <c r="W282" s="93">
        <f>IF('Imperial ME - Current'!$E$15&lt;1.9311,906.5-265.11*(1.9311-'Imperial ME - Current'!$E$15)+400.13*(1.9311-'Imperial ME - Current'!$E$15)^2,906.5)</f>
        <v>906.5</v>
      </c>
      <c r="X282" s="1">
        <f t="shared" si="82"/>
        <v>258145.88000000047</v>
      </c>
      <c r="Y282" s="40">
        <f>IF('Imperial ME - Current'!$E$15&lt;2.23,300.45-26.8531*(2.23-'Imperial ME - Current'!$E$15),300.45)</f>
        <v>300.45</v>
      </c>
      <c r="Z282" s="1">
        <f t="shared" si="89"/>
        <v>125611.99999999988</v>
      </c>
      <c r="AC282" s="40">
        <v>304</v>
      </c>
      <c r="AD282" s="93">
        <f>IF('Imperial ME - Current'!$F$15&lt;1.9311,906.5-265.11*(1.9311-'Imperial ME - Current'!$F$15)+400.13*(1.9311-'Imperial ME - Current'!$F$15)^2,906.5)</f>
        <v>906.5</v>
      </c>
      <c r="AE282" s="1">
        <f t="shared" si="83"/>
        <v>258145.88000000047</v>
      </c>
      <c r="AF282" s="40">
        <f>IF('Imperial ME - Current'!$F$15&lt;2.23,300.45-26.8531*(2.23-'Imperial ME - Current'!$F$15),300.45)</f>
        <v>300.45</v>
      </c>
      <c r="AG282" s="1">
        <f t="shared" si="90"/>
        <v>125611.99999999988</v>
      </c>
      <c r="AJ282" s="40">
        <v>304</v>
      </c>
      <c r="AK282" s="93">
        <f>IF('Imperial ME - Current'!$G$15&lt;1.9311,906.5-265.11*(1.9311-'Imperial ME - Current'!$G$15)+400.13*(1.9311-'Imperial ME - Current'!$G$15)^2,906.5)</f>
        <v>906.5</v>
      </c>
      <c r="AL282" s="1">
        <f t="shared" si="84"/>
        <v>258145.88000000047</v>
      </c>
      <c r="AM282" s="40">
        <f>IF('Imperial ME - Current'!$G$15&lt;2.23,300.45-26.8531*(2.23-'Imperial ME - Current'!$G$15),300.45)</f>
        <v>300.45</v>
      </c>
      <c r="AN282" s="1">
        <f t="shared" si="91"/>
        <v>125611.99999999988</v>
      </c>
      <c r="AQ282" s="40">
        <v>304</v>
      </c>
      <c r="AR282" s="93">
        <f>IF('Imperial ME - Current'!$H$15&lt;1.9311,906.5-265.11*(1.9311-'Imperial ME - Current'!$H$15)+400.13*(1.9311-'Imperial ME - Current'!$H$15)^2,906.5)</f>
        <v>906.5</v>
      </c>
      <c r="AS282" s="1">
        <f t="shared" si="85"/>
        <v>258145.88000000047</v>
      </c>
      <c r="AT282" s="40">
        <f>IF('Imperial ME - Current'!$H$15&lt;2.23,300.45-26.8531*(2.23-'Imperial ME - Current'!$H$15),300.45)</f>
        <v>300.45</v>
      </c>
      <c r="AU282" s="1">
        <f t="shared" si="92"/>
        <v>125611.99999999988</v>
      </c>
      <c r="AX282" s="40">
        <v>304</v>
      </c>
      <c r="AY282" s="93">
        <f>IF('Imperial ME - Current'!$I$15&lt;1.9311,906.5-265.11*(1.9311-'Imperial ME - Current'!$I$15)+400.13*(1.9311-'Imperial ME - Current'!$I$15)^2,906.5)</f>
        <v>906.5</v>
      </c>
      <c r="AZ282" s="1">
        <f t="shared" si="86"/>
        <v>258145.88000000047</v>
      </c>
      <c r="BA282" s="40">
        <f>IF('Imperial ME - Current'!$I$15&lt;2.23,300.45-26.8531*(2.23-'Imperial ME - Current'!$I$15),300.45)</f>
        <v>300.45</v>
      </c>
      <c r="BB282" s="1">
        <f t="shared" si="93"/>
        <v>125611.99999999988</v>
      </c>
    </row>
    <row r="283" spans="1:54" x14ac:dyDescent="0.25">
      <c r="A283" s="40">
        <v>305</v>
      </c>
      <c r="B283" s="93">
        <f>IF('Imperial ME - Current'!$B$15&lt;1.9311,906.5-265.11*(1.9311-'Imperial ME - Current'!$B$15)+400.13*(1.9311-'Imperial ME - Current'!$B$15)^2,906.5)</f>
        <v>906.5</v>
      </c>
      <c r="C283" s="1">
        <f t="shared" si="79"/>
        <v>259052.38000000047</v>
      </c>
      <c r="D283" s="40">
        <f>IF('Imperial ME - Current'!$B$15&lt;2.23,300.45-26.8531*(2.23-'Imperial ME - Current'!$B$15),300.45)</f>
        <v>300.45</v>
      </c>
      <c r="E283" s="1">
        <f t="shared" si="78"/>
        <v>125912.44999999988</v>
      </c>
      <c r="H283" s="40">
        <v>305</v>
      </c>
      <c r="I283" s="93">
        <f>IF('Imperial ME - Current'!$C$15&lt;1.9311,906.5-265.11*(1.9311-'Imperial ME - Current'!$C$15)+400.13*(1.9311-'Imperial ME - Current'!$C$15)^2,906.5)</f>
        <v>906.5</v>
      </c>
      <c r="J283" s="1">
        <f t="shared" si="80"/>
        <v>259052.38000000047</v>
      </c>
      <c r="K283" s="40">
        <f>IF('Imperial ME - Current'!$C$15&lt;2.23,300.45-26.8531*(2.23-'Imperial ME - Current'!$C$15),300.45)</f>
        <v>300.45</v>
      </c>
      <c r="L283" s="1">
        <f t="shared" si="87"/>
        <v>125912.44999999988</v>
      </c>
      <c r="O283" s="40">
        <v>305</v>
      </c>
      <c r="P283" s="93">
        <f>IF('Imperial ME - Current'!$D$15&lt;1.9311,906.5-265.11*(1.9311-'Imperial ME - Current'!$D$15)+400.13*(1.9311-'Imperial ME - Current'!$D$15)^2,906.5)</f>
        <v>906.5</v>
      </c>
      <c r="Q283" s="1">
        <f t="shared" si="81"/>
        <v>259052.38000000047</v>
      </c>
      <c r="R283" s="40">
        <f>IF('Imperial ME - Current'!$D$15&lt;2.23,300.45-26.8531*(2.23-'Imperial ME - Current'!$D$15),300.45)</f>
        <v>300.45</v>
      </c>
      <c r="S283" s="1">
        <f t="shared" si="88"/>
        <v>125912.44999999988</v>
      </c>
      <c r="V283" s="40">
        <v>305</v>
      </c>
      <c r="W283" s="93">
        <f>IF('Imperial ME - Current'!$E$15&lt;1.9311,906.5-265.11*(1.9311-'Imperial ME - Current'!$E$15)+400.13*(1.9311-'Imperial ME - Current'!$E$15)^2,906.5)</f>
        <v>906.5</v>
      </c>
      <c r="X283" s="1">
        <f t="shared" si="82"/>
        <v>259052.38000000047</v>
      </c>
      <c r="Y283" s="40">
        <f>IF('Imperial ME - Current'!$E$15&lt;2.23,300.45-26.8531*(2.23-'Imperial ME - Current'!$E$15),300.45)</f>
        <v>300.45</v>
      </c>
      <c r="Z283" s="1">
        <f t="shared" si="89"/>
        <v>125912.44999999988</v>
      </c>
      <c r="AC283" s="40">
        <v>305</v>
      </c>
      <c r="AD283" s="93">
        <f>IF('Imperial ME - Current'!$F$15&lt;1.9311,906.5-265.11*(1.9311-'Imperial ME - Current'!$F$15)+400.13*(1.9311-'Imperial ME - Current'!$F$15)^2,906.5)</f>
        <v>906.5</v>
      </c>
      <c r="AE283" s="1">
        <f t="shared" si="83"/>
        <v>259052.38000000047</v>
      </c>
      <c r="AF283" s="40">
        <f>IF('Imperial ME - Current'!$F$15&lt;2.23,300.45-26.8531*(2.23-'Imperial ME - Current'!$F$15),300.45)</f>
        <v>300.45</v>
      </c>
      <c r="AG283" s="1">
        <f t="shared" si="90"/>
        <v>125912.44999999988</v>
      </c>
      <c r="AJ283" s="40">
        <v>305</v>
      </c>
      <c r="AK283" s="93">
        <f>IF('Imperial ME - Current'!$G$15&lt;1.9311,906.5-265.11*(1.9311-'Imperial ME - Current'!$G$15)+400.13*(1.9311-'Imperial ME - Current'!$G$15)^2,906.5)</f>
        <v>906.5</v>
      </c>
      <c r="AL283" s="1">
        <f t="shared" si="84"/>
        <v>259052.38000000047</v>
      </c>
      <c r="AM283" s="40">
        <f>IF('Imperial ME - Current'!$G$15&lt;2.23,300.45-26.8531*(2.23-'Imperial ME - Current'!$G$15),300.45)</f>
        <v>300.45</v>
      </c>
      <c r="AN283" s="1">
        <f t="shared" si="91"/>
        <v>125912.44999999988</v>
      </c>
      <c r="AQ283" s="40">
        <v>305</v>
      </c>
      <c r="AR283" s="93">
        <f>IF('Imperial ME - Current'!$H$15&lt;1.9311,906.5-265.11*(1.9311-'Imperial ME - Current'!$H$15)+400.13*(1.9311-'Imperial ME - Current'!$H$15)^2,906.5)</f>
        <v>906.5</v>
      </c>
      <c r="AS283" s="1">
        <f t="shared" si="85"/>
        <v>259052.38000000047</v>
      </c>
      <c r="AT283" s="40">
        <f>IF('Imperial ME - Current'!$H$15&lt;2.23,300.45-26.8531*(2.23-'Imperial ME - Current'!$H$15),300.45)</f>
        <v>300.45</v>
      </c>
      <c r="AU283" s="1">
        <f t="shared" si="92"/>
        <v>125912.44999999988</v>
      </c>
      <c r="AX283" s="40">
        <v>305</v>
      </c>
      <c r="AY283" s="93">
        <f>IF('Imperial ME - Current'!$I$15&lt;1.9311,906.5-265.11*(1.9311-'Imperial ME - Current'!$I$15)+400.13*(1.9311-'Imperial ME - Current'!$I$15)^2,906.5)</f>
        <v>906.5</v>
      </c>
      <c r="AZ283" s="1">
        <f t="shared" si="86"/>
        <v>259052.38000000047</v>
      </c>
      <c r="BA283" s="40">
        <f>IF('Imperial ME - Current'!$I$15&lt;2.23,300.45-26.8531*(2.23-'Imperial ME - Current'!$I$15),300.45)</f>
        <v>300.45</v>
      </c>
      <c r="BB283" s="1">
        <f t="shared" si="93"/>
        <v>125912.44999999988</v>
      </c>
    </row>
    <row r="284" spans="1:54" x14ac:dyDescent="0.25">
      <c r="A284" s="40">
        <v>306</v>
      </c>
      <c r="B284" s="93">
        <f>IF('Imperial ME - Current'!$B$15&lt;1.9311,906.5-265.11*(1.9311-'Imperial ME - Current'!$B$15)+400.13*(1.9311-'Imperial ME - Current'!$B$15)^2,906.5)</f>
        <v>906.5</v>
      </c>
      <c r="C284" s="1">
        <f t="shared" si="79"/>
        <v>259958.88000000047</v>
      </c>
      <c r="D284" s="40">
        <f>IF('Imperial ME - Current'!$B$15&lt;2.23,300.45-26.8531*(2.23-'Imperial ME - Current'!$B$15),300.45)</f>
        <v>300.45</v>
      </c>
      <c r="E284" s="1">
        <f t="shared" si="78"/>
        <v>126212.89999999988</v>
      </c>
      <c r="H284" s="40">
        <v>306</v>
      </c>
      <c r="I284" s="93">
        <f>IF('Imperial ME - Current'!$C$15&lt;1.9311,906.5-265.11*(1.9311-'Imperial ME - Current'!$C$15)+400.13*(1.9311-'Imperial ME - Current'!$C$15)^2,906.5)</f>
        <v>906.5</v>
      </c>
      <c r="J284" s="1">
        <f t="shared" si="80"/>
        <v>259958.88000000047</v>
      </c>
      <c r="K284" s="40">
        <f>IF('Imperial ME - Current'!$C$15&lt;2.23,300.45-26.8531*(2.23-'Imperial ME - Current'!$C$15),300.45)</f>
        <v>300.45</v>
      </c>
      <c r="L284" s="1">
        <f t="shared" si="87"/>
        <v>126212.89999999988</v>
      </c>
      <c r="O284" s="40">
        <v>306</v>
      </c>
      <c r="P284" s="93">
        <f>IF('Imperial ME - Current'!$D$15&lt;1.9311,906.5-265.11*(1.9311-'Imperial ME - Current'!$D$15)+400.13*(1.9311-'Imperial ME - Current'!$D$15)^2,906.5)</f>
        <v>906.5</v>
      </c>
      <c r="Q284" s="1">
        <f t="shared" si="81"/>
        <v>259958.88000000047</v>
      </c>
      <c r="R284" s="40">
        <f>IF('Imperial ME - Current'!$D$15&lt;2.23,300.45-26.8531*(2.23-'Imperial ME - Current'!$D$15),300.45)</f>
        <v>300.45</v>
      </c>
      <c r="S284" s="1">
        <f t="shared" si="88"/>
        <v>126212.89999999988</v>
      </c>
      <c r="V284" s="40">
        <v>306</v>
      </c>
      <c r="W284" s="93">
        <f>IF('Imperial ME - Current'!$E$15&lt;1.9311,906.5-265.11*(1.9311-'Imperial ME - Current'!$E$15)+400.13*(1.9311-'Imperial ME - Current'!$E$15)^2,906.5)</f>
        <v>906.5</v>
      </c>
      <c r="X284" s="1">
        <f t="shared" si="82"/>
        <v>259958.88000000047</v>
      </c>
      <c r="Y284" s="40">
        <f>IF('Imperial ME - Current'!$E$15&lt;2.23,300.45-26.8531*(2.23-'Imperial ME - Current'!$E$15),300.45)</f>
        <v>300.45</v>
      </c>
      <c r="Z284" s="1">
        <f t="shared" si="89"/>
        <v>126212.89999999988</v>
      </c>
      <c r="AC284" s="40">
        <v>306</v>
      </c>
      <c r="AD284" s="93">
        <f>IF('Imperial ME - Current'!$F$15&lt;1.9311,906.5-265.11*(1.9311-'Imperial ME - Current'!$F$15)+400.13*(1.9311-'Imperial ME - Current'!$F$15)^2,906.5)</f>
        <v>906.5</v>
      </c>
      <c r="AE284" s="1">
        <f t="shared" si="83"/>
        <v>259958.88000000047</v>
      </c>
      <c r="AF284" s="40">
        <f>IF('Imperial ME - Current'!$F$15&lt;2.23,300.45-26.8531*(2.23-'Imperial ME - Current'!$F$15),300.45)</f>
        <v>300.45</v>
      </c>
      <c r="AG284" s="1">
        <f t="shared" si="90"/>
        <v>126212.89999999988</v>
      </c>
      <c r="AJ284" s="40">
        <v>306</v>
      </c>
      <c r="AK284" s="93">
        <f>IF('Imperial ME - Current'!$G$15&lt;1.9311,906.5-265.11*(1.9311-'Imperial ME - Current'!$G$15)+400.13*(1.9311-'Imperial ME - Current'!$G$15)^2,906.5)</f>
        <v>906.5</v>
      </c>
      <c r="AL284" s="1">
        <f t="shared" si="84"/>
        <v>259958.88000000047</v>
      </c>
      <c r="AM284" s="40">
        <f>IF('Imperial ME - Current'!$G$15&lt;2.23,300.45-26.8531*(2.23-'Imperial ME - Current'!$G$15),300.45)</f>
        <v>300.45</v>
      </c>
      <c r="AN284" s="1">
        <f t="shared" si="91"/>
        <v>126212.89999999988</v>
      </c>
      <c r="AQ284" s="40">
        <v>306</v>
      </c>
      <c r="AR284" s="93">
        <f>IF('Imperial ME - Current'!$H$15&lt;1.9311,906.5-265.11*(1.9311-'Imperial ME - Current'!$H$15)+400.13*(1.9311-'Imperial ME - Current'!$H$15)^2,906.5)</f>
        <v>906.5</v>
      </c>
      <c r="AS284" s="1">
        <f t="shared" si="85"/>
        <v>259958.88000000047</v>
      </c>
      <c r="AT284" s="40">
        <f>IF('Imperial ME - Current'!$H$15&lt;2.23,300.45-26.8531*(2.23-'Imperial ME - Current'!$H$15),300.45)</f>
        <v>300.45</v>
      </c>
      <c r="AU284" s="1">
        <f t="shared" si="92"/>
        <v>126212.89999999988</v>
      </c>
      <c r="AX284" s="40">
        <v>306</v>
      </c>
      <c r="AY284" s="93">
        <f>IF('Imperial ME - Current'!$I$15&lt;1.9311,906.5-265.11*(1.9311-'Imperial ME - Current'!$I$15)+400.13*(1.9311-'Imperial ME - Current'!$I$15)^2,906.5)</f>
        <v>906.5</v>
      </c>
      <c r="AZ284" s="1">
        <f t="shared" si="86"/>
        <v>259958.88000000047</v>
      </c>
      <c r="BA284" s="40">
        <f>IF('Imperial ME - Current'!$I$15&lt;2.23,300.45-26.8531*(2.23-'Imperial ME - Current'!$I$15),300.45)</f>
        <v>300.45</v>
      </c>
      <c r="BB284" s="1">
        <f t="shared" si="93"/>
        <v>126212.89999999988</v>
      </c>
    </row>
    <row r="285" spans="1:54" x14ac:dyDescent="0.25">
      <c r="A285" s="40">
        <v>307</v>
      </c>
      <c r="B285" s="93">
        <f>IF('Imperial ME - Current'!$B$15&lt;1.9311,906.5-265.11*(1.9311-'Imperial ME - Current'!$B$15)+400.13*(1.9311-'Imperial ME - Current'!$B$15)^2,906.5)</f>
        <v>906.5</v>
      </c>
      <c r="C285" s="1">
        <f t="shared" si="79"/>
        <v>260865.38000000047</v>
      </c>
      <c r="D285" s="40">
        <f>IF('Imperial ME - Current'!$B$15&lt;2.23,300.45-26.8531*(2.23-'Imperial ME - Current'!$B$15),300.45)</f>
        <v>300.45</v>
      </c>
      <c r="E285" s="1">
        <f t="shared" si="78"/>
        <v>126513.34999999987</v>
      </c>
      <c r="H285" s="40">
        <v>307</v>
      </c>
      <c r="I285" s="93">
        <f>IF('Imperial ME - Current'!$C$15&lt;1.9311,906.5-265.11*(1.9311-'Imperial ME - Current'!$C$15)+400.13*(1.9311-'Imperial ME - Current'!$C$15)^2,906.5)</f>
        <v>906.5</v>
      </c>
      <c r="J285" s="1">
        <f t="shared" si="80"/>
        <v>260865.38000000047</v>
      </c>
      <c r="K285" s="40">
        <f>IF('Imperial ME - Current'!$C$15&lt;2.23,300.45-26.8531*(2.23-'Imperial ME - Current'!$C$15),300.45)</f>
        <v>300.45</v>
      </c>
      <c r="L285" s="1">
        <f t="shared" si="87"/>
        <v>126513.34999999987</v>
      </c>
      <c r="O285" s="40">
        <v>307</v>
      </c>
      <c r="P285" s="93">
        <f>IF('Imperial ME - Current'!$D$15&lt;1.9311,906.5-265.11*(1.9311-'Imperial ME - Current'!$D$15)+400.13*(1.9311-'Imperial ME - Current'!$D$15)^2,906.5)</f>
        <v>906.5</v>
      </c>
      <c r="Q285" s="1">
        <f t="shared" si="81"/>
        <v>260865.38000000047</v>
      </c>
      <c r="R285" s="40">
        <f>IF('Imperial ME - Current'!$D$15&lt;2.23,300.45-26.8531*(2.23-'Imperial ME - Current'!$D$15),300.45)</f>
        <v>300.45</v>
      </c>
      <c r="S285" s="1">
        <f t="shared" si="88"/>
        <v>126513.34999999987</v>
      </c>
      <c r="V285" s="40">
        <v>307</v>
      </c>
      <c r="W285" s="93">
        <f>IF('Imperial ME - Current'!$E$15&lt;1.9311,906.5-265.11*(1.9311-'Imperial ME - Current'!$E$15)+400.13*(1.9311-'Imperial ME - Current'!$E$15)^2,906.5)</f>
        <v>906.5</v>
      </c>
      <c r="X285" s="1">
        <f t="shared" si="82"/>
        <v>260865.38000000047</v>
      </c>
      <c r="Y285" s="40">
        <f>IF('Imperial ME - Current'!$E$15&lt;2.23,300.45-26.8531*(2.23-'Imperial ME - Current'!$E$15),300.45)</f>
        <v>300.45</v>
      </c>
      <c r="Z285" s="1">
        <f t="shared" si="89"/>
        <v>126513.34999999987</v>
      </c>
      <c r="AC285" s="40">
        <v>307</v>
      </c>
      <c r="AD285" s="93">
        <f>IF('Imperial ME - Current'!$F$15&lt;1.9311,906.5-265.11*(1.9311-'Imperial ME - Current'!$F$15)+400.13*(1.9311-'Imperial ME - Current'!$F$15)^2,906.5)</f>
        <v>906.5</v>
      </c>
      <c r="AE285" s="1">
        <f t="shared" si="83"/>
        <v>260865.38000000047</v>
      </c>
      <c r="AF285" s="40">
        <f>IF('Imperial ME - Current'!$F$15&lt;2.23,300.45-26.8531*(2.23-'Imperial ME - Current'!$F$15),300.45)</f>
        <v>300.45</v>
      </c>
      <c r="AG285" s="1">
        <f t="shared" si="90"/>
        <v>126513.34999999987</v>
      </c>
      <c r="AJ285" s="40">
        <v>307</v>
      </c>
      <c r="AK285" s="93">
        <f>IF('Imperial ME - Current'!$G$15&lt;1.9311,906.5-265.11*(1.9311-'Imperial ME - Current'!$G$15)+400.13*(1.9311-'Imperial ME - Current'!$G$15)^2,906.5)</f>
        <v>906.5</v>
      </c>
      <c r="AL285" s="1">
        <f t="shared" si="84"/>
        <v>260865.38000000047</v>
      </c>
      <c r="AM285" s="40">
        <f>IF('Imperial ME - Current'!$G$15&lt;2.23,300.45-26.8531*(2.23-'Imperial ME - Current'!$G$15),300.45)</f>
        <v>300.45</v>
      </c>
      <c r="AN285" s="1">
        <f t="shared" si="91"/>
        <v>126513.34999999987</v>
      </c>
      <c r="AQ285" s="40">
        <v>307</v>
      </c>
      <c r="AR285" s="93">
        <f>IF('Imperial ME - Current'!$H$15&lt;1.9311,906.5-265.11*(1.9311-'Imperial ME - Current'!$H$15)+400.13*(1.9311-'Imperial ME - Current'!$H$15)^2,906.5)</f>
        <v>906.5</v>
      </c>
      <c r="AS285" s="1">
        <f t="shared" si="85"/>
        <v>260865.38000000047</v>
      </c>
      <c r="AT285" s="40">
        <f>IF('Imperial ME - Current'!$H$15&lt;2.23,300.45-26.8531*(2.23-'Imperial ME - Current'!$H$15),300.45)</f>
        <v>300.45</v>
      </c>
      <c r="AU285" s="1">
        <f t="shared" si="92"/>
        <v>126513.34999999987</v>
      </c>
      <c r="AX285" s="40">
        <v>307</v>
      </c>
      <c r="AY285" s="93">
        <f>IF('Imperial ME - Current'!$I$15&lt;1.9311,906.5-265.11*(1.9311-'Imperial ME - Current'!$I$15)+400.13*(1.9311-'Imperial ME - Current'!$I$15)^2,906.5)</f>
        <v>906.5</v>
      </c>
      <c r="AZ285" s="1">
        <f t="shared" si="86"/>
        <v>260865.38000000047</v>
      </c>
      <c r="BA285" s="40">
        <f>IF('Imperial ME - Current'!$I$15&lt;2.23,300.45-26.8531*(2.23-'Imperial ME - Current'!$I$15),300.45)</f>
        <v>300.45</v>
      </c>
      <c r="BB285" s="1">
        <f t="shared" si="93"/>
        <v>126513.34999999987</v>
      </c>
    </row>
    <row r="286" spans="1:54" x14ac:dyDescent="0.25">
      <c r="A286" s="40">
        <v>308</v>
      </c>
      <c r="B286" s="93">
        <f>IF('Imperial ME - Current'!$B$15&lt;1.9311,906.5-265.11*(1.9311-'Imperial ME - Current'!$B$15)+400.13*(1.9311-'Imperial ME - Current'!$B$15)^2,906.5)</f>
        <v>906.5</v>
      </c>
      <c r="C286" s="1">
        <f t="shared" si="79"/>
        <v>261771.88000000047</v>
      </c>
      <c r="D286" s="40">
        <f>IF('Imperial ME - Current'!$B$15&lt;2.23,300.45-26.8531*(2.23-'Imperial ME - Current'!$B$15),300.45)</f>
        <v>300.45</v>
      </c>
      <c r="E286" s="1">
        <f t="shared" si="78"/>
        <v>126813.79999999987</v>
      </c>
      <c r="H286" s="40">
        <v>308</v>
      </c>
      <c r="I286" s="93">
        <f>IF('Imperial ME - Current'!$C$15&lt;1.9311,906.5-265.11*(1.9311-'Imperial ME - Current'!$C$15)+400.13*(1.9311-'Imperial ME - Current'!$C$15)^2,906.5)</f>
        <v>906.5</v>
      </c>
      <c r="J286" s="1">
        <f t="shared" si="80"/>
        <v>261771.88000000047</v>
      </c>
      <c r="K286" s="40">
        <f>IF('Imperial ME - Current'!$C$15&lt;2.23,300.45-26.8531*(2.23-'Imperial ME - Current'!$C$15),300.45)</f>
        <v>300.45</v>
      </c>
      <c r="L286" s="1">
        <f t="shared" si="87"/>
        <v>126813.79999999987</v>
      </c>
      <c r="O286" s="40">
        <v>308</v>
      </c>
      <c r="P286" s="93">
        <f>IF('Imperial ME - Current'!$D$15&lt;1.9311,906.5-265.11*(1.9311-'Imperial ME - Current'!$D$15)+400.13*(1.9311-'Imperial ME - Current'!$D$15)^2,906.5)</f>
        <v>906.5</v>
      </c>
      <c r="Q286" s="1">
        <f t="shared" si="81"/>
        <v>261771.88000000047</v>
      </c>
      <c r="R286" s="40">
        <f>IF('Imperial ME - Current'!$D$15&lt;2.23,300.45-26.8531*(2.23-'Imperial ME - Current'!$D$15),300.45)</f>
        <v>300.45</v>
      </c>
      <c r="S286" s="1">
        <f t="shared" si="88"/>
        <v>126813.79999999987</v>
      </c>
      <c r="V286" s="40">
        <v>308</v>
      </c>
      <c r="W286" s="93">
        <f>IF('Imperial ME - Current'!$E$15&lt;1.9311,906.5-265.11*(1.9311-'Imperial ME - Current'!$E$15)+400.13*(1.9311-'Imperial ME - Current'!$E$15)^2,906.5)</f>
        <v>906.5</v>
      </c>
      <c r="X286" s="1">
        <f t="shared" si="82"/>
        <v>261771.88000000047</v>
      </c>
      <c r="Y286" s="40">
        <f>IF('Imperial ME - Current'!$E$15&lt;2.23,300.45-26.8531*(2.23-'Imperial ME - Current'!$E$15),300.45)</f>
        <v>300.45</v>
      </c>
      <c r="Z286" s="1">
        <f t="shared" si="89"/>
        <v>126813.79999999987</v>
      </c>
      <c r="AC286" s="40">
        <v>308</v>
      </c>
      <c r="AD286" s="93">
        <f>IF('Imperial ME - Current'!$F$15&lt;1.9311,906.5-265.11*(1.9311-'Imperial ME - Current'!$F$15)+400.13*(1.9311-'Imperial ME - Current'!$F$15)^2,906.5)</f>
        <v>906.5</v>
      </c>
      <c r="AE286" s="1">
        <f t="shared" si="83"/>
        <v>261771.88000000047</v>
      </c>
      <c r="AF286" s="40">
        <f>IF('Imperial ME - Current'!$F$15&lt;2.23,300.45-26.8531*(2.23-'Imperial ME - Current'!$F$15),300.45)</f>
        <v>300.45</v>
      </c>
      <c r="AG286" s="1">
        <f t="shared" si="90"/>
        <v>126813.79999999987</v>
      </c>
      <c r="AJ286" s="40">
        <v>308</v>
      </c>
      <c r="AK286" s="93">
        <f>IF('Imperial ME - Current'!$G$15&lt;1.9311,906.5-265.11*(1.9311-'Imperial ME - Current'!$G$15)+400.13*(1.9311-'Imperial ME - Current'!$G$15)^2,906.5)</f>
        <v>906.5</v>
      </c>
      <c r="AL286" s="1">
        <f t="shared" si="84"/>
        <v>261771.88000000047</v>
      </c>
      <c r="AM286" s="40">
        <f>IF('Imperial ME - Current'!$G$15&lt;2.23,300.45-26.8531*(2.23-'Imperial ME - Current'!$G$15),300.45)</f>
        <v>300.45</v>
      </c>
      <c r="AN286" s="1">
        <f t="shared" si="91"/>
        <v>126813.79999999987</v>
      </c>
      <c r="AQ286" s="40">
        <v>308</v>
      </c>
      <c r="AR286" s="93">
        <f>IF('Imperial ME - Current'!$H$15&lt;1.9311,906.5-265.11*(1.9311-'Imperial ME - Current'!$H$15)+400.13*(1.9311-'Imperial ME - Current'!$H$15)^2,906.5)</f>
        <v>906.5</v>
      </c>
      <c r="AS286" s="1">
        <f t="shared" si="85"/>
        <v>261771.88000000047</v>
      </c>
      <c r="AT286" s="40">
        <f>IF('Imperial ME - Current'!$H$15&lt;2.23,300.45-26.8531*(2.23-'Imperial ME - Current'!$H$15),300.45)</f>
        <v>300.45</v>
      </c>
      <c r="AU286" s="1">
        <f t="shared" si="92"/>
        <v>126813.79999999987</v>
      </c>
      <c r="AX286" s="40">
        <v>308</v>
      </c>
      <c r="AY286" s="93">
        <f>IF('Imperial ME - Current'!$I$15&lt;1.9311,906.5-265.11*(1.9311-'Imperial ME - Current'!$I$15)+400.13*(1.9311-'Imperial ME - Current'!$I$15)^2,906.5)</f>
        <v>906.5</v>
      </c>
      <c r="AZ286" s="1">
        <f t="shared" si="86"/>
        <v>261771.88000000047</v>
      </c>
      <c r="BA286" s="40">
        <f>IF('Imperial ME - Current'!$I$15&lt;2.23,300.45-26.8531*(2.23-'Imperial ME - Current'!$I$15),300.45)</f>
        <v>300.45</v>
      </c>
      <c r="BB286" s="1">
        <f t="shared" si="93"/>
        <v>126813.79999999987</v>
      </c>
    </row>
    <row r="287" spans="1:54" x14ac:dyDescent="0.25">
      <c r="A287" s="40">
        <v>309</v>
      </c>
      <c r="B287" s="93">
        <f>IF('Imperial ME - Current'!$B$15&lt;1.9311,906.5-265.11*(1.9311-'Imperial ME - Current'!$B$15)+400.13*(1.9311-'Imperial ME - Current'!$B$15)^2,906.5)</f>
        <v>906.5</v>
      </c>
      <c r="C287" s="1">
        <f t="shared" si="79"/>
        <v>262678.38000000047</v>
      </c>
      <c r="D287" s="40">
        <f>IF('Imperial ME - Current'!$B$15&lt;2.23,300.45-26.8531*(2.23-'Imperial ME - Current'!$B$15),300.45)</f>
        <v>300.45</v>
      </c>
      <c r="E287" s="1">
        <f t="shared" si="78"/>
        <v>127114.24999999987</v>
      </c>
      <c r="H287" s="40">
        <v>309</v>
      </c>
      <c r="I287" s="93">
        <f>IF('Imperial ME - Current'!$C$15&lt;1.9311,906.5-265.11*(1.9311-'Imperial ME - Current'!$C$15)+400.13*(1.9311-'Imperial ME - Current'!$C$15)^2,906.5)</f>
        <v>906.5</v>
      </c>
      <c r="J287" s="1">
        <f t="shared" si="80"/>
        <v>262678.38000000047</v>
      </c>
      <c r="K287" s="40">
        <f>IF('Imperial ME - Current'!$C$15&lt;2.23,300.45-26.8531*(2.23-'Imperial ME - Current'!$C$15),300.45)</f>
        <v>300.45</v>
      </c>
      <c r="L287" s="1">
        <f t="shared" si="87"/>
        <v>127114.24999999987</v>
      </c>
      <c r="O287" s="40">
        <v>309</v>
      </c>
      <c r="P287" s="93">
        <f>IF('Imperial ME - Current'!$D$15&lt;1.9311,906.5-265.11*(1.9311-'Imperial ME - Current'!$D$15)+400.13*(1.9311-'Imperial ME - Current'!$D$15)^2,906.5)</f>
        <v>906.5</v>
      </c>
      <c r="Q287" s="1">
        <f t="shared" si="81"/>
        <v>262678.38000000047</v>
      </c>
      <c r="R287" s="40">
        <f>IF('Imperial ME - Current'!$D$15&lt;2.23,300.45-26.8531*(2.23-'Imperial ME - Current'!$D$15),300.45)</f>
        <v>300.45</v>
      </c>
      <c r="S287" s="1">
        <f t="shared" si="88"/>
        <v>127114.24999999987</v>
      </c>
      <c r="V287" s="40">
        <v>309</v>
      </c>
      <c r="W287" s="93">
        <f>IF('Imperial ME - Current'!$E$15&lt;1.9311,906.5-265.11*(1.9311-'Imperial ME - Current'!$E$15)+400.13*(1.9311-'Imperial ME - Current'!$E$15)^2,906.5)</f>
        <v>906.5</v>
      </c>
      <c r="X287" s="1">
        <f t="shared" si="82"/>
        <v>262678.38000000047</v>
      </c>
      <c r="Y287" s="40">
        <f>IF('Imperial ME - Current'!$E$15&lt;2.23,300.45-26.8531*(2.23-'Imperial ME - Current'!$E$15),300.45)</f>
        <v>300.45</v>
      </c>
      <c r="Z287" s="1">
        <f t="shared" si="89"/>
        <v>127114.24999999987</v>
      </c>
      <c r="AC287" s="40">
        <v>309</v>
      </c>
      <c r="AD287" s="93">
        <f>IF('Imperial ME - Current'!$F$15&lt;1.9311,906.5-265.11*(1.9311-'Imperial ME - Current'!$F$15)+400.13*(1.9311-'Imperial ME - Current'!$F$15)^2,906.5)</f>
        <v>906.5</v>
      </c>
      <c r="AE287" s="1">
        <f t="shared" si="83"/>
        <v>262678.38000000047</v>
      </c>
      <c r="AF287" s="40">
        <f>IF('Imperial ME - Current'!$F$15&lt;2.23,300.45-26.8531*(2.23-'Imperial ME - Current'!$F$15),300.45)</f>
        <v>300.45</v>
      </c>
      <c r="AG287" s="1">
        <f t="shared" si="90"/>
        <v>127114.24999999987</v>
      </c>
      <c r="AJ287" s="40">
        <v>309</v>
      </c>
      <c r="AK287" s="93">
        <f>IF('Imperial ME - Current'!$G$15&lt;1.9311,906.5-265.11*(1.9311-'Imperial ME - Current'!$G$15)+400.13*(1.9311-'Imperial ME - Current'!$G$15)^2,906.5)</f>
        <v>906.5</v>
      </c>
      <c r="AL287" s="1">
        <f t="shared" si="84"/>
        <v>262678.38000000047</v>
      </c>
      <c r="AM287" s="40">
        <f>IF('Imperial ME - Current'!$G$15&lt;2.23,300.45-26.8531*(2.23-'Imperial ME - Current'!$G$15),300.45)</f>
        <v>300.45</v>
      </c>
      <c r="AN287" s="1">
        <f t="shared" si="91"/>
        <v>127114.24999999987</v>
      </c>
      <c r="AQ287" s="40">
        <v>309</v>
      </c>
      <c r="AR287" s="93">
        <f>IF('Imperial ME - Current'!$H$15&lt;1.9311,906.5-265.11*(1.9311-'Imperial ME - Current'!$H$15)+400.13*(1.9311-'Imperial ME - Current'!$H$15)^2,906.5)</f>
        <v>906.5</v>
      </c>
      <c r="AS287" s="1">
        <f t="shared" si="85"/>
        <v>262678.38000000047</v>
      </c>
      <c r="AT287" s="40">
        <f>IF('Imperial ME - Current'!$H$15&lt;2.23,300.45-26.8531*(2.23-'Imperial ME - Current'!$H$15),300.45)</f>
        <v>300.45</v>
      </c>
      <c r="AU287" s="1">
        <f t="shared" si="92"/>
        <v>127114.24999999987</v>
      </c>
      <c r="AX287" s="40">
        <v>309</v>
      </c>
      <c r="AY287" s="93">
        <f>IF('Imperial ME - Current'!$I$15&lt;1.9311,906.5-265.11*(1.9311-'Imperial ME - Current'!$I$15)+400.13*(1.9311-'Imperial ME - Current'!$I$15)^2,906.5)</f>
        <v>906.5</v>
      </c>
      <c r="AZ287" s="1">
        <f t="shared" si="86"/>
        <v>262678.38000000047</v>
      </c>
      <c r="BA287" s="40">
        <f>IF('Imperial ME - Current'!$I$15&lt;2.23,300.45-26.8531*(2.23-'Imperial ME - Current'!$I$15),300.45)</f>
        <v>300.45</v>
      </c>
      <c r="BB287" s="1">
        <f t="shared" si="93"/>
        <v>127114.24999999987</v>
      </c>
    </row>
    <row r="288" spans="1:54" x14ac:dyDescent="0.25">
      <c r="A288" s="40">
        <v>310</v>
      </c>
      <c r="B288" s="93">
        <f>IF('Imperial ME - Current'!$B$15&lt;1.9311,906.5-265.11*(1.9311-'Imperial ME - Current'!$B$15)+400.13*(1.9311-'Imperial ME - Current'!$B$15)^2,906.5)</f>
        <v>906.5</v>
      </c>
      <c r="C288" s="1">
        <f t="shared" si="79"/>
        <v>263584.88000000047</v>
      </c>
      <c r="D288" s="40">
        <f>IF('Imperial ME - Current'!$B$15&lt;2.23,300.45-26.8531*(2.23-'Imperial ME - Current'!$B$15),300.45)</f>
        <v>300.45</v>
      </c>
      <c r="E288" s="1">
        <f t="shared" si="78"/>
        <v>127414.69999999987</v>
      </c>
      <c r="H288" s="40">
        <v>310</v>
      </c>
      <c r="I288" s="93">
        <f>IF('Imperial ME - Current'!$C$15&lt;1.9311,906.5-265.11*(1.9311-'Imperial ME - Current'!$C$15)+400.13*(1.9311-'Imperial ME - Current'!$C$15)^2,906.5)</f>
        <v>906.5</v>
      </c>
      <c r="J288" s="1">
        <f t="shared" si="80"/>
        <v>263584.88000000047</v>
      </c>
      <c r="K288" s="40">
        <f>IF('Imperial ME - Current'!$C$15&lt;2.23,300.45-26.8531*(2.23-'Imperial ME - Current'!$C$15),300.45)</f>
        <v>300.45</v>
      </c>
      <c r="L288" s="1">
        <f t="shared" si="87"/>
        <v>127414.69999999987</v>
      </c>
      <c r="O288" s="40">
        <v>310</v>
      </c>
      <c r="P288" s="93">
        <f>IF('Imperial ME - Current'!$D$15&lt;1.9311,906.5-265.11*(1.9311-'Imperial ME - Current'!$D$15)+400.13*(1.9311-'Imperial ME - Current'!$D$15)^2,906.5)</f>
        <v>906.5</v>
      </c>
      <c r="Q288" s="1">
        <f t="shared" si="81"/>
        <v>263584.88000000047</v>
      </c>
      <c r="R288" s="40">
        <f>IF('Imperial ME - Current'!$D$15&lt;2.23,300.45-26.8531*(2.23-'Imperial ME - Current'!$D$15),300.45)</f>
        <v>300.45</v>
      </c>
      <c r="S288" s="1">
        <f t="shared" si="88"/>
        <v>127414.69999999987</v>
      </c>
      <c r="V288" s="40">
        <v>310</v>
      </c>
      <c r="W288" s="93">
        <f>IF('Imperial ME - Current'!$E$15&lt;1.9311,906.5-265.11*(1.9311-'Imperial ME - Current'!$E$15)+400.13*(1.9311-'Imperial ME - Current'!$E$15)^2,906.5)</f>
        <v>906.5</v>
      </c>
      <c r="X288" s="1">
        <f t="shared" si="82"/>
        <v>263584.88000000047</v>
      </c>
      <c r="Y288" s="40">
        <f>IF('Imperial ME - Current'!$E$15&lt;2.23,300.45-26.8531*(2.23-'Imperial ME - Current'!$E$15),300.45)</f>
        <v>300.45</v>
      </c>
      <c r="Z288" s="1">
        <f t="shared" si="89"/>
        <v>127414.69999999987</v>
      </c>
      <c r="AC288" s="40">
        <v>310</v>
      </c>
      <c r="AD288" s="93">
        <f>IF('Imperial ME - Current'!$F$15&lt;1.9311,906.5-265.11*(1.9311-'Imperial ME - Current'!$F$15)+400.13*(1.9311-'Imperial ME - Current'!$F$15)^2,906.5)</f>
        <v>906.5</v>
      </c>
      <c r="AE288" s="1">
        <f t="shared" si="83"/>
        <v>263584.88000000047</v>
      </c>
      <c r="AF288" s="40">
        <f>IF('Imperial ME - Current'!$F$15&lt;2.23,300.45-26.8531*(2.23-'Imperial ME - Current'!$F$15),300.45)</f>
        <v>300.45</v>
      </c>
      <c r="AG288" s="1">
        <f t="shared" si="90"/>
        <v>127414.69999999987</v>
      </c>
      <c r="AJ288" s="40">
        <v>310</v>
      </c>
      <c r="AK288" s="93">
        <f>IF('Imperial ME - Current'!$G$15&lt;1.9311,906.5-265.11*(1.9311-'Imperial ME - Current'!$G$15)+400.13*(1.9311-'Imperial ME - Current'!$G$15)^2,906.5)</f>
        <v>906.5</v>
      </c>
      <c r="AL288" s="1">
        <f t="shared" si="84"/>
        <v>263584.88000000047</v>
      </c>
      <c r="AM288" s="40">
        <f>IF('Imperial ME - Current'!$G$15&lt;2.23,300.45-26.8531*(2.23-'Imperial ME - Current'!$G$15),300.45)</f>
        <v>300.45</v>
      </c>
      <c r="AN288" s="1">
        <f t="shared" si="91"/>
        <v>127414.69999999987</v>
      </c>
      <c r="AQ288" s="40">
        <v>310</v>
      </c>
      <c r="AR288" s="93">
        <f>IF('Imperial ME - Current'!$H$15&lt;1.9311,906.5-265.11*(1.9311-'Imperial ME - Current'!$H$15)+400.13*(1.9311-'Imperial ME - Current'!$H$15)^2,906.5)</f>
        <v>906.5</v>
      </c>
      <c r="AS288" s="1">
        <f t="shared" si="85"/>
        <v>263584.88000000047</v>
      </c>
      <c r="AT288" s="40">
        <f>IF('Imperial ME - Current'!$H$15&lt;2.23,300.45-26.8531*(2.23-'Imperial ME - Current'!$H$15),300.45)</f>
        <v>300.45</v>
      </c>
      <c r="AU288" s="1">
        <f t="shared" si="92"/>
        <v>127414.69999999987</v>
      </c>
      <c r="AX288" s="40">
        <v>310</v>
      </c>
      <c r="AY288" s="93">
        <f>IF('Imperial ME - Current'!$I$15&lt;1.9311,906.5-265.11*(1.9311-'Imperial ME - Current'!$I$15)+400.13*(1.9311-'Imperial ME - Current'!$I$15)^2,906.5)</f>
        <v>906.5</v>
      </c>
      <c r="AZ288" s="1">
        <f t="shared" si="86"/>
        <v>263584.88000000047</v>
      </c>
      <c r="BA288" s="40">
        <f>IF('Imperial ME - Current'!$I$15&lt;2.23,300.45-26.8531*(2.23-'Imperial ME - Current'!$I$15),300.45)</f>
        <v>300.45</v>
      </c>
      <c r="BB288" s="1">
        <f t="shared" si="93"/>
        <v>127414.69999999987</v>
      </c>
    </row>
    <row r="289" spans="1:54" x14ac:dyDescent="0.25">
      <c r="A289" s="40">
        <v>311</v>
      </c>
      <c r="B289" s="93">
        <f>IF('Imperial ME - Current'!$B$15&lt;1.9311,906.5-265.11*(1.9311-'Imperial ME - Current'!$B$15)+400.13*(1.9311-'Imperial ME - Current'!$B$15)^2,906.5)</f>
        <v>906.5</v>
      </c>
      <c r="C289" s="1">
        <f t="shared" si="79"/>
        <v>264491.38000000047</v>
      </c>
      <c r="D289" s="40">
        <f>IF('Imperial ME - Current'!$B$15&lt;2.23,300.45-26.8531*(2.23-'Imperial ME - Current'!$B$15),300.45)</f>
        <v>300.45</v>
      </c>
      <c r="E289" s="1">
        <f t="shared" si="78"/>
        <v>127715.14999999986</v>
      </c>
      <c r="H289" s="40">
        <v>311</v>
      </c>
      <c r="I289" s="93">
        <f>IF('Imperial ME - Current'!$C$15&lt;1.9311,906.5-265.11*(1.9311-'Imperial ME - Current'!$C$15)+400.13*(1.9311-'Imperial ME - Current'!$C$15)^2,906.5)</f>
        <v>906.5</v>
      </c>
      <c r="J289" s="1">
        <f t="shared" si="80"/>
        <v>264491.38000000047</v>
      </c>
      <c r="K289" s="40">
        <f>IF('Imperial ME - Current'!$C$15&lt;2.23,300.45-26.8531*(2.23-'Imperial ME - Current'!$C$15),300.45)</f>
        <v>300.45</v>
      </c>
      <c r="L289" s="1">
        <f t="shared" si="87"/>
        <v>127715.14999999986</v>
      </c>
      <c r="O289" s="40">
        <v>311</v>
      </c>
      <c r="P289" s="93">
        <f>IF('Imperial ME - Current'!$D$15&lt;1.9311,906.5-265.11*(1.9311-'Imperial ME - Current'!$D$15)+400.13*(1.9311-'Imperial ME - Current'!$D$15)^2,906.5)</f>
        <v>906.5</v>
      </c>
      <c r="Q289" s="1">
        <f t="shared" si="81"/>
        <v>264491.38000000047</v>
      </c>
      <c r="R289" s="40">
        <f>IF('Imperial ME - Current'!$D$15&lt;2.23,300.45-26.8531*(2.23-'Imperial ME - Current'!$D$15),300.45)</f>
        <v>300.45</v>
      </c>
      <c r="S289" s="1">
        <f t="shared" si="88"/>
        <v>127715.14999999986</v>
      </c>
      <c r="V289" s="40">
        <v>311</v>
      </c>
      <c r="W289" s="93">
        <f>IF('Imperial ME - Current'!$E$15&lt;1.9311,906.5-265.11*(1.9311-'Imperial ME - Current'!$E$15)+400.13*(1.9311-'Imperial ME - Current'!$E$15)^2,906.5)</f>
        <v>906.5</v>
      </c>
      <c r="X289" s="1">
        <f t="shared" si="82"/>
        <v>264491.38000000047</v>
      </c>
      <c r="Y289" s="40">
        <f>IF('Imperial ME - Current'!$E$15&lt;2.23,300.45-26.8531*(2.23-'Imperial ME - Current'!$E$15),300.45)</f>
        <v>300.45</v>
      </c>
      <c r="Z289" s="1">
        <f t="shared" si="89"/>
        <v>127715.14999999986</v>
      </c>
      <c r="AC289" s="40">
        <v>311</v>
      </c>
      <c r="AD289" s="93">
        <f>IF('Imperial ME - Current'!$F$15&lt;1.9311,906.5-265.11*(1.9311-'Imperial ME - Current'!$F$15)+400.13*(1.9311-'Imperial ME - Current'!$F$15)^2,906.5)</f>
        <v>906.5</v>
      </c>
      <c r="AE289" s="1">
        <f t="shared" si="83"/>
        <v>264491.38000000047</v>
      </c>
      <c r="AF289" s="40">
        <f>IF('Imperial ME - Current'!$F$15&lt;2.23,300.45-26.8531*(2.23-'Imperial ME - Current'!$F$15),300.45)</f>
        <v>300.45</v>
      </c>
      <c r="AG289" s="1">
        <f t="shared" si="90"/>
        <v>127715.14999999986</v>
      </c>
      <c r="AJ289" s="40">
        <v>311</v>
      </c>
      <c r="AK289" s="93">
        <f>IF('Imperial ME - Current'!$G$15&lt;1.9311,906.5-265.11*(1.9311-'Imperial ME - Current'!$G$15)+400.13*(1.9311-'Imperial ME - Current'!$G$15)^2,906.5)</f>
        <v>906.5</v>
      </c>
      <c r="AL289" s="1">
        <f t="shared" si="84"/>
        <v>264491.38000000047</v>
      </c>
      <c r="AM289" s="40">
        <f>IF('Imperial ME - Current'!$G$15&lt;2.23,300.45-26.8531*(2.23-'Imperial ME - Current'!$G$15),300.45)</f>
        <v>300.45</v>
      </c>
      <c r="AN289" s="1">
        <f t="shared" si="91"/>
        <v>127715.14999999986</v>
      </c>
      <c r="AQ289" s="40">
        <v>311</v>
      </c>
      <c r="AR289" s="93">
        <f>IF('Imperial ME - Current'!$H$15&lt;1.9311,906.5-265.11*(1.9311-'Imperial ME - Current'!$H$15)+400.13*(1.9311-'Imperial ME - Current'!$H$15)^2,906.5)</f>
        <v>906.5</v>
      </c>
      <c r="AS289" s="1">
        <f t="shared" si="85"/>
        <v>264491.38000000047</v>
      </c>
      <c r="AT289" s="40">
        <f>IF('Imperial ME - Current'!$H$15&lt;2.23,300.45-26.8531*(2.23-'Imperial ME - Current'!$H$15),300.45)</f>
        <v>300.45</v>
      </c>
      <c r="AU289" s="1">
        <f t="shared" si="92"/>
        <v>127715.14999999986</v>
      </c>
      <c r="AX289" s="40">
        <v>311</v>
      </c>
      <c r="AY289" s="93">
        <f>IF('Imperial ME - Current'!$I$15&lt;1.9311,906.5-265.11*(1.9311-'Imperial ME - Current'!$I$15)+400.13*(1.9311-'Imperial ME - Current'!$I$15)^2,906.5)</f>
        <v>906.5</v>
      </c>
      <c r="AZ289" s="1">
        <f t="shared" si="86"/>
        <v>264491.38000000047</v>
      </c>
      <c r="BA289" s="40">
        <f>IF('Imperial ME - Current'!$I$15&lt;2.23,300.45-26.8531*(2.23-'Imperial ME - Current'!$I$15),300.45)</f>
        <v>300.45</v>
      </c>
      <c r="BB289" s="1">
        <f t="shared" si="93"/>
        <v>127715.14999999986</v>
      </c>
    </row>
    <row r="290" spans="1:54" x14ac:dyDescent="0.25">
      <c r="A290" s="40">
        <v>312</v>
      </c>
      <c r="B290" s="93">
        <f>IF('Imperial ME - Current'!$B$15&lt;1.9311,906.5-265.11*(1.9311-'Imperial ME - Current'!$B$15)+400.13*(1.9311-'Imperial ME - Current'!$B$15)^2,906.5)</f>
        <v>906.5</v>
      </c>
      <c r="C290" s="1">
        <f t="shared" si="79"/>
        <v>265397.88000000047</v>
      </c>
      <c r="D290" s="40">
        <f>IF('Imperial ME - Current'!$B$15&lt;2.23,300.45-26.8531*(2.23-'Imperial ME - Current'!$B$15),300.45)</f>
        <v>300.45</v>
      </c>
      <c r="E290" s="1">
        <f t="shared" si="78"/>
        <v>128015.59999999986</v>
      </c>
      <c r="H290" s="40">
        <v>312</v>
      </c>
      <c r="I290" s="93">
        <f>IF('Imperial ME - Current'!$C$15&lt;1.9311,906.5-265.11*(1.9311-'Imperial ME - Current'!$C$15)+400.13*(1.9311-'Imperial ME - Current'!$C$15)^2,906.5)</f>
        <v>906.5</v>
      </c>
      <c r="J290" s="1">
        <f t="shared" si="80"/>
        <v>265397.88000000047</v>
      </c>
      <c r="K290" s="40">
        <f>IF('Imperial ME - Current'!$C$15&lt;2.23,300.45-26.8531*(2.23-'Imperial ME - Current'!$C$15),300.45)</f>
        <v>300.45</v>
      </c>
      <c r="L290" s="1">
        <f t="shared" si="87"/>
        <v>128015.59999999986</v>
      </c>
      <c r="O290" s="40">
        <v>312</v>
      </c>
      <c r="P290" s="93">
        <f>IF('Imperial ME - Current'!$D$15&lt;1.9311,906.5-265.11*(1.9311-'Imperial ME - Current'!$D$15)+400.13*(1.9311-'Imperial ME - Current'!$D$15)^2,906.5)</f>
        <v>906.5</v>
      </c>
      <c r="Q290" s="1">
        <f t="shared" si="81"/>
        <v>265397.88000000047</v>
      </c>
      <c r="R290" s="40">
        <f>IF('Imperial ME - Current'!$D$15&lt;2.23,300.45-26.8531*(2.23-'Imperial ME - Current'!$D$15),300.45)</f>
        <v>300.45</v>
      </c>
      <c r="S290" s="1">
        <f t="shared" si="88"/>
        <v>128015.59999999986</v>
      </c>
      <c r="V290" s="40">
        <v>312</v>
      </c>
      <c r="W290" s="93">
        <f>IF('Imperial ME - Current'!$E$15&lt;1.9311,906.5-265.11*(1.9311-'Imperial ME - Current'!$E$15)+400.13*(1.9311-'Imperial ME - Current'!$E$15)^2,906.5)</f>
        <v>906.5</v>
      </c>
      <c r="X290" s="1">
        <f t="shared" si="82"/>
        <v>265397.88000000047</v>
      </c>
      <c r="Y290" s="40">
        <f>IF('Imperial ME - Current'!$E$15&lt;2.23,300.45-26.8531*(2.23-'Imperial ME - Current'!$E$15),300.45)</f>
        <v>300.45</v>
      </c>
      <c r="Z290" s="1">
        <f t="shared" si="89"/>
        <v>128015.59999999986</v>
      </c>
      <c r="AC290" s="40">
        <v>312</v>
      </c>
      <c r="AD290" s="93">
        <f>IF('Imperial ME - Current'!$F$15&lt;1.9311,906.5-265.11*(1.9311-'Imperial ME - Current'!$F$15)+400.13*(1.9311-'Imperial ME - Current'!$F$15)^2,906.5)</f>
        <v>906.5</v>
      </c>
      <c r="AE290" s="1">
        <f t="shared" si="83"/>
        <v>265397.88000000047</v>
      </c>
      <c r="AF290" s="40">
        <f>IF('Imperial ME - Current'!$F$15&lt;2.23,300.45-26.8531*(2.23-'Imperial ME - Current'!$F$15),300.45)</f>
        <v>300.45</v>
      </c>
      <c r="AG290" s="1">
        <f t="shared" si="90"/>
        <v>128015.59999999986</v>
      </c>
      <c r="AJ290" s="40">
        <v>312</v>
      </c>
      <c r="AK290" s="93">
        <f>IF('Imperial ME - Current'!$G$15&lt;1.9311,906.5-265.11*(1.9311-'Imperial ME - Current'!$G$15)+400.13*(1.9311-'Imperial ME - Current'!$G$15)^2,906.5)</f>
        <v>906.5</v>
      </c>
      <c r="AL290" s="1">
        <f t="shared" si="84"/>
        <v>265397.88000000047</v>
      </c>
      <c r="AM290" s="40">
        <f>IF('Imperial ME - Current'!$G$15&lt;2.23,300.45-26.8531*(2.23-'Imperial ME - Current'!$G$15),300.45)</f>
        <v>300.45</v>
      </c>
      <c r="AN290" s="1">
        <f t="shared" si="91"/>
        <v>128015.59999999986</v>
      </c>
      <c r="AQ290" s="40">
        <v>312</v>
      </c>
      <c r="AR290" s="93">
        <f>IF('Imperial ME - Current'!$H$15&lt;1.9311,906.5-265.11*(1.9311-'Imperial ME - Current'!$H$15)+400.13*(1.9311-'Imperial ME - Current'!$H$15)^2,906.5)</f>
        <v>906.5</v>
      </c>
      <c r="AS290" s="1">
        <f t="shared" si="85"/>
        <v>265397.88000000047</v>
      </c>
      <c r="AT290" s="40">
        <f>IF('Imperial ME - Current'!$H$15&lt;2.23,300.45-26.8531*(2.23-'Imperial ME - Current'!$H$15),300.45)</f>
        <v>300.45</v>
      </c>
      <c r="AU290" s="1">
        <f t="shared" si="92"/>
        <v>128015.59999999986</v>
      </c>
      <c r="AX290" s="40">
        <v>312</v>
      </c>
      <c r="AY290" s="93">
        <f>IF('Imperial ME - Current'!$I$15&lt;1.9311,906.5-265.11*(1.9311-'Imperial ME - Current'!$I$15)+400.13*(1.9311-'Imperial ME - Current'!$I$15)^2,906.5)</f>
        <v>906.5</v>
      </c>
      <c r="AZ290" s="1">
        <f t="shared" si="86"/>
        <v>265397.88000000047</v>
      </c>
      <c r="BA290" s="40">
        <f>IF('Imperial ME - Current'!$I$15&lt;2.23,300.45-26.8531*(2.23-'Imperial ME - Current'!$I$15),300.45)</f>
        <v>300.45</v>
      </c>
      <c r="BB290" s="1">
        <f t="shared" si="93"/>
        <v>128015.59999999986</v>
      </c>
    </row>
    <row r="291" spans="1:54" x14ac:dyDescent="0.25">
      <c r="A291" s="40">
        <v>313</v>
      </c>
      <c r="B291" s="93">
        <f>IF('Imperial ME - Current'!$B$15&lt;1.9311,906.5-265.11*(1.9311-'Imperial ME - Current'!$B$15)+400.13*(1.9311-'Imperial ME - Current'!$B$15)^2,906.5)</f>
        <v>906.5</v>
      </c>
      <c r="C291" s="1">
        <f t="shared" si="79"/>
        <v>266304.38000000047</v>
      </c>
      <c r="D291" s="40">
        <f>IF('Imperial ME - Current'!$B$15&lt;2.23,300.45-26.8531*(2.23-'Imperial ME - Current'!$B$15),300.45)</f>
        <v>300.45</v>
      </c>
      <c r="E291" s="1">
        <f t="shared" si="78"/>
        <v>128316.04999999986</v>
      </c>
      <c r="H291" s="40">
        <v>313</v>
      </c>
      <c r="I291" s="93">
        <f>IF('Imperial ME - Current'!$C$15&lt;1.9311,906.5-265.11*(1.9311-'Imperial ME - Current'!$C$15)+400.13*(1.9311-'Imperial ME - Current'!$C$15)^2,906.5)</f>
        <v>906.5</v>
      </c>
      <c r="J291" s="1">
        <f t="shared" si="80"/>
        <v>266304.38000000047</v>
      </c>
      <c r="K291" s="40">
        <f>IF('Imperial ME - Current'!$C$15&lt;2.23,300.45-26.8531*(2.23-'Imperial ME - Current'!$C$15),300.45)</f>
        <v>300.45</v>
      </c>
      <c r="L291" s="1">
        <f t="shared" si="87"/>
        <v>128316.04999999986</v>
      </c>
      <c r="O291" s="40">
        <v>313</v>
      </c>
      <c r="P291" s="93">
        <f>IF('Imperial ME - Current'!$D$15&lt;1.9311,906.5-265.11*(1.9311-'Imperial ME - Current'!$D$15)+400.13*(1.9311-'Imperial ME - Current'!$D$15)^2,906.5)</f>
        <v>906.5</v>
      </c>
      <c r="Q291" s="1">
        <f t="shared" si="81"/>
        <v>266304.38000000047</v>
      </c>
      <c r="R291" s="40">
        <f>IF('Imperial ME - Current'!$D$15&lt;2.23,300.45-26.8531*(2.23-'Imperial ME - Current'!$D$15),300.45)</f>
        <v>300.45</v>
      </c>
      <c r="S291" s="1">
        <f t="shared" si="88"/>
        <v>128316.04999999986</v>
      </c>
      <c r="V291" s="40">
        <v>313</v>
      </c>
      <c r="W291" s="93">
        <f>IF('Imperial ME - Current'!$E$15&lt;1.9311,906.5-265.11*(1.9311-'Imperial ME - Current'!$E$15)+400.13*(1.9311-'Imperial ME - Current'!$E$15)^2,906.5)</f>
        <v>906.5</v>
      </c>
      <c r="X291" s="1">
        <f t="shared" si="82"/>
        <v>266304.38000000047</v>
      </c>
      <c r="Y291" s="40">
        <f>IF('Imperial ME - Current'!$E$15&lt;2.23,300.45-26.8531*(2.23-'Imperial ME - Current'!$E$15),300.45)</f>
        <v>300.45</v>
      </c>
      <c r="Z291" s="1">
        <f t="shared" si="89"/>
        <v>128316.04999999986</v>
      </c>
      <c r="AC291" s="40">
        <v>313</v>
      </c>
      <c r="AD291" s="93">
        <f>IF('Imperial ME - Current'!$F$15&lt;1.9311,906.5-265.11*(1.9311-'Imperial ME - Current'!$F$15)+400.13*(1.9311-'Imperial ME - Current'!$F$15)^2,906.5)</f>
        <v>906.5</v>
      </c>
      <c r="AE291" s="1">
        <f t="shared" si="83"/>
        <v>266304.38000000047</v>
      </c>
      <c r="AF291" s="40">
        <f>IF('Imperial ME - Current'!$F$15&lt;2.23,300.45-26.8531*(2.23-'Imperial ME - Current'!$F$15),300.45)</f>
        <v>300.45</v>
      </c>
      <c r="AG291" s="1">
        <f t="shared" si="90"/>
        <v>128316.04999999986</v>
      </c>
      <c r="AJ291" s="40">
        <v>313</v>
      </c>
      <c r="AK291" s="93">
        <f>IF('Imperial ME - Current'!$G$15&lt;1.9311,906.5-265.11*(1.9311-'Imperial ME - Current'!$G$15)+400.13*(1.9311-'Imperial ME - Current'!$G$15)^2,906.5)</f>
        <v>906.5</v>
      </c>
      <c r="AL291" s="1">
        <f t="shared" si="84"/>
        <v>266304.38000000047</v>
      </c>
      <c r="AM291" s="40">
        <f>IF('Imperial ME - Current'!$G$15&lt;2.23,300.45-26.8531*(2.23-'Imperial ME - Current'!$G$15),300.45)</f>
        <v>300.45</v>
      </c>
      <c r="AN291" s="1">
        <f t="shared" si="91"/>
        <v>128316.04999999986</v>
      </c>
      <c r="AQ291" s="40">
        <v>313</v>
      </c>
      <c r="AR291" s="93">
        <f>IF('Imperial ME - Current'!$H$15&lt;1.9311,906.5-265.11*(1.9311-'Imperial ME - Current'!$H$15)+400.13*(1.9311-'Imperial ME - Current'!$H$15)^2,906.5)</f>
        <v>906.5</v>
      </c>
      <c r="AS291" s="1">
        <f t="shared" si="85"/>
        <v>266304.38000000047</v>
      </c>
      <c r="AT291" s="40">
        <f>IF('Imperial ME - Current'!$H$15&lt;2.23,300.45-26.8531*(2.23-'Imperial ME - Current'!$H$15),300.45)</f>
        <v>300.45</v>
      </c>
      <c r="AU291" s="1">
        <f t="shared" si="92"/>
        <v>128316.04999999986</v>
      </c>
      <c r="AX291" s="40">
        <v>313</v>
      </c>
      <c r="AY291" s="93">
        <f>IF('Imperial ME - Current'!$I$15&lt;1.9311,906.5-265.11*(1.9311-'Imperial ME - Current'!$I$15)+400.13*(1.9311-'Imperial ME - Current'!$I$15)^2,906.5)</f>
        <v>906.5</v>
      </c>
      <c r="AZ291" s="1">
        <f t="shared" si="86"/>
        <v>266304.38000000047</v>
      </c>
      <c r="BA291" s="40">
        <f>IF('Imperial ME - Current'!$I$15&lt;2.23,300.45-26.8531*(2.23-'Imperial ME - Current'!$I$15),300.45)</f>
        <v>300.45</v>
      </c>
      <c r="BB291" s="1">
        <f t="shared" si="93"/>
        <v>128316.04999999986</v>
      </c>
    </row>
    <row r="292" spans="1:54" x14ac:dyDescent="0.25">
      <c r="A292" s="40">
        <v>314</v>
      </c>
      <c r="B292" s="93">
        <f>IF('Imperial ME - Current'!$B$15&lt;1.9311,906.5-265.11*(1.9311-'Imperial ME - Current'!$B$15)+400.13*(1.9311-'Imperial ME - Current'!$B$15)^2,906.5)</f>
        <v>906.5</v>
      </c>
      <c r="C292" s="1">
        <f t="shared" si="79"/>
        <v>267210.88000000047</v>
      </c>
      <c r="D292" s="40">
        <f>IF('Imperial ME - Current'!$B$15&lt;2.23,300.45-26.8531*(2.23-'Imperial ME - Current'!$B$15),300.45)</f>
        <v>300.45</v>
      </c>
      <c r="E292" s="1">
        <f t="shared" si="78"/>
        <v>128616.49999999985</v>
      </c>
      <c r="H292" s="40">
        <v>314</v>
      </c>
      <c r="I292" s="93">
        <f>IF('Imperial ME - Current'!$C$15&lt;1.9311,906.5-265.11*(1.9311-'Imperial ME - Current'!$C$15)+400.13*(1.9311-'Imperial ME - Current'!$C$15)^2,906.5)</f>
        <v>906.5</v>
      </c>
      <c r="J292" s="1">
        <f t="shared" si="80"/>
        <v>267210.88000000047</v>
      </c>
      <c r="K292" s="40">
        <f>IF('Imperial ME - Current'!$C$15&lt;2.23,300.45-26.8531*(2.23-'Imperial ME - Current'!$C$15),300.45)</f>
        <v>300.45</v>
      </c>
      <c r="L292" s="1">
        <f t="shared" si="87"/>
        <v>128616.49999999985</v>
      </c>
      <c r="O292" s="40">
        <v>314</v>
      </c>
      <c r="P292" s="93">
        <f>IF('Imperial ME - Current'!$D$15&lt;1.9311,906.5-265.11*(1.9311-'Imperial ME - Current'!$D$15)+400.13*(1.9311-'Imperial ME - Current'!$D$15)^2,906.5)</f>
        <v>906.5</v>
      </c>
      <c r="Q292" s="1">
        <f t="shared" si="81"/>
        <v>267210.88000000047</v>
      </c>
      <c r="R292" s="40">
        <f>IF('Imperial ME - Current'!$D$15&lt;2.23,300.45-26.8531*(2.23-'Imperial ME - Current'!$D$15),300.45)</f>
        <v>300.45</v>
      </c>
      <c r="S292" s="1">
        <f t="shared" si="88"/>
        <v>128616.49999999985</v>
      </c>
      <c r="V292" s="40">
        <v>314</v>
      </c>
      <c r="W292" s="93">
        <f>IF('Imperial ME - Current'!$E$15&lt;1.9311,906.5-265.11*(1.9311-'Imperial ME - Current'!$E$15)+400.13*(1.9311-'Imperial ME - Current'!$E$15)^2,906.5)</f>
        <v>906.5</v>
      </c>
      <c r="X292" s="1">
        <f t="shared" si="82"/>
        <v>267210.88000000047</v>
      </c>
      <c r="Y292" s="40">
        <f>IF('Imperial ME - Current'!$E$15&lt;2.23,300.45-26.8531*(2.23-'Imperial ME - Current'!$E$15),300.45)</f>
        <v>300.45</v>
      </c>
      <c r="Z292" s="1">
        <f t="shared" si="89"/>
        <v>128616.49999999985</v>
      </c>
      <c r="AC292" s="40">
        <v>314</v>
      </c>
      <c r="AD292" s="93">
        <f>IF('Imperial ME - Current'!$F$15&lt;1.9311,906.5-265.11*(1.9311-'Imperial ME - Current'!$F$15)+400.13*(1.9311-'Imperial ME - Current'!$F$15)^2,906.5)</f>
        <v>906.5</v>
      </c>
      <c r="AE292" s="1">
        <f t="shared" si="83"/>
        <v>267210.88000000047</v>
      </c>
      <c r="AF292" s="40">
        <f>IF('Imperial ME - Current'!$F$15&lt;2.23,300.45-26.8531*(2.23-'Imperial ME - Current'!$F$15),300.45)</f>
        <v>300.45</v>
      </c>
      <c r="AG292" s="1">
        <f t="shared" si="90"/>
        <v>128616.49999999985</v>
      </c>
      <c r="AJ292" s="40">
        <v>314</v>
      </c>
      <c r="AK292" s="93">
        <f>IF('Imperial ME - Current'!$G$15&lt;1.9311,906.5-265.11*(1.9311-'Imperial ME - Current'!$G$15)+400.13*(1.9311-'Imperial ME - Current'!$G$15)^2,906.5)</f>
        <v>906.5</v>
      </c>
      <c r="AL292" s="1">
        <f t="shared" si="84"/>
        <v>267210.88000000047</v>
      </c>
      <c r="AM292" s="40">
        <f>IF('Imperial ME - Current'!$G$15&lt;2.23,300.45-26.8531*(2.23-'Imperial ME - Current'!$G$15),300.45)</f>
        <v>300.45</v>
      </c>
      <c r="AN292" s="1">
        <f t="shared" si="91"/>
        <v>128616.49999999985</v>
      </c>
      <c r="AQ292" s="40">
        <v>314</v>
      </c>
      <c r="AR292" s="93">
        <f>IF('Imperial ME - Current'!$H$15&lt;1.9311,906.5-265.11*(1.9311-'Imperial ME - Current'!$H$15)+400.13*(1.9311-'Imperial ME - Current'!$H$15)^2,906.5)</f>
        <v>906.5</v>
      </c>
      <c r="AS292" s="1">
        <f t="shared" si="85"/>
        <v>267210.88000000047</v>
      </c>
      <c r="AT292" s="40">
        <f>IF('Imperial ME - Current'!$H$15&lt;2.23,300.45-26.8531*(2.23-'Imperial ME - Current'!$H$15),300.45)</f>
        <v>300.45</v>
      </c>
      <c r="AU292" s="1">
        <f t="shared" si="92"/>
        <v>128616.49999999985</v>
      </c>
      <c r="AX292" s="40">
        <v>314</v>
      </c>
      <c r="AY292" s="93">
        <f>IF('Imperial ME - Current'!$I$15&lt;1.9311,906.5-265.11*(1.9311-'Imperial ME - Current'!$I$15)+400.13*(1.9311-'Imperial ME - Current'!$I$15)^2,906.5)</f>
        <v>906.5</v>
      </c>
      <c r="AZ292" s="1">
        <f t="shared" si="86"/>
        <v>267210.88000000047</v>
      </c>
      <c r="BA292" s="40">
        <f>IF('Imperial ME - Current'!$I$15&lt;2.23,300.45-26.8531*(2.23-'Imperial ME - Current'!$I$15),300.45)</f>
        <v>300.45</v>
      </c>
      <c r="BB292" s="1">
        <f t="shared" si="93"/>
        <v>128616.49999999985</v>
      </c>
    </row>
    <row r="293" spans="1:54" x14ac:dyDescent="0.25">
      <c r="A293" s="40">
        <v>315</v>
      </c>
      <c r="B293" s="93">
        <f>IF('Imperial ME - Current'!$B$15&lt;1.9311,906.5-265.11*(1.9311-'Imperial ME - Current'!$B$15)+400.13*(1.9311-'Imperial ME - Current'!$B$15)^2,906.5)</f>
        <v>906.5</v>
      </c>
      <c r="C293" s="1">
        <f t="shared" si="79"/>
        <v>268117.38000000047</v>
      </c>
      <c r="D293" s="40">
        <f>IF('Imperial ME - Current'!$B$15&lt;2.23,300.45-26.8531*(2.23-'Imperial ME - Current'!$B$15),300.45)</f>
        <v>300.45</v>
      </c>
      <c r="E293" s="1">
        <f t="shared" si="78"/>
        <v>128916.94999999985</v>
      </c>
      <c r="H293" s="40">
        <v>315</v>
      </c>
      <c r="I293" s="93">
        <f>IF('Imperial ME - Current'!$C$15&lt;1.9311,906.5-265.11*(1.9311-'Imperial ME - Current'!$C$15)+400.13*(1.9311-'Imperial ME - Current'!$C$15)^2,906.5)</f>
        <v>906.5</v>
      </c>
      <c r="J293" s="1">
        <f t="shared" si="80"/>
        <v>268117.38000000047</v>
      </c>
      <c r="K293" s="40">
        <f>IF('Imperial ME - Current'!$C$15&lt;2.23,300.45-26.8531*(2.23-'Imperial ME - Current'!$C$15),300.45)</f>
        <v>300.45</v>
      </c>
      <c r="L293" s="1">
        <f t="shared" si="87"/>
        <v>128916.94999999985</v>
      </c>
      <c r="O293" s="40">
        <v>315</v>
      </c>
      <c r="P293" s="93">
        <f>IF('Imperial ME - Current'!$D$15&lt;1.9311,906.5-265.11*(1.9311-'Imperial ME - Current'!$D$15)+400.13*(1.9311-'Imperial ME - Current'!$D$15)^2,906.5)</f>
        <v>906.5</v>
      </c>
      <c r="Q293" s="1">
        <f t="shared" si="81"/>
        <v>268117.38000000047</v>
      </c>
      <c r="R293" s="40">
        <f>IF('Imperial ME - Current'!$D$15&lt;2.23,300.45-26.8531*(2.23-'Imperial ME - Current'!$D$15),300.45)</f>
        <v>300.45</v>
      </c>
      <c r="S293" s="1">
        <f t="shared" si="88"/>
        <v>128916.94999999985</v>
      </c>
      <c r="V293" s="40">
        <v>315</v>
      </c>
      <c r="W293" s="93">
        <f>IF('Imperial ME - Current'!$E$15&lt;1.9311,906.5-265.11*(1.9311-'Imperial ME - Current'!$E$15)+400.13*(1.9311-'Imperial ME - Current'!$E$15)^2,906.5)</f>
        <v>906.5</v>
      </c>
      <c r="X293" s="1">
        <f t="shared" si="82"/>
        <v>268117.38000000047</v>
      </c>
      <c r="Y293" s="40">
        <f>IF('Imperial ME - Current'!$E$15&lt;2.23,300.45-26.8531*(2.23-'Imperial ME - Current'!$E$15),300.45)</f>
        <v>300.45</v>
      </c>
      <c r="Z293" s="1">
        <f t="shared" si="89"/>
        <v>128916.94999999985</v>
      </c>
      <c r="AC293" s="40">
        <v>315</v>
      </c>
      <c r="AD293" s="93">
        <f>IF('Imperial ME - Current'!$F$15&lt;1.9311,906.5-265.11*(1.9311-'Imperial ME - Current'!$F$15)+400.13*(1.9311-'Imperial ME - Current'!$F$15)^2,906.5)</f>
        <v>906.5</v>
      </c>
      <c r="AE293" s="1">
        <f t="shared" si="83"/>
        <v>268117.38000000047</v>
      </c>
      <c r="AF293" s="40">
        <f>IF('Imperial ME - Current'!$F$15&lt;2.23,300.45-26.8531*(2.23-'Imperial ME - Current'!$F$15),300.45)</f>
        <v>300.45</v>
      </c>
      <c r="AG293" s="1">
        <f t="shared" si="90"/>
        <v>128916.94999999985</v>
      </c>
      <c r="AJ293" s="40">
        <v>315</v>
      </c>
      <c r="AK293" s="93">
        <f>IF('Imperial ME - Current'!$G$15&lt;1.9311,906.5-265.11*(1.9311-'Imperial ME - Current'!$G$15)+400.13*(1.9311-'Imperial ME - Current'!$G$15)^2,906.5)</f>
        <v>906.5</v>
      </c>
      <c r="AL293" s="1">
        <f t="shared" si="84"/>
        <v>268117.38000000047</v>
      </c>
      <c r="AM293" s="40">
        <f>IF('Imperial ME - Current'!$G$15&lt;2.23,300.45-26.8531*(2.23-'Imperial ME - Current'!$G$15),300.45)</f>
        <v>300.45</v>
      </c>
      <c r="AN293" s="1">
        <f t="shared" si="91"/>
        <v>128916.94999999985</v>
      </c>
      <c r="AQ293" s="40">
        <v>315</v>
      </c>
      <c r="AR293" s="93">
        <f>IF('Imperial ME - Current'!$H$15&lt;1.9311,906.5-265.11*(1.9311-'Imperial ME - Current'!$H$15)+400.13*(1.9311-'Imperial ME - Current'!$H$15)^2,906.5)</f>
        <v>906.5</v>
      </c>
      <c r="AS293" s="1">
        <f t="shared" si="85"/>
        <v>268117.38000000047</v>
      </c>
      <c r="AT293" s="40">
        <f>IF('Imperial ME - Current'!$H$15&lt;2.23,300.45-26.8531*(2.23-'Imperial ME - Current'!$H$15),300.45)</f>
        <v>300.45</v>
      </c>
      <c r="AU293" s="1">
        <f t="shared" si="92"/>
        <v>128916.94999999985</v>
      </c>
      <c r="AX293" s="40">
        <v>315</v>
      </c>
      <c r="AY293" s="93">
        <f>IF('Imperial ME - Current'!$I$15&lt;1.9311,906.5-265.11*(1.9311-'Imperial ME - Current'!$I$15)+400.13*(1.9311-'Imperial ME - Current'!$I$15)^2,906.5)</f>
        <v>906.5</v>
      </c>
      <c r="AZ293" s="1">
        <f t="shared" si="86"/>
        <v>268117.38000000047</v>
      </c>
      <c r="BA293" s="40">
        <f>IF('Imperial ME - Current'!$I$15&lt;2.23,300.45-26.8531*(2.23-'Imperial ME - Current'!$I$15),300.45)</f>
        <v>300.45</v>
      </c>
      <c r="BB293" s="1">
        <f t="shared" si="93"/>
        <v>128916.94999999985</v>
      </c>
    </row>
    <row r="294" spans="1:54" x14ac:dyDescent="0.25">
      <c r="A294" s="40">
        <v>316</v>
      </c>
      <c r="B294" s="93">
        <f>IF('Imperial ME - Current'!$B$15&lt;1.9311,906.5-265.11*(1.9311-'Imperial ME - Current'!$B$15)+400.13*(1.9311-'Imperial ME - Current'!$B$15)^2,906.5)</f>
        <v>906.5</v>
      </c>
      <c r="C294" s="1">
        <f t="shared" si="79"/>
        <v>269023.88000000047</v>
      </c>
      <c r="D294" s="40">
        <f>IF('Imperial ME - Current'!$B$15&lt;2.23,300.45-26.8531*(2.23-'Imperial ME - Current'!$B$15),300.45)</f>
        <v>300.45</v>
      </c>
      <c r="E294" s="1">
        <f t="shared" si="78"/>
        <v>129217.39999999985</v>
      </c>
      <c r="H294" s="40">
        <v>316</v>
      </c>
      <c r="I294" s="93">
        <f>IF('Imperial ME - Current'!$C$15&lt;1.9311,906.5-265.11*(1.9311-'Imperial ME - Current'!$C$15)+400.13*(1.9311-'Imperial ME - Current'!$C$15)^2,906.5)</f>
        <v>906.5</v>
      </c>
      <c r="J294" s="1">
        <f t="shared" si="80"/>
        <v>269023.88000000047</v>
      </c>
      <c r="K294" s="40">
        <f>IF('Imperial ME - Current'!$C$15&lt;2.23,300.45-26.8531*(2.23-'Imperial ME - Current'!$C$15),300.45)</f>
        <v>300.45</v>
      </c>
      <c r="L294" s="1">
        <f t="shared" si="87"/>
        <v>129217.39999999985</v>
      </c>
      <c r="O294" s="40">
        <v>316</v>
      </c>
      <c r="P294" s="93">
        <f>IF('Imperial ME - Current'!$D$15&lt;1.9311,906.5-265.11*(1.9311-'Imperial ME - Current'!$D$15)+400.13*(1.9311-'Imperial ME - Current'!$D$15)^2,906.5)</f>
        <v>906.5</v>
      </c>
      <c r="Q294" s="1">
        <f t="shared" si="81"/>
        <v>269023.88000000047</v>
      </c>
      <c r="R294" s="40">
        <f>IF('Imperial ME - Current'!$D$15&lt;2.23,300.45-26.8531*(2.23-'Imperial ME - Current'!$D$15),300.45)</f>
        <v>300.45</v>
      </c>
      <c r="S294" s="1">
        <f t="shared" si="88"/>
        <v>129217.39999999985</v>
      </c>
      <c r="V294" s="40">
        <v>316</v>
      </c>
      <c r="W294" s="93">
        <f>IF('Imperial ME - Current'!$E$15&lt;1.9311,906.5-265.11*(1.9311-'Imperial ME - Current'!$E$15)+400.13*(1.9311-'Imperial ME - Current'!$E$15)^2,906.5)</f>
        <v>906.5</v>
      </c>
      <c r="X294" s="1">
        <f t="shared" si="82"/>
        <v>269023.88000000047</v>
      </c>
      <c r="Y294" s="40">
        <f>IF('Imperial ME - Current'!$E$15&lt;2.23,300.45-26.8531*(2.23-'Imperial ME - Current'!$E$15),300.45)</f>
        <v>300.45</v>
      </c>
      <c r="Z294" s="1">
        <f t="shared" si="89"/>
        <v>129217.39999999985</v>
      </c>
      <c r="AC294" s="40">
        <v>316</v>
      </c>
      <c r="AD294" s="93">
        <f>IF('Imperial ME - Current'!$F$15&lt;1.9311,906.5-265.11*(1.9311-'Imperial ME - Current'!$F$15)+400.13*(1.9311-'Imperial ME - Current'!$F$15)^2,906.5)</f>
        <v>906.5</v>
      </c>
      <c r="AE294" s="1">
        <f t="shared" si="83"/>
        <v>269023.88000000047</v>
      </c>
      <c r="AF294" s="40">
        <f>IF('Imperial ME - Current'!$F$15&lt;2.23,300.45-26.8531*(2.23-'Imperial ME - Current'!$F$15),300.45)</f>
        <v>300.45</v>
      </c>
      <c r="AG294" s="1">
        <f t="shared" si="90"/>
        <v>129217.39999999985</v>
      </c>
      <c r="AJ294" s="40">
        <v>316</v>
      </c>
      <c r="AK294" s="93">
        <f>IF('Imperial ME - Current'!$G$15&lt;1.9311,906.5-265.11*(1.9311-'Imperial ME - Current'!$G$15)+400.13*(1.9311-'Imperial ME - Current'!$G$15)^2,906.5)</f>
        <v>906.5</v>
      </c>
      <c r="AL294" s="1">
        <f t="shared" si="84"/>
        <v>269023.88000000047</v>
      </c>
      <c r="AM294" s="40">
        <f>IF('Imperial ME - Current'!$G$15&lt;2.23,300.45-26.8531*(2.23-'Imperial ME - Current'!$G$15),300.45)</f>
        <v>300.45</v>
      </c>
      <c r="AN294" s="1">
        <f t="shared" si="91"/>
        <v>129217.39999999985</v>
      </c>
      <c r="AQ294" s="40">
        <v>316</v>
      </c>
      <c r="AR294" s="93">
        <f>IF('Imperial ME - Current'!$H$15&lt;1.9311,906.5-265.11*(1.9311-'Imperial ME - Current'!$H$15)+400.13*(1.9311-'Imperial ME - Current'!$H$15)^2,906.5)</f>
        <v>906.5</v>
      </c>
      <c r="AS294" s="1">
        <f t="shared" si="85"/>
        <v>269023.88000000047</v>
      </c>
      <c r="AT294" s="40">
        <f>IF('Imperial ME - Current'!$H$15&lt;2.23,300.45-26.8531*(2.23-'Imperial ME - Current'!$H$15),300.45)</f>
        <v>300.45</v>
      </c>
      <c r="AU294" s="1">
        <f t="shared" si="92"/>
        <v>129217.39999999985</v>
      </c>
      <c r="AX294" s="40">
        <v>316</v>
      </c>
      <c r="AY294" s="93">
        <f>IF('Imperial ME - Current'!$I$15&lt;1.9311,906.5-265.11*(1.9311-'Imperial ME - Current'!$I$15)+400.13*(1.9311-'Imperial ME - Current'!$I$15)^2,906.5)</f>
        <v>906.5</v>
      </c>
      <c r="AZ294" s="1">
        <f t="shared" si="86"/>
        <v>269023.88000000047</v>
      </c>
      <c r="BA294" s="40">
        <f>IF('Imperial ME - Current'!$I$15&lt;2.23,300.45-26.8531*(2.23-'Imperial ME - Current'!$I$15),300.45)</f>
        <v>300.45</v>
      </c>
      <c r="BB294" s="1">
        <f t="shared" si="93"/>
        <v>129217.39999999985</v>
      </c>
    </row>
    <row r="295" spans="1:54" x14ac:dyDescent="0.25">
      <c r="A295" s="40">
        <v>317</v>
      </c>
      <c r="B295" s="93">
        <f>IF('Imperial ME - Current'!$B$15&lt;1.9311,906.5-265.11*(1.9311-'Imperial ME - Current'!$B$15)+400.13*(1.9311-'Imperial ME - Current'!$B$15)^2,906.5)</f>
        <v>906.5</v>
      </c>
      <c r="C295" s="1">
        <f t="shared" si="79"/>
        <v>269930.38000000047</v>
      </c>
      <c r="D295" s="40">
        <f>IF('Imperial ME - Current'!$B$15&lt;2.23,300.45-26.8531*(2.23-'Imperial ME - Current'!$B$15),300.45)</f>
        <v>300.45</v>
      </c>
      <c r="E295" s="1">
        <f t="shared" si="78"/>
        <v>129517.84999999985</v>
      </c>
      <c r="H295" s="40">
        <v>317</v>
      </c>
      <c r="I295" s="93">
        <f>IF('Imperial ME - Current'!$C$15&lt;1.9311,906.5-265.11*(1.9311-'Imperial ME - Current'!$C$15)+400.13*(1.9311-'Imperial ME - Current'!$C$15)^2,906.5)</f>
        <v>906.5</v>
      </c>
      <c r="J295" s="1">
        <f t="shared" si="80"/>
        <v>269930.38000000047</v>
      </c>
      <c r="K295" s="40">
        <f>IF('Imperial ME - Current'!$C$15&lt;2.23,300.45-26.8531*(2.23-'Imperial ME - Current'!$C$15),300.45)</f>
        <v>300.45</v>
      </c>
      <c r="L295" s="1">
        <f t="shared" si="87"/>
        <v>129517.84999999985</v>
      </c>
      <c r="O295" s="40">
        <v>317</v>
      </c>
      <c r="P295" s="93">
        <f>IF('Imperial ME - Current'!$D$15&lt;1.9311,906.5-265.11*(1.9311-'Imperial ME - Current'!$D$15)+400.13*(1.9311-'Imperial ME - Current'!$D$15)^2,906.5)</f>
        <v>906.5</v>
      </c>
      <c r="Q295" s="1">
        <f t="shared" si="81"/>
        <v>269930.38000000047</v>
      </c>
      <c r="R295" s="40">
        <f>IF('Imperial ME - Current'!$D$15&lt;2.23,300.45-26.8531*(2.23-'Imperial ME - Current'!$D$15),300.45)</f>
        <v>300.45</v>
      </c>
      <c r="S295" s="1">
        <f t="shared" si="88"/>
        <v>129517.84999999985</v>
      </c>
      <c r="V295" s="40">
        <v>317</v>
      </c>
      <c r="W295" s="93">
        <f>IF('Imperial ME - Current'!$E$15&lt;1.9311,906.5-265.11*(1.9311-'Imperial ME - Current'!$E$15)+400.13*(1.9311-'Imperial ME - Current'!$E$15)^2,906.5)</f>
        <v>906.5</v>
      </c>
      <c r="X295" s="1">
        <f t="shared" si="82"/>
        <v>269930.38000000047</v>
      </c>
      <c r="Y295" s="40">
        <f>IF('Imperial ME - Current'!$E$15&lt;2.23,300.45-26.8531*(2.23-'Imperial ME - Current'!$E$15),300.45)</f>
        <v>300.45</v>
      </c>
      <c r="Z295" s="1">
        <f t="shared" si="89"/>
        <v>129517.84999999985</v>
      </c>
      <c r="AC295" s="40">
        <v>317</v>
      </c>
      <c r="AD295" s="93">
        <f>IF('Imperial ME - Current'!$F$15&lt;1.9311,906.5-265.11*(1.9311-'Imperial ME - Current'!$F$15)+400.13*(1.9311-'Imperial ME - Current'!$F$15)^2,906.5)</f>
        <v>906.5</v>
      </c>
      <c r="AE295" s="1">
        <f t="shared" si="83"/>
        <v>269930.38000000047</v>
      </c>
      <c r="AF295" s="40">
        <f>IF('Imperial ME - Current'!$F$15&lt;2.23,300.45-26.8531*(2.23-'Imperial ME - Current'!$F$15),300.45)</f>
        <v>300.45</v>
      </c>
      <c r="AG295" s="1">
        <f t="shared" si="90"/>
        <v>129517.84999999985</v>
      </c>
      <c r="AJ295" s="40">
        <v>317</v>
      </c>
      <c r="AK295" s="93">
        <f>IF('Imperial ME - Current'!$G$15&lt;1.9311,906.5-265.11*(1.9311-'Imperial ME - Current'!$G$15)+400.13*(1.9311-'Imperial ME - Current'!$G$15)^2,906.5)</f>
        <v>906.5</v>
      </c>
      <c r="AL295" s="1">
        <f t="shared" si="84"/>
        <v>269930.38000000047</v>
      </c>
      <c r="AM295" s="40">
        <f>IF('Imperial ME - Current'!$G$15&lt;2.23,300.45-26.8531*(2.23-'Imperial ME - Current'!$G$15),300.45)</f>
        <v>300.45</v>
      </c>
      <c r="AN295" s="1">
        <f t="shared" si="91"/>
        <v>129517.84999999985</v>
      </c>
      <c r="AQ295" s="40">
        <v>317</v>
      </c>
      <c r="AR295" s="93">
        <f>IF('Imperial ME - Current'!$H$15&lt;1.9311,906.5-265.11*(1.9311-'Imperial ME - Current'!$H$15)+400.13*(1.9311-'Imperial ME - Current'!$H$15)^2,906.5)</f>
        <v>906.5</v>
      </c>
      <c r="AS295" s="1">
        <f t="shared" si="85"/>
        <v>269930.38000000047</v>
      </c>
      <c r="AT295" s="40">
        <f>IF('Imperial ME - Current'!$H$15&lt;2.23,300.45-26.8531*(2.23-'Imperial ME - Current'!$H$15),300.45)</f>
        <v>300.45</v>
      </c>
      <c r="AU295" s="1">
        <f t="shared" si="92"/>
        <v>129517.84999999985</v>
      </c>
      <c r="AX295" s="40">
        <v>317</v>
      </c>
      <c r="AY295" s="93">
        <f>IF('Imperial ME - Current'!$I$15&lt;1.9311,906.5-265.11*(1.9311-'Imperial ME - Current'!$I$15)+400.13*(1.9311-'Imperial ME - Current'!$I$15)^2,906.5)</f>
        <v>906.5</v>
      </c>
      <c r="AZ295" s="1">
        <f t="shared" si="86"/>
        <v>269930.38000000047</v>
      </c>
      <c r="BA295" s="40">
        <f>IF('Imperial ME - Current'!$I$15&lt;2.23,300.45-26.8531*(2.23-'Imperial ME - Current'!$I$15),300.45)</f>
        <v>300.45</v>
      </c>
      <c r="BB295" s="1">
        <f t="shared" si="93"/>
        <v>129517.84999999985</v>
      </c>
    </row>
    <row r="296" spans="1:54" x14ac:dyDescent="0.25">
      <c r="A296" s="40">
        <v>318</v>
      </c>
      <c r="B296" s="93">
        <f>IF('Imperial ME - Current'!$B$15&lt;1.9311,906.5-265.11*(1.9311-'Imperial ME - Current'!$B$15)+400.13*(1.9311-'Imperial ME - Current'!$B$15)^2,906.5)</f>
        <v>906.5</v>
      </c>
      <c r="C296" s="1">
        <f t="shared" si="79"/>
        <v>270836.88000000047</v>
      </c>
      <c r="D296" s="40">
        <f>IF('Imperial ME - Current'!$B$15&lt;2.23,300.45-26.8531*(2.23-'Imperial ME - Current'!$B$15),300.45)</f>
        <v>300.45</v>
      </c>
      <c r="E296" s="1">
        <f t="shared" si="78"/>
        <v>129818.29999999984</v>
      </c>
      <c r="H296" s="40">
        <v>318</v>
      </c>
      <c r="I296" s="93">
        <f>IF('Imperial ME - Current'!$C$15&lt;1.9311,906.5-265.11*(1.9311-'Imperial ME - Current'!$C$15)+400.13*(1.9311-'Imperial ME - Current'!$C$15)^2,906.5)</f>
        <v>906.5</v>
      </c>
      <c r="J296" s="1">
        <f t="shared" si="80"/>
        <v>270836.88000000047</v>
      </c>
      <c r="K296" s="40">
        <f>IF('Imperial ME - Current'!$C$15&lt;2.23,300.45-26.8531*(2.23-'Imperial ME - Current'!$C$15),300.45)</f>
        <v>300.45</v>
      </c>
      <c r="L296" s="1">
        <f t="shared" si="87"/>
        <v>129818.29999999984</v>
      </c>
      <c r="O296" s="40">
        <v>318</v>
      </c>
      <c r="P296" s="93">
        <f>IF('Imperial ME - Current'!$D$15&lt;1.9311,906.5-265.11*(1.9311-'Imperial ME - Current'!$D$15)+400.13*(1.9311-'Imperial ME - Current'!$D$15)^2,906.5)</f>
        <v>906.5</v>
      </c>
      <c r="Q296" s="1">
        <f t="shared" si="81"/>
        <v>270836.88000000047</v>
      </c>
      <c r="R296" s="40">
        <f>IF('Imperial ME - Current'!$D$15&lt;2.23,300.45-26.8531*(2.23-'Imperial ME - Current'!$D$15),300.45)</f>
        <v>300.45</v>
      </c>
      <c r="S296" s="1">
        <f t="shared" si="88"/>
        <v>129818.29999999984</v>
      </c>
      <c r="V296" s="40">
        <v>318</v>
      </c>
      <c r="W296" s="93">
        <f>IF('Imperial ME - Current'!$E$15&lt;1.9311,906.5-265.11*(1.9311-'Imperial ME - Current'!$E$15)+400.13*(1.9311-'Imperial ME - Current'!$E$15)^2,906.5)</f>
        <v>906.5</v>
      </c>
      <c r="X296" s="1">
        <f t="shared" si="82"/>
        <v>270836.88000000047</v>
      </c>
      <c r="Y296" s="40">
        <f>IF('Imperial ME - Current'!$E$15&lt;2.23,300.45-26.8531*(2.23-'Imperial ME - Current'!$E$15),300.45)</f>
        <v>300.45</v>
      </c>
      <c r="Z296" s="1">
        <f t="shared" si="89"/>
        <v>129818.29999999984</v>
      </c>
      <c r="AC296" s="40">
        <v>318</v>
      </c>
      <c r="AD296" s="93">
        <f>IF('Imperial ME - Current'!$F$15&lt;1.9311,906.5-265.11*(1.9311-'Imperial ME - Current'!$F$15)+400.13*(1.9311-'Imperial ME - Current'!$F$15)^2,906.5)</f>
        <v>906.5</v>
      </c>
      <c r="AE296" s="1">
        <f t="shared" si="83"/>
        <v>270836.88000000047</v>
      </c>
      <c r="AF296" s="40">
        <f>IF('Imperial ME - Current'!$F$15&lt;2.23,300.45-26.8531*(2.23-'Imperial ME - Current'!$F$15),300.45)</f>
        <v>300.45</v>
      </c>
      <c r="AG296" s="1">
        <f t="shared" si="90"/>
        <v>129818.29999999984</v>
      </c>
      <c r="AJ296" s="40">
        <v>318</v>
      </c>
      <c r="AK296" s="93">
        <f>IF('Imperial ME - Current'!$G$15&lt;1.9311,906.5-265.11*(1.9311-'Imperial ME - Current'!$G$15)+400.13*(1.9311-'Imperial ME - Current'!$G$15)^2,906.5)</f>
        <v>906.5</v>
      </c>
      <c r="AL296" s="1">
        <f t="shared" si="84"/>
        <v>270836.88000000047</v>
      </c>
      <c r="AM296" s="40">
        <f>IF('Imperial ME - Current'!$G$15&lt;2.23,300.45-26.8531*(2.23-'Imperial ME - Current'!$G$15),300.45)</f>
        <v>300.45</v>
      </c>
      <c r="AN296" s="1">
        <f t="shared" si="91"/>
        <v>129818.29999999984</v>
      </c>
      <c r="AQ296" s="40">
        <v>318</v>
      </c>
      <c r="AR296" s="93">
        <f>IF('Imperial ME - Current'!$H$15&lt;1.9311,906.5-265.11*(1.9311-'Imperial ME - Current'!$H$15)+400.13*(1.9311-'Imperial ME - Current'!$H$15)^2,906.5)</f>
        <v>906.5</v>
      </c>
      <c r="AS296" s="1">
        <f t="shared" si="85"/>
        <v>270836.88000000047</v>
      </c>
      <c r="AT296" s="40">
        <f>IF('Imperial ME - Current'!$H$15&lt;2.23,300.45-26.8531*(2.23-'Imperial ME - Current'!$H$15),300.45)</f>
        <v>300.45</v>
      </c>
      <c r="AU296" s="1">
        <f t="shared" si="92"/>
        <v>129818.29999999984</v>
      </c>
      <c r="AX296" s="40">
        <v>318</v>
      </c>
      <c r="AY296" s="93">
        <f>IF('Imperial ME - Current'!$I$15&lt;1.9311,906.5-265.11*(1.9311-'Imperial ME - Current'!$I$15)+400.13*(1.9311-'Imperial ME - Current'!$I$15)^2,906.5)</f>
        <v>906.5</v>
      </c>
      <c r="AZ296" s="1">
        <f t="shared" si="86"/>
        <v>270836.88000000047</v>
      </c>
      <c r="BA296" s="40">
        <f>IF('Imperial ME - Current'!$I$15&lt;2.23,300.45-26.8531*(2.23-'Imperial ME - Current'!$I$15),300.45)</f>
        <v>300.45</v>
      </c>
      <c r="BB296" s="1">
        <f t="shared" si="93"/>
        <v>129818.29999999984</v>
      </c>
    </row>
    <row r="297" spans="1:54" x14ac:dyDescent="0.25">
      <c r="A297" s="40">
        <v>319</v>
      </c>
      <c r="B297" s="93">
        <f>IF('Imperial ME - Current'!$B$15&lt;1.9311,906.5-265.11*(1.9311-'Imperial ME - Current'!$B$15)+400.13*(1.9311-'Imperial ME - Current'!$B$15)^2,906.5)</f>
        <v>906.5</v>
      </c>
      <c r="C297" s="1">
        <f t="shared" si="79"/>
        <v>271743.38000000047</v>
      </c>
      <c r="D297" s="40">
        <f>IF('Imperial ME - Current'!$B$15&lt;2.23,300.45-26.8531*(2.23-'Imperial ME - Current'!$B$15),300.45)</f>
        <v>300.45</v>
      </c>
      <c r="E297" s="1">
        <f t="shared" si="78"/>
        <v>130118.74999999984</v>
      </c>
      <c r="H297" s="40">
        <v>319</v>
      </c>
      <c r="I297" s="93">
        <f>IF('Imperial ME - Current'!$C$15&lt;1.9311,906.5-265.11*(1.9311-'Imperial ME - Current'!$C$15)+400.13*(1.9311-'Imperial ME - Current'!$C$15)^2,906.5)</f>
        <v>906.5</v>
      </c>
      <c r="J297" s="1">
        <f t="shared" si="80"/>
        <v>271743.38000000047</v>
      </c>
      <c r="K297" s="40">
        <f>IF('Imperial ME - Current'!$C$15&lt;2.23,300.45-26.8531*(2.23-'Imperial ME - Current'!$C$15),300.45)</f>
        <v>300.45</v>
      </c>
      <c r="L297" s="1">
        <f t="shared" si="87"/>
        <v>130118.74999999984</v>
      </c>
      <c r="O297" s="40">
        <v>319</v>
      </c>
      <c r="P297" s="93">
        <f>IF('Imperial ME - Current'!$D$15&lt;1.9311,906.5-265.11*(1.9311-'Imperial ME - Current'!$D$15)+400.13*(1.9311-'Imperial ME - Current'!$D$15)^2,906.5)</f>
        <v>906.5</v>
      </c>
      <c r="Q297" s="1">
        <f t="shared" si="81"/>
        <v>271743.38000000047</v>
      </c>
      <c r="R297" s="40">
        <f>IF('Imperial ME - Current'!$D$15&lt;2.23,300.45-26.8531*(2.23-'Imperial ME - Current'!$D$15),300.45)</f>
        <v>300.45</v>
      </c>
      <c r="S297" s="1">
        <f t="shared" si="88"/>
        <v>130118.74999999984</v>
      </c>
      <c r="V297" s="40">
        <v>319</v>
      </c>
      <c r="W297" s="93">
        <f>IF('Imperial ME - Current'!$E$15&lt;1.9311,906.5-265.11*(1.9311-'Imperial ME - Current'!$E$15)+400.13*(1.9311-'Imperial ME - Current'!$E$15)^2,906.5)</f>
        <v>906.5</v>
      </c>
      <c r="X297" s="1">
        <f t="shared" si="82"/>
        <v>271743.38000000047</v>
      </c>
      <c r="Y297" s="40">
        <f>IF('Imperial ME - Current'!$E$15&lt;2.23,300.45-26.8531*(2.23-'Imperial ME - Current'!$E$15),300.45)</f>
        <v>300.45</v>
      </c>
      <c r="Z297" s="1">
        <f t="shared" si="89"/>
        <v>130118.74999999984</v>
      </c>
      <c r="AC297" s="40">
        <v>319</v>
      </c>
      <c r="AD297" s="93">
        <f>IF('Imperial ME - Current'!$F$15&lt;1.9311,906.5-265.11*(1.9311-'Imperial ME - Current'!$F$15)+400.13*(1.9311-'Imperial ME - Current'!$F$15)^2,906.5)</f>
        <v>906.5</v>
      </c>
      <c r="AE297" s="1">
        <f t="shared" si="83"/>
        <v>271743.38000000047</v>
      </c>
      <c r="AF297" s="40">
        <f>IF('Imperial ME - Current'!$F$15&lt;2.23,300.45-26.8531*(2.23-'Imperial ME - Current'!$F$15),300.45)</f>
        <v>300.45</v>
      </c>
      <c r="AG297" s="1">
        <f t="shared" si="90"/>
        <v>130118.74999999984</v>
      </c>
      <c r="AJ297" s="40">
        <v>319</v>
      </c>
      <c r="AK297" s="93">
        <f>IF('Imperial ME - Current'!$G$15&lt;1.9311,906.5-265.11*(1.9311-'Imperial ME - Current'!$G$15)+400.13*(1.9311-'Imperial ME - Current'!$G$15)^2,906.5)</f>
        <v>906.5</v>
      </c>
      <c r="AL297" s="1">
        <f t="shared" si="84"/>
        <v>271743.38000000047</v>
      </c>
      <c r="AM297" s="40">
        <f>IF('Imperial ME - Current'!$G$15&lt;2.23,300.45-26.8531*(2.23-'Imperial ME - Current'!$G$15),300.45)</f>
        <v>300.45</v>
      </c>
      <c r="AN297" s="1">
        <f t="shared" si="91"/>
        <v>130118.74999999984</v>
      </c>
      <c r="AQ297" s="40">
        <v>319</v>
      </c>
      <c r="AR297" s="93">
        <f>IF('Imperial ME - Current'!$H$15&lt;1.9311,906.5-265.11*(1.9311-'Imperial ME - Current'!$H$15)+400.13*(1.9311-'Imperial ME - Current'!$H$15)^2,906.5)</f>
        <v>906.5</v>
      </c>
      <c r="AS297" s="1">
        <f t="shared" si="85"/>
        <v>271743.38000000047</v>
      </c>
      <c r="AT297" s="40">
        <f>IF('Imperial ME - Current'!$H$15&lt;2.23,300.45-26.8531*(2.23-'Imperial ME - Current'!$H$15),300.45)</f>
        <v>300.45</v>
      </c>
      <c r="AU297" s="1">
        <f t="shared" si="92"/>
        <v>130118.74999999984</v>
      </c>
      <c r="AX297" s="40">
        <v>319</v>
      </c>
      <c r="AY297" s="93">
        <f>IF('Imperial ME - Current'!$I$15&lt;1.9311,906.5-265.11*(1.9311-'Imperial ME - Current'!$I$15)+400.13*(1.9311-'Imperial ME - Current'!$I$15)^2,906.5)</f>
        <v>906.5</v>
      </c>
      <c r="AZ297" s="1">
        <f t="shared" si="86"/>
        <v>271743.38000000047</v>
      </c>
      <c r="BA297" s="40">
        <f>IF('Imperial ME - Current'!$I$15&lt;2.23,300.45-26.8531*(2.23-'Imperial ME - Current'!$I$15),300.45)</f>
        <v>300.45</v>
      </c>
      <c r="BB297" s="1">
        <f t="shared" si="93"/>
        <v>130118.74999999984</v>
      </c>
    </row>
    <row r="298" spans="1:54" x14ac:dyDescent="0.25">
      <c r="A298" s="40">
        <v>320</v>
      </c>
      <c r="B298" s="93">
        <f>IF('Imperial ME - Current'!$B$15&lt;1.9311,906.5-265.11*(1.9311-'Imperial ME - Current'!$B$15)+400.13*(1.9311-'Imperial ME - Current'!$B$15)^2,906.5)</f>
        <v>906.5</v>
      </c>
      <c r="C298" s="1">
        <f t="shared" si="79"/>
        <v>272649.88000000047</v>
      </c>
      <c r="D298" s="40">
        <f>IF('Imperial ME - Current'!$B$15&lt;2.23,300.45-26.8531*(2.23-'Imperial ME - Current'!$B$15),300.45)</f>
        <v>300.45</v>
      </c>
      <c r="E298" s="1">
        <f t="shared" si="78"/>
        <v>130419.19999999984</v>
      </c>
      <c r="H298" s="40">
        <v>320</v>
      </c>
      <c r="I298" s="93">
        <f>IF('Imperial ME - Current'!$C$15&lt;1.9311,906.5-265.11*(1.9311-'Imperial ME - Current'!$C$15)+400.13*(1.9311-'Imperial ME - Current'!$C$15)^2,906.5)</f>
        <v>906.5</v>
      </c>
      <c r="J298" s="1">
        <f t="shared" si="80"/>
        <v>272649.88000000047</v>
      </c>
      <c r="K298" s="40">
        <f>IF('Imperial ME - Current'!$C$15&lt;2.23,300.45-26.8531*(2.23-'Imperial ME - Current'!$C$15),300.45)</f>
        <v>300.45</v>
      </c>
      <c r="L298" s="1">
        <f t="shared" si="87"/>
        <v>130419.19999999984</v>
      </c>
      <c r="O298" s="40">
        <v>320</v>
      </c>
      <c r="P298" s="93">
        <f>IF('Imperial ME - Current'!$D$15&lt;1.9311,906.5-265.11*(1.9311-'Imperial ME - Current'!$D$15)+400.13*(1.9311-'Imperial ME - Current'!$D$15)^2,906.5)</f>
        <v>906.5</v>
      </c>
      <c r="Q298" s="1">
        <f t="shared" si="81"/>
        <v>272649.88000000047</v>
      </c>
      <c r="R298" s="40">
        <f>IF('Imperial ME - Current'!$D$15&lt;2.23,300.45-26.8531*(2.23-'Imperial ME - Current'!$D$15),300.45)</f>
        <v>300.45</v>
      </c>
      <c r="S298" s="1">
        <f t="shared" si="88"/>
        <v>130419.19999999984</v>
      </c>
      <c r="V298" s="40">
        <v>320</v>
      </c>
      <c r="W298" s="93">
        <f>IF('Imperial ME - Current'!$E$15&lt;1.9311,906.5-265.11*(1.9311-'Imperial ME - Current'!$E$15)+400.13*(1.9311-'Imperial ME - Current'!$E$15)^2,906.5)</f>
        <v>906.5</v>
      </c>
      <c r="X298" s="1">
        <f t="shared" si="82"/>
        <v>272649.88000000047</v>
      </c>
      <c r="Y298" s="40">
        <f>IF('Imperial ME - Current'!$E$15&lt;2.23,300.45-26.8531*(2.23-'Imperial ME - Current'!$E$15),300.45)</f>
        <v>300.45</v>
      </c>
      <c r="Z298" s="1">
        <f t="shared" si="89"/>
        <v>130419.19999999984</v>
      </c>
      <c r="AC298" s="40">
        <v>320</v>
      </c>
      <c r="AD298" s="93">
        <f>IF('Imperial ME - Current'!$F$15&lt;1.9311,906.5-265.11*(1.9311-'Imperial ME - Current'!$F$15)+400.13*(1.9311-'Imperial ME - Current'!$F$15)^2,906.5)</f>
        <v>906.5</v>
      </c>
      <c r="AE298" s="1">
        <f t="shared" si="83"/>
        <v>272649.88000000047</v>
      </c>
      <c r="AF298" s="40">
        <f>IF('Imperial ME - Current'!$F$15&lt;2.23,300.45-26.8531*(2.23-'Imperial ME - Current'!$F$15),300.45)</f>
        <v>300.45</v>
      </c>
      <c r="AG298" s="1">
        <f t="shared" si="90"/>
        <v>130419.19999999984</v>
      </c>
      <c r="AJ298" s="40">
        <v>320</v>
      </c>
      <c r="AK298" s="93">
        <f>IF('Imperial ME - Current'!$G$15&lt;1.9311,906.5-265.11*(1.9311-'Imperial ME - Current'!$G$15)+400.13*(1.9311-'Imperial ME - Current'!$G$15)^2,906.5)</f>
        <v>906.5</v>
      </c>
      <c r="AL298" s="1">
        <f t="shared" si="84"/>
        <v>272649.88000000047</v>
      </c>
      <c r="AM298" s="40">
        <f>IF('Imperial ME - Current'!$G$15&lt;2.23,300.45-26.8531*(2.23-'Imperial ME - Current'!$G$15),300.45)</f>
        <v>300.45</v>
      </c>
      <c r="AN298" s="1">
        <f t="shared" si="91"/>
        <v>130419.19999999984</v>
      </c>
      <c r="AQ298" s="40">
        <v>320</v>
      </c>
      <c r="AR298" s="93">
        <f>IF('Imperial ME - Current'!$H$15&lt;1.9311,906.5-265.11*(1.9311-'Imperial ME - Current'!$H$15)+400.13*(1.9311-'Imperial ME - Current'!$H$15)^2,906.5)</f>
        <v>906.5</v>
      </c>
      <c r="AS298" s="1">
        <f t="shared" si="85"/>
        <v>272649.88000000047</v>
      </c>
      <c r="AT298" s="40">
        <f>IF('Imperial ME - Current'!$H$15&lt;2.23,300.45-26.8531*(2.23-'Imperial ME - Current'!$H$15),300.45)</f>
        <v>300.45</v>
      </c>
      <c r="AU298" s="1">
        <f t="shared" si="92"/>
        <v>130419.19999999984</v>
      </c>
      <c r="AX298" s="40">
        <v>320</v>
      </c>
      <c r="AY298" s="93">
        <f>IF('Imperial ME - Current'!$I$15&lt;1.9311,906.5-265.11*(1.9311-'Imperial ME - Current'!$I$15)+400.13*(1.9311-'Imperial ME - Current'!$I$15)^2,906.5)</f>
        <v>906.5</v>
      </c>
      <c r="AZ298" s="1">
        <f t="shared" si="86"/>
        <v>272649.88000000047</v>
      </c>
      <c r="BA298" s="40">
        <f>IF('Imperial ME - Current'!$I$15&lt;2.23,300.45-26.8531*(2.23-'Imperial ME - Current'!$I$15),300.45)</f>
        <v>300.45</v>
      </c>
      <c r="BB298" s="1">
        <f t="shared" si="93"/>
        <v>130419.19999999984</v>
      </c>
    </row>
    <row r="299" spans="1:54" x14ac:dyDescent="0.25">
      <c r="A299" s="40">
        <v>321</v>
      </c>
      <c r="B299" s="93">
        <f>IF('Imperial ME - Current'!$B$15&lt;1.9311,906.5-265.11*(1.9311-'Imperial ME - Current'!$B$15)+400.13*(1.9311-'Imperial ME - Current'!$B$15)^2,906.5)</f>
        <v>906.5</v>
      </c>
      <c r="C299" s="1">
        <f t="shared" si="79"/>
        <v>273556.38000000047</v>
      </c>
      <c r="D299" s="40">
        <f>IF('Imperial ME - Current'!$B$15&lt;2.23,300.45-26.8531*(2.23-'Imperial ME - Current'!$B$15),300.45)</f>
        <v>300.45</v>
      </c>
      <c r="E299" s="1">
        <f t="shared" si="78"/>
        <v>130719.64999999983</v>
      </c>
      <c r="H299" s="40">
        <v>321</v>
      </c>
      <c r="I299" s="93">
        <f>IF('Imperial ME - Current'!$C$15&lt;1.9311,906.5-265.11*(1.9311-'Imperial ME - Current'!$C$15)+400.13*(1.9311-'Imperial ME - Current'!$C$15)^2,906.5)</f>
        <v>906.5</v>
      </c>
      <c r="J299" s="1">
        <f t="shared" si="80"/>
        <v>273556.38000000047</v>
      </c>
      <c r="K299" s="40">
        <f>IF('Imperial ME - Current'!$C$15&lt;2.23,300.45-26.8531*(2.23-'Imperial ME - Current'!$C$15),300.45)</f>
        <v>300.45</v>
      </c>
      <c r="L299" s="1">
        <f t="shared" si="87"/>
        <v>130719.64999999983</v>
      </c>
      <c r="O299" s="40">
        <v>321</v>
      </c>
      <c r="P299" s="93">
        <f>IF('Imperial ME - Current'!$D$15&lt;1.9311,906.5-265.11*(1.9311-'Imperial ME - Current'!$D$15)+400.13*(1.9311-'Imperial ME - Current'!$D$15)^2,906.5)</f>
        <v>906.5</v>
      </c>
      <c r="Q299" s="1">
        <f t="shared" si="81"/>
        <v>273556.38000000047</v>
      </c>
      <c r="R299" s="40">
        <f>IF('Imperial ME - Current'!$D$15&lt;2.23,300.45-26.8531*(2.23-'Imperial ME - Current'!$D$15),300.45)</f>
        <v>300.45</v>
      </c>
      <c r="S299" s="1">
        <f t="shared" si="88"/>
        <v>130719.64999999983</v>
      </c>
      <c r="V299" s="40">
        <v>321</v>
      </c>
      <c r="W299" s="93">
        <f>IF('Imperial ME - Current'!$E$15&lt;1.9311,906.5-265.11*(1.9311-'Imperial ME - Current'!$E$15)+400.13*(1.9311-'Imperial ME - Current'!$E$15)^2,906.5)</f>
        <v>906.5</v>
      </c>
      <c r="X299" s="1">
        <f t="shared" si="82"/>
        <v>273556.38000000047</v>
      </c>
      <c r="Y299" s="40">
        <f>IF('Imperial ME - Current'!$E$15&lt;2.23,300.45-26.8531*(2.23-'Imperial ME - Current'!$E$15),300.45)</f>
        <v>300.45</v>
      </c>
      <c r="Z299" s="1">
        <f t="shared" si="89"/>
        <v>130719.64999999983</v>
      </c>
      <c r="AC299" s="40">
        <v>321</v>
      </c>
      <c r="AD299" s="93">
        <f>IF('Imperial ME - Current'!$F$15&lt;1.9311,906.5-265.11*(1.9311-'Imperial ME - Current'!$F$15)+400.13*(1.9311-'Imperial ME - Current'!$F$15)^2,906.5)</f>
        <v>906.5</v>
      </c>
      <c r="AE299" s="1">
        <f t="shared" si="83"/>
        <v>273556.38000000047</v>
      </c>
      <c r="AF299" s="40">
        <f>IF('Imperial ME - Current'!$F$15&lt;2.23,300.45-26.8531*(2.23-'Imperial ME - Current'!$F$15),300.45)</f>
        <v>300.45</v>
      </c>
      <c r="AG299" s="1">
        <f t="shared" si="90"/>
        <v>130719.64999999983</v>
      </c>
      <c r="AJ299" s="40">
        <v>321</v>
      </c>
      <c r="AK299" s="93">
        <f>IF('Imperial ME - Current'!$G$15&lt;1.9311,906.5-265.11*(1.9311-'Imperial ME - Current'!$G$15)+400.13*(1.9311-'Imperial ME - Current'!$G$15)^2,906.5)</f>
        <v>906.5</v>
      </c>
      <c r="AL299" s="1">
        <f t="shared" si="84"/>
        <v>273556.38000000047</v>
      </c>
      <c r="AM299" s="40">
        <f>IF('Imperial ME - Current'!$G$15&lt;2.23,300.45-26.8531*(2.23-'Imperial ME - Current'!$G$15),300.45)</f>
        <v>300.45</v>
      </c>
      <c r="AN299" s="1">
        <f t="shared" si="91"/>
        <v>130719.64999999983</v>
      </c>
      <c r="AQ299" s="40">
        <v>321</v>
      </c>
      <c r="AR299" s="93">
        <f>IF('Imperial ME - Current'!$H$15&lt;1.9311,906.5-265.11*(1.9311-'Imperial ME - Current'!$H$15)+400.13*(1.9311-'Imperial ME - Current'!$H$15)^2,906.5)</f>
        <v>906.5</v>
      </c>
      <c r="AS299" s="1">
        <f t="shared" si="85"/>
        <v>273556.38000000047</v>
      </c>
      <c r="AT299" s="40">
        <f>IF('Imperial ME - Current'!$H$15&lt;2.23,300.45-26.8531*(2.23-'Imperial ME - Current'!$H$15),300.45)</f>
        <v>300.45</v>
      </c>
      <c r="AU299" s="1">
        <f t="shared" si="92"/>
        <v>130719.64999999983</v>
      </c>
      <c r="AX299" s="40">
        <v>321</v>
      </c>
      <c r="AY299" s="93">
        <f>IF('Imperial ME - Current'!$I$15&lt;1.9311,906.5-265.11*(1.9311-'Imperial ME - Current'!$I$15)+400.13*(1.9311-'Imperial ME - Current'!$I$15)^2,906.5)</f>
        <v>906.5</v>
      </c>
      <c r="AZ299" s="1">
        <f t="shared" si="86"/>
        <v>273556.38000000047</v>
      </c>
      <c r="BA299" s="40">
        <f>IF('Imperial ME - Current'!$I$15&lt;2.23,300.45-26.8531*(2.23-'Imperial ME - Current'!$I$15),300.45)</f>
        <v>300.45</v>
      </c>
      <c r="BB299" s="1">
        <f t="shared" si="93"/>
        <v>130719.64999999983</v>
      </c>
    </row>
    <row r="300" spans="1:54" x14ac:dyDescent="0.25">
      <c r="A300" s="40">
        <v>322</v>
      </c>
      <c r="B300" s="93">
        <f>IF('Imperial ME - Current'!$B$15&lt;1.9311,906.5-265.11*(1.9311-'Imperial ME - Current'!$B$15)+400.13*(1.9311-'Imperial ME - Current'!$B$15)^2,906.5)</f>
        <v>906.5</v>
      </c>
      <c r="C300" s="1">
        <f t="shared" si="79"/>
        <v>274462.88000000047</v>
      </c>
      <c r="D300" s="40">
        <f>IF('Imperial ME - Current'!$B$15&lt;2.23,300.45-26.8531*(2.23-'Imperial ME - Current'!$B$15),300.45)</f>
        <v>300.45</v>
      </c>
      <c r="E300" s="1">
        <f t="shared" si="78"/>
        <v>131020.09999999983</v>
      </c>
      <c r="H300" s="40">
        <v>322</v>
      </c>
      <c r="I300" s="93">
        <f>IF('Imperial ME - Current'!$C$15&lt;1.9311,906.5-265.11*(1.9311-'Imperial ME - Current'!$C$15)+400.13*(1.9311-'Imperial ME - Current'!$C$15)^2,906.5)</f>
        <v>906.5</v>
      </c>
      <c r="J300" s="1">
        <f t="shared" si="80"/>
        <v>274462.88000000047</v>
      </c>
      <c r="K300" s="40">
        <f>IF('Imperial ME - Current'!$C$15&lt;2.23,300.45-26.8531*(2.23-'Imperial ME - Current'!$C$15),300.45)</f>
        <v>300.45</v>
      </c>
      <c r="L300" s="1">
        <f t="shared" si="87"/>
        <v>131020.09999999983</v>
      </c>
      <c r="O300" s="40">
        <v>322</v>
      </c>
      <c r="P300" s="93">
        <f>IF('Imperial ME - Current'!$D$15&lt;1.9311,906.5-265.11*(1.9311-'Imperial ME - Current'!$D$15)+400.13*(1.9311-'Imperial ME - Current'!$D$15)^2,906.5)</f>
        <v>906.5</v>
      </c>
      <c r="Q300" s="1">
        <f t="shared" si="81"/>
        <v>274462.88000000047</v>
      </c>
      <c r="R300" s="40">
        <f>IF('Imperial ME - Current'!$D$15&lt;2.23,300.45-26.8531*(2.23-'Imperial ME - Current'!$D$15),300.45)</f>
        <v>300.45</v>
      </c>
      <c r="S300" s="1">
        <f t="shared" si="88"/>
        <v>131020.09999999983</v>
      </c>
      <c r="V300" s="40">
        <v>322</v>
      </c>
      <c r="W300" s="93">
        <f>IF('Imperial ME - Current'!$E$15&lt;1.9311,906.5-265.11*(1.9311-'Imperial ME - Current'!$E$15)+400.13*(1.9311-'Imperial ME - Current'!$E$15)^2,906.5)</f>
        <v>906.5</v>
      </c>
      <c r="X300" s="1">
        <f t="shared" si="82"/>
        <v>274462.88000000047</v>
      </c>
      <c r="Y300" s="40">
        <f>IF('Imperial ME - Current'!$E$15&lt;2.23,300.45-26.8531*(2.23-'Imperial ME - Current'!$E$15),300.45)</f>
        <v>300.45</v>
      </c>
      <c r="Z300" s="1">
        <f t="shared" si="89"/>
        <v>131020.09999999983</v>
      </c>
      <c r="AC300" s="40">
        <v>322</v>
      </c>
      <c r="AD300" s="93">
        <f>IF('Imperial ME - Current'!$F$15&lt;1.9311,906.5-265.11*(1.9311-'Imperial ME - Current'!$F$15)+400.13*(1.9311-'Imperial ME - Current'!$F$15)^2,906.5)</f>
        <v>906.5</v>
      </c>
      <c r="AE300" s="1">
        <f t="shared" si="83"/>
        <v>274462.88000000047</v>
      </c>
      <c r="AF300" s="40">
        <f>IF('Imperial ME - Current'!$F$15&lt;2.23,300.45-26.8531*(2.23-'Imperial ME - Current'!$F$15),300.45)</f>
        <v>300.45</v>
      </c>
      <c r="AG300" s="1">
        <f t="shared" si="90"/>
        <v>131020.09999999983</v>
      </c>
      <c r="AJ300" s="40">
        <v>322</v>
      </c>
      <c r="AK300" s="93">
        <f>IF('Imperial ME - Current'!$G$15&lt;1.9311,906.5-265.11*(1.9311-'Imperial ME - Current'!$G$15)+400.13*(1.9311-'Imperial ME - Current'!$G$15)^2,906.5)</f>
        <v>906.5</v>
      </c>
      <c r="AL300" s="1">
        <f t="shared" si="84"/>
        <v>274462.88000000047</v>
      </c>
      <c r="AM300" s="40">
        <f>IF('Imperial ME - Current'!$G$15&lt;2.23,300.45-26.8531*(2.23-'Imperial ME - Current'!$G$15),300.45)</f>
        <v>300.45</v>
      </c>
      <c r="AN300" s="1">
        <f t="shared" si="91"/>
        <v>131020.09999999983</v>
      </c>
      <c r="AQ300" s="40">
        <v>322</v>
      </c>
      <c r="AR300" s="93">
        <f>IF('Imperial ME - Current'!$H$15&lt;1.9311,906.5-265.11*(1.9311-'Imperial ME - Current'!$H$15)+400.13*(1.9311-'Imperial ME - Current'!$H$15)^2,906.5)</f>
        <v>906.5</v>
      </c>
      <c r="AS300" s="1">
        <f t="shared" si="85"/>
        <v>274462.88000000047</v>
      </c>
      <c r="AT300" s="40">
        <f>IF('Imperial ME - Current'!$H$15&lt;2.23,300.45-26.8531*(2.23-'Imperial ME - Current'!$H$15),300.45)</f>
        <v>300.45</v>
      </c>
      <c r="AU300" s="1">
        <f t="shared" si="92"/>
        <v>131020.09999999983</v>
      </c>
      <c r="AX300" s="40">
        <v>322</v>
      </c>
      <c r="AY300" s="93">
        <f>IF('Imperial ME - Current'!$I$15&lt;1.9311,906.5-265.11*(1.9311-'Imperial ME - Current'!$I$15)+400.13*(1.9311-'Imperial ME - Current'!$I$15)^2,906.5)</f>
        <v>906.5</v>
      </c>
      <c r="AZ300" s="1">
        <f t="shared" si="86"/>
        <v>274462.88000000047</v>
      </c>
      <c r="BA300" s="40">
        <f>IF('Imperial ME - Current'!$I$15&lt;2.23,300.45-26.8531*(2.23-'Imperial ME - Current'!$I$15),300.45)</f>
        <v>300.45</v>
      </c>
      <c r="BB300" s="1">
        <f t="shared" si="93"/>
        <v>131020.09999999983</v>
      </c>
    </row>
    <row r="301" spans="1:54" x14ac:dyDescent="0.25">
      <c r="A301" s="40">
        <v>323</v>
      </c>
      <c r="B301" s="93">
        <f>IF('Imperial ME - Current'!$B$15&lt;1.9311,906.5-265.11*(1.9311-'Imperial ME - Current'!$B$15)+400.13*(1.9311-'Imperial ME - Current'!$B$15)^2,906.5)</f>
        <v>906.5</v>
      </c>
      <c r="C301" s="1">
        <f t="shared" si="79"/>
        <v>275369.38000000047</v>
      </c>
      <c r="D301" s="40">
        <f>IF('Imperial ME - Current'!$B$15&lt;2.23,300.45-26.8531*(2.23-'Imperial ME - Current'!$B$15),300.45)</f>
        <v>300.45</v>
      </c>
      <c r="E301" s="1">
        <f t="shared" si="78"/>
        <v>131320.54999999984</v>
      </c>
      <c r="H301" s="40">
        <v>323</v>
      </c>
      <c r="I301" s="93">
        <f>IF('Imperial ME - Current'!$C$15&lt;1.9311,906.5-265.11*(1.9311-'Imperial ME - Current'!$C$15)+400.13*(1.9311-'Imperial ME - Current'!$C$15)^2,906.5)</f>
        <v>906.5</v>
      </c>
      <c r="J301" s="1">
        <f t="shared" si="80"/>
        <v>275369.38000000047</v>
      </c>
      <c r="K301" s="40">
        <f>IF('Imperial ME - Current'!$C$15&lt;2.23,300.45-26.8531*(2.23-'Imperial ME - Current'!$C$15),300.45)</f>
        <v>300.45</v>
      </c>
      <c r="L301" s="1">
        <f t="shared" si="87"/>
        <v>131320.54999999984</v>
      </c>
      <c r="O301" s="40">
        <v>323</v>
      </c>
      <c r="P301" s="93">
        <f>IF('Imperial ME - Current'!$D$15&lt;1.9311,906.5-265.11*(1.9311-'Imperial ME - Current'!$D$15)+400.13*(1.9311-'Imperial ME - Current'!$D$15)^2,906.5)</f>
        <v>906.5</v>
      </c>
      <c r="Q301" s="1">
        <f t="shared" si="81"/>
        <v>275369.38000000047</v>
      </c>
      <c r="R301" s="40">
        <f>IF('Imperial ME - Current'!$D$15&lt;2.23,300.45-26.8531*(2.23-'Imperial ME - Current'!$D$15),300.45)</f>
        <v>300.45</v>
      </c>
      <c r="S301" s="1">
        <f t="shared" si="88"/>
        <v>131320.54999999984</v>
      </c>
      <c r="V301" s="40">
        <v>323</v>
      </c>
      <c r="W301" s="93">
        <f>IF('Imperial ME - Current'!$E$15&lt;1.9311,906.5-265.11*(1.9311-'Imperial ME - Current'!$E$15)+400.13*(1.9311-'Imperial ME - Current'!$E$15)^2,906.5)</f>
        <v>906.5</v>
      </c>
      <c r="X301" s="1">
        <f t="shared" si="82"/>
        <v>275369.38000000047</v>
      </c>
      <c r="Y301" s="40">
        <f>IF('Imperial ME - Current'!$E$15&lt;2.23,300.45-26.8531*(2.23-'Imperial ME - Current'!$E$15),300.45)</f>
        <v>300.45</v>
      </c>
      <c r="Z301" s="1">
        <f t="shared" si="89"/>
        <v>131320.54999999984</v>
      </c>
      <c r="AC301" s="40">
        <v>323</v>
      </c>
      <c r="AD301" s="93">
        <f>IF('Imperial ME - Current'!$F$15&lt;1.9311,906.5-265.11*(1.9311-'Imperial ME - Current'!$F$15)+400.13*(1.9311-'Imperial ME - Current'!$F$15)^2,906.5)</f>
        <v>906.5</v>
      </c>
      <c r="AE301" s="1">
        <f t="shared" si="83"/>
        <v>275369.38000000047</v>
      </c>
      <c r="AF301" s="40">
        <f>IF('Imperial ME - Current'!$F$15&lt;2.23,300.45-26.8531*(2.23-'Imperial ME - Current'!$F$15),300.45)</f>
        <v>300.45</v>
      </c>
      <c r="AG301" s="1">
        <f t="shared" si="90"/>
        <v>131320.54999999984</v>
      </c>
      <c r="AJ301" s="40">
        <v>323</v>
      </c>
      <c r="AK301" s="93">
        <f>IF('Imperial ME - Current'!$G$15&lt;1.9311,906.5-265.11*(1.9311-'Imperial ME - Current'!$G$15)+400.13*(1.9311-'Imperial ME - Current'!$G$15)^2,906.5)</f>
        <v>906.5</v>
      </c>
      <c r="AL301" s="1">
        <f t="shared" si="84"/>
        <v>275369.38000000047</v>
      </c>
      <c r="AM301" s="40">
        <f>IF('Imperial ME - Current'!$G$15&lt;2.23,300.45-26.8531*(2.23-'Imperial ME - Current'!$G$15),300.45)</f>
        <v>300.45</v>
      </c>
      <c r="AN301" s="1">
        <f t="shared" si="91"/>
        <v>131320.54999999984</v>
      </c>
      <c r="AQ301" s="40">
        <v>323</v>
      </c>
      <c r="AR301" s="93">
        <f>IF('Imperial ME - Current'!$H$15&lt;1.9311,906.5-265.11*(1.9311-'Imperial ME - Current'!$H$15)+400.13*(1.9311-'Imperial ME - Current'!$H$15)^2,906.5)</f>
        <v>906.5</v>
      </c>
      <c r="AS301" s="1">
        <f t="shared" si="85"/>
        <v>275369.38000000047</v>
      </c>
      <c r="AT301" s="40">
        <f>IF('Imperial ME - Current'!$H$15&lt;2.23,300.45-26.8531*(2.23-'Imperial ME - Current'!$H$15),300.45)</f>
        <v>300.45</v>
      </c>
      <c r="AU301" s="1">
        <f t="shared" si="92"/>
        <v>131320.54999999984</v>
      </c>
      <c r="AX301" s="40">
        <v>323</v>
      </c>
      <c r="AY301" s="93">
        <f>IF('Imperial ME - Current'!$I$15&lt;1.9311,906.5-265.11*(1.9311-'Imperial ME - Current'!$I$15)+400.13*(1.9311-'Imperial ME - Current'!$I$15)^2,906.5)</f>
        <v>906.5</v>
      </c>
      <c r="AZ301" s="1">
        <f t="shared" si="86"/>
        <v>275369.38000000047</v>
      </c>
      <c r="BA301" s="40">
        <f>IF('Imperial ME - Current'!$I$15&lt;2.23,300.45-26.8531*(2.23-'Imperial ME - Current'!$I$15),300.45)</f>
        <v>300.45</v>
      </c>
      <c r="BB301" s="1">
        <f t="shared" si="93"/>
        <v>131320.54999999984</v>
      </c>
    </row>
    <row r="302" spans="1:54" x14ac:dyDescent="0.25">
      <c r="A302" s="40">
        <v>324</v>
      </c>
      <c r="B302" s="93">
        <f>IF('Imperial ME - Current'!$B$15&lt;1.9311,906.5-265.11*(1.9311-'Imperial ME - Current'!$B$15)+400.13*(1.9311-'Imperial ME - Current'!$B$15)^2,906.5)</f>
        <v>906.5</v>
      </c>
      <c r="C302" s="1">
        <f t="shared" si="79"/>
        <v>276275.88000000047</v>
      </c>
      <c r="D302" s="40">
        <f>IF('Imperial ME - Current'!$B$15&lt;2.23,300.45-26.8531*(2.23-'Imperial ME - Current'!$B$15),300.45)</f>
        <v>300.45</v>
      </c>
      <c r="E302" s="1">
        <f t="shared" si="78"/>
        <v>131620.99999999985</v>
      </c>
      <c r="H302" s="40">
        <v>324</v>
      </c>
      <c r="I302" s="93">
        <f>IF('Imperial ME - Current'!$C$15&lt;1.9311,906.5-265.11*(1.9311-'Imperial ME - Current'!$C$15)+400.13*(1.9311-'Imperial ME - Current'!$C$15)^2,906.5)</f>
        <v>906.5</v>
      </c>
      <c r="J302" s="1">
        <f t="shared" si="80"/>
        <v>276275.88000000047</v>
      </c>
      <c r="K302" s="40">
        <f>IF('Imperial ME - Current'!$C$15&lt;2.23,300.45-26.8531*(2.23-'Imperial ME - Current'!$C$15),300.45)</f>
        <v>300.45</v>
      </c>
      <c r="L302" s="1">
        <f t="shared" si="87"/>
        <v>131620.99999999985</v>
      </c>
      <c r="O302" s="40">
        <v>324</v>
      </c>
      <c r="P302" s="93">
        <f>IF('Imperial ME - Current'!$D$15&lt;1.9311,906.5-265.11*(1.9311-'Imperial ME - Current'!$D$15)+400.13*(1.9311-'Imperial ME - Current'!$D$15)^2,906.5)</f>
        <v>906.5</v>
      </c>
      <c r="Q302" s="1">
        <f t="shared" si="81"/>
        <v>276275.88000000047</v>
      </c>
      <c r="R302" s="40">
        <f>IF('Imperial ME - Current'!$D$15&lt;2.23,300.45-26.8531*(2.23-'Imperial ME - Current'!$D$15),300.45)</f>
        <v>300.45</v>
      </c>
      <c r="S302" s="1">
        <f t="shared" si="88"/>
        <v>131620.99999999985</v>
      </c>
      <c r="V302" s="40">
        <v>324</v>
      </c>
      <c r="W302" s="93">
        <f>IF('Imperial ME - Current'!$E$15&lt;1.9311,906.5-265.11*(1.9311-'Imperial ME - Current'!$E$15)+400.13*(1.9311-'Imperial ME - Current'!$E$15)^2,906.5)</f>
        <v>906.5</v>
      </c>
      <c r="X302" s="1">
        <f t="shared" si="82"/>
        <v>276275.88000000047</v>
      </c>
      <c r="Y302" s="40">
        <f>IF('Imperial ME - Current'!$E$15&lt;2.23,300.45-26.8531*(2.23-'Imperial ME - Current'!$E$15),300.45)</f>
        <v>300.45</v>
      </c>
      <c r="Z302" s="1">
        <f t="shared" si="89"/>
        <v>131620.99999999985</v>
      </c>
      <c r="AC302" s="40">
        <v>324</v>
      </c>
      <c r="AD302" s="93">
        <f>IF('Imperial ME - Current'!$F$15&lt;1.9311,906.5-265.11*(1.9311-'Imperial ME - Current'!$F$15)+400.13*(1.9311-'Imperial ME - Current'!$F$15)^2,906.5)</f>
        <v>906.5</v>
      </c>
      <c r="AE302" s="1">
        <f t="shared" si="83"/>
        <v>276275.88000000047</v>
      </c>
      <c r="AF302" s="40">
        <f>IF('Imperial ME - Current'!$F$15&lt;2.23,300.45-26.8531*(2.23-'Imperial ME - Current'!$F$15),300.45)</f>
        <v>300.45</v>
      </c>
      <c r="AG302" s="1">
        <f t="shared" si="90"/>
        <v>131620.99999999985</v>
      </c>
      <c r="AJ302" s="40">
        <v>324</v>
      </c>
      <c r="AK302" s="93">
        <f>IF('Imperial ME - Current'!$G$15&lt;1.9311,906.5-265.11*(1.9311-'Imperial ME - Current'!$G$15)+400.13*(1.9311-'Imperial ME - Current'!$G$15)^2,906.5)</f>
        <v>906.5</v>
      </c>
      <c r="AL302" s="1">
        <f t="shared" si="84"/>
        <v>276275.88000000047</v>
      </c>
      <c r="AM302" s="40">
        <f>IF('Imperial ME - Current'!$G$15&lt;2.23,300.45-26.8531*(2.23-'Imperial ME - Current'!$G$15),300.45)</f>
        <v>300.45</v>
      </c>
      <c r="AN302" s="1">
        <f t="shared" si="91"/>
        <v>131620.99999999985</v>
      </c>
      <c r="AQ302" s="40">
        <v>324</v>
      </c>
      <c r="AR302" s="93">
        <f>IF('Imperial ME - Current'!$H$15&lt;1.9311,906.5-265.11*(1.9311-'Imperial ME - Current'!$H$15)+400.13*(1.9311-'Imperial ME - Current'!$H$15)^2,906.5)</f>
        <v>906.5</v>
      </c>
      <c r="AS302" s="1">
        <f t="shared" si="85"/>
        <v>276275.88000000047</v>
      </c>
      <c r="AT302" s="40">
        <f>IF('Imperial ME - Current'!$H$15&lt;2.23,300.45-26.8531*(2.23-'Imperial ME - Current'!$H$15),300.45)</f>
        <v>300.45</v>
      </c>
      <c r="AU302" s="1">
        <f t="shared" si="92"/>
        <v>131620.99999999985</v>
      </c>
      <c r="AX302" s="40">
        <v>324</v>
      </c>
      <c r="AY302" s="93">
        <f>IF('Imperial ME - Current'!$I$15&lt;1.9311,906.5-265.11*(1.9311-'Imperial ME - Current'!$I$15)+400.13*(1.9311-'Imperial ME - Current'!$I$15)^2,906.5)</f>
        <v>906.5</v>
      </c>
      <c r="AZ302" s="1">
        <f t="shared" si="86"/>
        <v>276275.88000000047</v>
      </c>
      <c r="BA302" s="40">
        <f>IF('Imperial ME - Current'!$I$15&lt;2.23,300.45-26.8531*(2.23-'Imperial ME - Current'!$I$15),300.45)</f>
        <v>300.45</v>
      </c>
      <c r="BB302" s="1">
        <f t="shared" si="93"/>
        <v>131620.99999999985</v>
      </c>
    </row>
    <row r="303" spans="1:54" x14ac:dyDescent="0.25">
      <c r="A303" s="40">
        <v>325</v>
      </c>
      <c r="B303" s="93">
        <f>IF('Imperial ME - Current'!$B$15&lt;1.9311,906.5-265.11*(1.9311-'Imperial ME - Current'!$B$15)+400.13*(1.9311-'Imperial ME - Current'!$B$15)^2,906.5)</f>
        <v>906.5</v>
      </c>
      <c r="C303" s="1">
        <f t="shared" si="79"/>
        <v>277182.38000000047</v>
      </c>
      <c r="D303" s="40">
        <f>IF('Imperial ME - Current'!$B$15&lt;2.23,300.45-26.8531*(2.23-'Imperial ME - Current'!$B$15),300.45)</f>
        <v>300.45</v>
      </c>
      <c r="E303" s="1">
        <f t="shared" si="78"/>
        <v>131921.44999999987</v>
      </c>
      <c r="H303" s="40">
        <v>325</v>
      </c>
      <c r="I303" s="93">
        <f>IF('Imperial ME - Current'!$C$15&lt;1.9311,906.5-265.11*(1.9311-'Imperial ME - Current'!$C$15)+400.13*(1.9311-'Imperial ME - Current'!$C$15)^2,906.5)</f>
        <v>906.5</v>
      </c>
      <c r="J303" s="1">
        <f t="shared" si="80"/>
        <v>277182.38000000047</v>
      </c>
      <c r="K303" s="40">
        <f>IF('Imperial ME - Current'!$C$15&lt;2.23,300.45-26.8531*(2.23-'Imperial ME - Current'!$C$15),300.45)</f>
        <v>300.45</v>
      </c>
      <c r="L303" s="1">
        <f t="shared" si="87"/>
        <v>131921.44999999987</v>
      </c>
      <c r="O303" s="40">
        <v>325</v>
      </c>
      <c r="P303" s="93">
        <f>IF('Imperial ME - Current'!$D$15&lt;1.9311,906.5-265.11*(1.9311-'Imperial ME - Current'!$D$15)+400.13*(1.9311-'Imperial ME - Current'!$D$15)^2,906.5)</f>
        <v>906.5</v>
      </c>
      <c r="Q303" s="1">
        <f t="shared" si="81"/>
        <v>277182.38000000047</v>
      </c>
      <c r="R303" s="40">
        <f>IF('Imperial ME - Current'!$D$15&lt;2.23,300.45-26.8531*(2.23-'Imperial ME - Current'!$D$15),300.45)</f>
        <v>300.45</v>
      </c>
      <c r="S303" s="1">
        <f t="shared" si="88"/>
        <v>131921.44999999987</v>
      </c>
      <c r="V303" s="40">
        <v>325</v>
      </c>
      <c r="W303" s="93">
        <f>IF('Imperial ME - Current'!$E$15&lt;1.9311,906.5-265.11*(1.9311-'Imperial ME - Current'!$E$15)+400.13*(1.9311-'Imperial ME - Current'!$E$15)^2,906.5)</f>
        <v>906.5</v>
      </c>
      <c r="X303" s="1">
        <f t="shared" si="82"/>
        <v>277182.38000000047</v>
      </c>
      <c r="Y303" s="40">
        <f>IF('Imperial ME - Current'!$E$15&lt;2.23,300.45-26.8531*(2.23-'Imperial ME - Current'!$E$15),300.45)</f>
        <v>300.45</v>
      </c>
      <c r="Z303" s="1">
        <f t="shared" si="89"/>
        <v>131921.44999999987</v>
      </c>
      <c r="AC303" s="40">
        <v>325</v>
      </c>
      <c r="AD303" s="93">
        <f>IF('Imperial ME - Current'!$F$15&lt;1.9311,906.5-265.11*(1.9311-'Imperial ME - Current'!$F$15)+400.13*(1.9311-'Imperial ME - Current'!$F$15)^2,906.5)</f>
        <v>906.5</v>
      </c>
      <c r="AE303" s="1">
        <f t="shared" si="83"/>
        <v>277182.38000000047</v>
      </c>
      <c r="AF303" s="40">
        <f>IF('Imperial ME - Current'!$F$15&lt;2.23,300.45-26.8531*(2.23-'Imperial ME - Current'!$F$15),300.45)</f>
        <v>300.45</v>
      </c>
      <c r="AG303" s="1">
        <f t="shared" si="90"/>
        <v>131921.44999999987</v>
      </c>
      <c r="AJ303" s="40">
        <v>325</v>
      </c>
      <c r="AK303" s="93">
        <f>IF('Imperial ME - Current'!$G$15&lt;1.9311,906.5-265.11*(1.9311-'Imperial ME - Current'!$G$15)+400.13*(1.9311-'Imperial ME - Current'!$G$15)^2,906.5)</f>
        <v>906.5</v>
      </c>
      <c r="AL303" s="1">
        <f t="shared" si="84"/>
        <v>277182.38000000047</v>
      </c>
      <c r="AM303" s="40">
        <f>IF('Imperial ME - Current'!$G$15&lt;2.23,300.45-26.8531*(2.23-'Imperial ME - Current'!$G$15),300.45)</f>
        <v>300.45</v>
      </c>
      <c r="AN303" s="1">
        <f t="shared" si="91"/>
        <v>131921.44999999987</v>
      </c>
      <c r="AQ303" s="40">
        <v>325</v>
      </c>
      <c r="AR303" s="93">
        <f>IF('Imperial ME - Current'!$H$15&lt;1.9311,906.5-265.11*(1.9311-'Imperial ME - Current'!$H$15)+400.13*(1.9311-'Imperial ME - Current'!$H$15)^2,906.5)</f>
        <v>906.5</v>
      </c>
      <c r="AS303" s="1">
        <f t="shared" si="85"/>
        <v>277182.38000000047</v>
      </c>
      <c r="AT303" s="40">
        <f>IF('Imperial ME - Current'!$H$15&lt;2.23,300.45-26.8531*(2.23-'Imperial ME - Current'!$H$15),300.45)</f>
        <v>300.45</v>
      </c>
      <c r="AU303" s="1">
        <f t="shared" si="92"/>
        <v>131921.44999999987</v>
      </c>
      <c r="AX303" s="40">
        <v>325</v>
      </c>
      <c r="AY303" s="93">
        <f>IF('Imperial ME - Current'!$I$15&lt;1.9311,906.5-265.11*(1.9311-'Imperial ME - Current'!$I$15)+400.13*(1.9311-'Imperial ME - Current'!$I$15)^2,906.5)</f>
        <v>906.5</v>
      </c>
      <c r="AZ303" s="1">
        <f t="shared" si="86"/>
        <v>277182.38000000047</v>
      </c>
      <c r="BA303" s="40">
        <f>IF('Imperial ME - Current'!$I$15&lt;2.23,300.45-26.8531*(2.23-'Imperial ME - Current'!$I$15),300.45)</f>
        <v>300.45</v>
      </c>
      <c r="BB303" s="1">
        <f t="shared" si="93"/>
        <v>131921.44999999987</v>
      </c>
    </row>
    <row r="304" spans="1:54" x14ac:dyDescent="0.25">
      <c r="A304" s="40">
        <v>326</v>
      </c>
      <c r="B304" s="93">
        <f>IF('Imperial ME - Current'!$B$15&lt;1.9311,906.5-265.11*(1.9311-'Imperial ME - Current'!$B$15)+400.13*(1.9311-'Imperial ME - Current'!$B$15)^2,906.5)</f>
        <v>906.5</v>
      </c>
      <c r="C304" s="1">
        <f t="shared" si="79"/>
        <v>278088.88000000047</v>
      </c>
      <c r="D304" s="40">
        <f>IF('Imperial ME - Current'!$B$15&lt;2.23,300.45-26.8531*(2.23-'Imperial ME - Current'!$B$15),300.45)</f>
        <v>300.45</v>
      </c>
      <c r="E304" s="1">
        <f t="shared" si="78"/>
        <v>132221.89999999988</v>
      </c>
      <c r="H304" s="40">
        <v>326</v>
      </c>
      <c r="I304" s="93">
        <f>IF('Imperial ME - Current'!$C$15&lt;1.9311,906.5-265.11*(1.9311-'Imperial ME - Current'!$C$15)+400.13*(1.9311-'Imperial ME - Current'!$C$15)^2,906.5)</f>
        <v>906.5</v>
      </c>
      <c r="J304" s="1">
        <f t="shared" si="80"/>
        <v>278088.88000000047</v>
      </c>
      <c r="K304" s="40">
        <f>IF('Imperial ME - Current'!$C$15&lt;2.23,300.45-26.8531*(2.23-'Imperial ME - Current'!$C$15),300.45)</f>
        <v>300.45</v>
      </c>
      <c r="L304" s="1">
        <f t="shared" si="87"/>
        <v>132221.89999999988</v>
      </c>
      <c r="O304" s="40">
        <v>326</v>
      </c>
      <c r="P304" s="93">
        <f>IF('Imperial ME - Current'!$D$15&lt;1.9311,906.5-265.11*(1.9311-'Imperial ME - Current'!$D$15)+400.13*(1.9311-'Imperial ME - Current'!$D$15)^2,906.5)</f>
        <v>906.5</v>
      </c>
      <c r="Q304" s="1">
        <f t="shared" si="81"/>
        <v>278088.88000000047</v>
      </c>
      <c r="R304" s="40">
        <f>IF('Imperial ME - Current'!$D$15&lt;2.23,300.45-26.8531*(2.23-'Imperial ME - Current'!$D$15),300.45)</f>
        <v>300.45</v>
      </c>
      <c r="S304" s="1">
        <f t="shared" si="88"/>
        <v>132221.89999999988</v>
      </c>
      <c r="V304" s="40">
        <v>326</v>
      </c>
      <c r="W304" s="93">
        <f>IF('Imperial ME - Current'!$E$15&lt;1.9311,906.5-265.11*(1.9311-'Imperial ME - Current'!$E$15)+400.13*(1.9311-'Imperial ME - Current'!$E$15)^2,906.5)</f>
        <v>906.5</v>
      </c>
      <c r="X304" s="1">
        <f t="shared" si="82"/>
        <v>278088.88000000047</v>
      </c>
      <c r="Y304" s="40">
        <f>IF('Imperial ME - Current'!$E$15&lt;2.23,300.45-26.8531*(2.23-'Imperial ME - Current'!$E$15),300.45)</f>
        <v>300.45</v>
      </c>
      <c r="Z304" s="1">
        <f t="shared" si="89"/>
        <v>132221.89999999988</v>
      </c>
      <c r="AC304" s="40">
        <v>326</v>
      </c>
      <c r="AD304" s="93">
        <f>IF('Imperial ME - Current'!$F$15&lt;1.9311,906.5-265.11*(1.9311-'Imperial ME - Current'!$F$15)+400.13*(1.9311-'Imperial ME - Current'!$F$15)^2,906.5)</f>
        <v>906.5</v>
      </c>
      <c r="AE304" s="1">
        <f t="shared" si="83"/>
        <v>278088.88000000047</v>
      </c>
      <c r="AF304" s="40">
        <f>IF('Imperial ME - Current'!$F$15&lt;2.23,300.45-26.8531*(2.23-'Imperial ME - Current'!$F$15),300.45)</f>
        <v>300.45</v>
      </c>
      <c r="AG304" s="1">
        <f t="shared" si="90"/>
        <v>132221.89999999988</v>
      </c>
      <c r="AJ304" s="40">
        <v>326</v>
      </c>
      <c r="AK304" s="93">
        <f>IF('Imperial ME - Current'!$G$15&lt;1.9311,906.5-265.11*(1.9311-'Imperial ME - Current'!$G$15)+400.13*(1.9311-'Imperial ME - Current'!$G$15)^2,906.5)</f>
        <v>906.5</v>
      </c>
      <c r="AL304" s="1">
        <f t="shared" si="84"/>
        <v>278088.88000000047</v>
      </c>
      <c r="AM304" s="40">
        <f>IF('Imperial ME - Current'!$G$15&lt;2.23,300.45-26.8531*(2.23-'Imperial ME - Current'!$G$15),300.45)</f>
        <v>300.45</v>
      </c>
      <c r="AN304" s="1">
        <f t="shared" si="91"/>
        <v>132221.89999999988</v>
      </c>
      <c r="AQ304" s="40">
        <v>326</v>
      </c>
      <c r="AR304" s="93">
        <f>IF('Imperial ME - Current'!$H$15&lt;1.9311,906.5-265.11*(1.9311-'Imperial ME - Current'!$H$15)+400.13*(1.9311-'Imperial ME - Current'!$H$15)^2,906.5)</f>
        <v>906.5</v>
      </c>
      <c r="AS304" s="1">
        <f t="shared" si="85"/>
        <v>278088.88000000047</v>
      </c>
      <c r="AT304" s="40">
        <f>IF('Imperial ME - Current'!$H$15&lt;2.23,300.45-26.8531*(2.23-'Imperial ME - Current'!$H$15),300.45)</f>
        <v>300.45</v>
      </c>
      <c r="AU304" s="1">
        <f t="shared" si="92"/>
        <v>132221.89999999988</v>
      </c>
      <c r="AX304" s="40">
        <v>326</v>
      </c>
      <c r="AY304" s="93">
        <f>IF('Imperial ME - Current'!$I$15&lt;1.9311,906.5-265.11*(1.9311-'Imperial ME - Current'!$I$15)+400.13*(1.9311-'Imperial ME - Current'!$I$15)^2,906.5)</f>
        <v>906.5</v>
      </c>
      <c r="AZ304" s="1">
        <f t="shared" si="86"/>
        <v>278088.88000000047</v>
      </c>
      <c r="BA304" s="40">
        <f>IF('Imperial ME - Current'!$I$15&lt;2.23,300.45-26.8531*(2.23-'Imperial ME - Current'!$I$15),300.45)</f>
        <v>300.45</v>
      </c>
      <c r="BB304" s="1">
        <f t="shared" si="93"/>
        <v>132221.89999999988</v>
      </c>
    </row>
    <row r="305" spans="1:54" x14ac:dyDescent="0.25">
      <c r="A305" s="40">
        <v>327</v>
      </c>
      <c r="B305" s="93">
        <f>IF('Imperial ME - Current'!$B$15&lt;1.9311,906.5-265.11*(1.9311-'Imperial ME - Current'!$B$15)+400.13*(1.9311-'Imperial ME - Current'!$B$15)^2,906.5)</f>
        <v>906.5</v>
      </c>
      <c r="C305" s="1">
        <f t="shared" si="79"/>
        <v>278995.38000000047</v>
      </c>
      <c r="D305" s="40">
        <f>IF('Imperial ME - Current'!$B$15&lt;2.23,300.45-26.8531*(2.23-'Imperial ME - Current'!$B$15),300.45)</f>
        <v>300.45</v>
      </c>
      <c r="E305" s="1">
        <f t="shared" si="78"/>
        <v>132522.34999999989</v>
      </c>
      <c r="H305" s="40">
        <v>327</v>
      </c>
      <c r="I305" s="93">
        <f>IF('Imperial ME - Current'!$C$15&lt;1.9311,906.5-265.11*(1.9311-'Imperial ME - Current'!$C$15)+400.13*(1.9311-'Imperial ME - Current'!$C$15)^2,906.5)</f>
        <v>906.5</v>
      </c>
      <c r="J305" s="1">
        <f t="shared" si="80"/>
        <v>278995.38000000047</v>
      </c>
      <c r="K305" s="40">
        <f>IF('Imperial ME - Current'!$C$15&lt;2.23,300.45-26.8531*(2.23-'Imperial ME - Current'!$C$15),300.45)</f>
        <v>300.45</v>
      </c>
      <c r="L305" s="1">
        <f t="shared" si="87"/>
        <v>132522.34999999989</v>
      </c>
      <c r="O305" s="40">
        <v>327</v>
      </c>
      <c r="P305" s="93">
        <f>IF('Imperial ME - Current'!$D$15&lt;1.9311,906.5-265.11*(1.9311-'Imperial ME - Current'!$D$15)+400.13*(1.9311-'Imperial ME - Current'!$D$15)^2,906.5)</f>
        <v>906.5</v>
      </c>
      <c r="Q305" s="1">
        <f t="shared" si="81"/>
        <v>278995.38000000047</v>
      </c>
      <c r="R305" s="40">
        <f>IF('Imperial ME - Current'!$D$15&lt;2.23,300.45-26.8531*(2.23-'Imperial ME - Current'!$D$15),300.45)</f>
        <v>300.45</v>
      </c>
      <c r="S305" s="1">
        <f t="shared" si="88"/>
        <v>132522.34999999989</v>
      </c>
      <c r="V305" s="40">
        <v>327</v>
      </c>
      <c r="W305" s="93">
        <f>IF('Imperial ME - Current'!$E$15&lt;1.9311,906.5-265.11*(1.9311-'Imperial ME - Current'!$E$15)+400.13*(1.9311-'Imperial ME - Current'!$E$15)^2,906.5)</f>
        <v>906.5</v>
      </c>
      <c r="X305" s="1">
        <f t="shared" si="82"/>
        <v>278995.38000000047</v>
      </c>
      <c r="Y305" s="40">
        <f>IF('Imperial ME - Current'!$E$15&lt;2.23,300.45-26.8531*(2.23-'Imperial ME - Current'!$E$15),300.45)</f>
        <v>300.45</v>
      </c>
      <c r="Z305" s="1">
        <f t="shared" si="89"/>
        <v>132522.34999999989</v>
      </c>
      <c r="AC305" s="40">
        <v>327</v>
      </c>
      <c r="AD305" s="93">
        <f>IF('Imperial ME - Current'!$F$15&lt;1.9311,906.5-265.11*(1.9311-'Imperial ME - Current'!$F$15)+400.13*(1.9311-'Imperial ME - Current'!$F$15)^2,906.5)</f>
        <v>906.5</v>
      </c>
      <c r="AE305" s="1">
        <f t="shared" si="83"/>
        <v>278995.38000000047</v>
      </c>
      <c r="AF305" s="40">
        <f>IF('Imperial ME - Current'!$F$15&lt;2.23,300.45-26.8531*(2.23-'Imperial ME - Current'!$F$15),300.45)</f>
        <v>300.45</v>
      </c>
      <c r="AG305" s="1">
        <f t="shared" si="90"/>
        <v>132522.34999999989</v>
      </c>
      <c r="AJ305" s="40">
        <v>327</v>
      </c>
      <c r="AK305" s="93">
        <f>IF('Imperial ME - Current'!$G$15&lt;1.9311,906.5-265.11*(1.9311-'Imperial ME - Current'!$G$15)+400.13*(1.9311-'Imperial ME - Current'!$G$15)^2,906.5)</f>
        <v>906.5</v>
      </c>
      <c r="AL305" s="1">
        <f t="shared" si="84"/>
        <v>278995.38000000047</v>
      </c>
      <c r="AM305" s="40">
        <f>IF('Imperial ME - Current'!$G$15&lt;2.23,300.45-26.8531*(2.23-'Imperial ME - Current'!$G$15),300.45)</f>
        <v>300.45</v>
      </c>
      <c r="AN305" s="1">
        <f t="shared" si="91"/>
        <v>132522.34999999989</v>
      </c>
      <c r="AQ305" s="40">
        <v>327</v>
      </c>
      <c r="AR305" s="93">
        <f>IF('Imperial ME - Current'!$H$15&lt;1.9311,906.5-265.11*(1.9311-'Imperial ME - Current'!$H$15)+400.13*(1.9311-'Imperial ME - Current'!$H$15)^2,906.5)</f>
        <v>906.5</v>
      </c>
      <c r="AS305" s="1">
        <f t="shared" si="85"/>
        <v>278995.38000000047</v>
      </c>
      <c r="AT305" s="40">
        <f>IF('Imperial ME - Current'!$H$15&lt;2.23,300.45-26.8531*(2.23-'Imperial ME - Current'!$H$15),300.45)</f>
        <v>300.45</v>
      </c>
      <c r="AU305" s="1">
        <f t="shared" si="92"/>
        <v>132522.34999999989</v>
      </c>
      <c r="AX305" s="40">
        <v>327</v>
      </c>
      <c r="AY305" s="93">
        <f>IF('Imperial ME - Current'!$I$15&lt;1.9311,906.5-265.11*(1.9311-'Imperial ME - Current'!$I$15)+400.13*(1.9311-'Imperial ME - Current'!$I$15)^2,906.5)</f>
        <v>906.5</v>
      </c>
      <c r="AZ305" s="1">
        <f t="shared" si="86"/>
        <v>278995.38000000047</v>
      </c>
      <c r="BA305" s="40">
        <f>IF('Imperial ME - Current'!$I$15&lt;2.23,300.45-26.8531*(2.23-'Imperial ME - Current'!$I$15),300.45)</f>
        <v>300.45</v>
      </c>
      <c r="BB305" s="1">
        <f t="shared" si="93"/>
        <v>132522.34999999989</v>
      </c>
    </row>
    <row r="306" spans="1:54" x14ac:dyDescent="0.25">
      <c r="A306" s="40">
        <v>328</v>
      </c>
      <c r="B306" s="93">
        <f>IF('Imperial ME - Current'!$B$15&lt;1.9311,906.5-265.11*(1.9311-'Imperial ME - Current'!$B$15)+400.13*(1.9311-'Imperial ME - Current'!$B$15)^2,906.5)</f>
        <v>906.5</v>
      </c>
      <c r="C306" s="1">
        <f t="shared" si="79"/>
        <v>279901.88000000047</v>
      </c>
      <c r="D306" s="40">
        <f>IF('Imperial ME - Current'!$B$15&lt;2.23,300.45-26.8531*(2.23-'Imperial ME - Current'!$B$15),300.45)</f>
        <v>300.45</v>
      </c>
      <c r="E306" s="1">
        <f t="shared" si="78"/>
        <v>132822.7999999999</v>
      </c>
      <c r="H306" s="40">
        <v>328</v>
      </c>
      <c r="I306" s="93">
        <f>IF('Imperial ME - Current'!$C$15&lt;1.9311,906.5-265.11*(1.9311-'Imperial ME - Current'!$C$15)+400.13*(1.9311-'Imperial ME - Current'!$C$15)^2,906.5)</f>
        <v>906.5</v>
      </c>
      <c r="J306" s="1">
        <f t="shared" si="80"/>
        <v>279901.88000000047</v>
      </c>
      <c r="K306" s="40">
        <f>IF('Imperial ME - Current'!$C$15&lt;2.23,300.45-26.8531*(2.23-'Imperial ME - Current'!$C$15),300.45)</f>
        <v>300.45</v>
      </c>
      <c r="L306" s="1">
        <f t="shared" si="87"/>
        <v>132822.7999999999</v>
      </c>
      <c r="O306" s="40">
        <v>328</v>
      </c>
      <c r="P306" s="93">
        <f>IF('Imperial ME - Current'!$D$15&lt;1.9311,906.5-265.11*(1.9311-'Imperial ME - Current'!$D$15)+400.13*(1.9311-'Imperial ME - Current'!$D$15)^2,906.5)</f>
        <v>906.5</v>
      </c>
      <c r="Q306" s="1">
        <f t="shared" si="81"/>
        <v>279901.88000000047</v>
      </c>
      <c r="R306" s="40">
        <f>IF('Imperial ME - Current'!$D$15&lt;2.23,300.45-26.8531*(2.23-'Imperial ME - Current'!$D$15),300.45)</f>
        <v>300.45</v>
      </c>
      <c r="S306" s="1">
        <f t="shared" si="88"/>
        <v>132822.7999999999</v>
      </c>
      <c r="V306" s="40">
        <v>328</v>
      </c>
      <c r="W306" s="93">
        <f>IF('Imperial ME - Current'!$E$15&lt;1.9311,906.5-265.11*(1.9311-'Imperial ME - Current'!$E$15)+400.13*(1.9311-'Imperial ME - Current'!$E$15)^2,906.5)</f>
        <v>906.5</v>
      </c>
      <c r="X306" s="1">
        <f t="shared" si="82"/>
        <v>279901.88000000047</v>
      </c>
      <c r="Y306" s="40">
        <f>IF('Imperial ME - Current'!$E$15&lt;2.23,300.45-26.8531*(2.23-'Imperial ME - Current'!$E$15),300.45)</f>
        <v>300.45</v>
      </c>
      <c r="Z306" s="1">
        <f t="shared" si="89"/>
        <v>132822.7999999999</v>
      </c>
      <c r="AC306" s="40">
        <v>328</v>
      </c>
      <c r="AD306" s="93">
        <f>IF('Imperial ME - Current'!$F$15&lt;1.9311,906.5-265.11*(1.9311-'Imperial ME - Current'!$F$15)+400.13*(1.9311-'Imperial ME - Current'!$F$15)^2,906.5)</f>
        <v>906.5</v>
      </c>
      <c r="AE306" s="1">
        <f t="shared" si="83"/>
        <v>279901.88000000047</v>
      </c>
      <c r="AF306" s="40">
        <f>IF('Imperial ME - Current'!$F$15&lt;2.23,300.45-26.8531*(2.23-'Imperial ME - Current'!$F$15),300.45)</f>
        <v>300.45</v>
      </c>
      <c r="AG306" s="1">
        <f t="shared" si="90"/>
        <v>132822.7999999999</v>
      </c>
      <c r="AJ306" s="40">
        <v>328</v>
      </c>
      <c r="AK306" s="93">
        <f>IF('Imperial ME - Current'!$G$15&lt;1.9311,906.5-265.11*(1.9311-'Imperial ME - Current'!$G$15)+400.13*(1.9311-'Imperial ME - Current'!$G$15)^2,906.5)</f>
        <v>906.5</v>
      </c>
      <c r="AL306" s="1">
        <f t="shared" si="84"/>
        <v>279901.88000000047</v>
      </c>
      <c r="AM306" s="40">
        <f>IF('Imperial ME - Current'!$G$15&lt;2.23,300.45-26.8531*(2.23-'Imperial ME - Current'!$G$15),300.45)</f>
        <v>300.45</v>
      </c>
      <c r="AN306" s="1">
        <f t="shared" si="91"/>
        <v>132822.7999999999</v>
      </c>
      <c r="AQ306" s="40">
        <v>328</v>
      </c>
      <c r="AR306" s="93">
        <f>IF('Imperial ME - Current'!$H$15&lt;1.9311,906.5-265.11*(1.9311-'Imperial ME - Current'!$H$15)+400.13*(1.9311-'Imperial ME - Current'!$H$15)^2,906.5)</f>
        <v>906.5</v>
      </c>
      <c r="AS306" s="1">
        <f t="shared" si="85"/>
        <v>279901.88000000047</v>
      </c>
      <c r="AT306" s="40">
        <f>IF('Imperial ME - Current'!$H$15&lt;2.23,300.45-26.8531*(2.23-'Imperial ME - Current'!$H$15),300.45)</f>
        <v>300.45</v>
      </c>
      <c r="AU306" s="1">
        <f t="shared" si="92"/>
        <v>132822.7999999999</v>
      </c>
      <c r="AX306" s="40">
        <v>328</v>
      </c>
      <c r="AY306" s="93">
        <f>IF('Imperial ME - Current'!$I$15&lt;1.9311,906.5-265.11*(1.9311-'Imperial ME - Current'!$I$15)+400.13*(1.9311-'Imperial ME - Current'!$I$15)^2,906.5)</f>
        <v>906.5</v>
      </c>
      <c r="AZ306" s="1">
        <f t="shared" si="86"/>
        <v>279901.88000000047</v>
      </c>
      <c r="BA306" s="40">
        <f>IF('Imperial ME - Current'!$I$15&lt;2.23,300.45-26.8531*(2.23-'Imperial ME - Current'!$I$15),300.45)</f>
        <v>300.45</v>
      </c>
      <c r="BB306" s="1">
        <f t="shared" si="93"/>
        <v>132822.7999999999</v>
      </c>
    </row>
    <row r="307" spans="1:54" x14ac:dyDescent="0.25">
      <c r="A307" s="40">
        <v>329</v>
      </c>
      <c r="B307" s="93">
        <f>IF('Imperial ME - Current'!$B$15&lt;1.9311,906.5-265.11*(1.9311-'Imperial ME - Current'!$B$15)+400.13*(1.9311-'Imperial ME - Current'!$B$15)^2,906.5)</f>
        <v>906.5</v>
      </c>
      <c r="C307" s="1">
        <f t="shared" si="79"/>
        <v>280808.38000000047</v>
      </c>
      <c r="D307" s="40">
        <f>IF('Imperial ME - Current'!$B$15&lt;2.23,300.45-26.8531*(2.23-'Imperial ME - Current'!$B$15),300.45)</f>
        <v>300.45</v>
      </c>
      <c r="E307" s="1">
        <f t="shared" si="78"/>
        <v>133123.24999999991</v>
      </c>
      <c r="H307" s="40">
        <v>329</v>
      </c>
      <c r="I307" s="93">
        <f>IF('Imperial ME - Current'!$C$15&lt;1.9311,906.5-265.11*(1.9311-'Imperial ME - Current'!$C$15)+400.13*(1.9311-'Imperial ME - Current'!$C$15)^2,906.5)</f>
        <v>906.5</v>
      </c>
      <c r="J307" s="1">
        <f t="shared" si="80"/>
        <v>280808.38000000047</v>
      </c>
      <c r="K307" s="40">
        <f>IF('Imperial ME - Current'!$C$15&lt;2.23,300.45-26.8531*(2.23-'Imperial ME - Current'!$C$15),300.45)</f>
        <v>300.45</v>
      </c>
      <c r="L307" s="1">
        <f t="shared" si="87"/>
        <v>133123.24999999991</v>
      </c>
      <c r="O307" s="40">
        <v>329</v>
      </c>
      <c r="P307" s="93">
        <f>IF('Imperial ME - Current'!$D$15&lt;1.9311,906.5-265.11*(1.9311-'Imperial ME - Current'!$D$15)+400.13*(1.9311-'Imperial ME - Current'!$D$15)^2,906.5)</f>
        <v>906.5</v>
      </c>
      <c r="Q307" s="1">
        <f t="shared" si="81"/>
        <v>280808.38000000047</v>
      </c>
      <c r="R307" s="40">
        <f>IF('Imperial ME - Current'!$D$15&lt;2.23,300.45-26.8531*(2.23-'Imperial ME - Current'!$D$15),300.45)</f>
        <v>300.45</v>
      </c>
      <c r="S307" s="1">
        <f t="shared" si="88"/>
        <v>133123.24999999991</v>
      </c>
      <c r="V307" s="40">
        <v>329</v>
      </c>
      <c r="W307" s="93">
        <f>IF('Imperial ME - Current'!$E$15&lt;1.9311,906.5-265.11*(1.9311-'Imperial ME - Current'!$E$15)+400.13*(1.9311-'Imperial ME - Current'!$E$15)^2,906.5)</f>
        <v>906.5</v>
      </c>
      <c r="X307" s="1">
        <f t="shared" si="82"/>
        <v>280808.38000000047</v>
      </c>
      <c r="Y307" s="40">
        <f>IF('Imperial ME - Current'!$E$15&lt;2.23,300.45-26.8531*(2.23-'Imperial ME - Current'!$E$15),300.45)</f>
        <v>300.45</v>
      </c>
      <c r="Z307" s="1">
        <f t="shared" si="89"/>
        <v>133123.24999999991</v>
      </c>
      <c r="AC307" s="40">
        <v>329</v>
      </c>
      <c r="AD307" s="93">
        <f>IF('Imperial ME - Current'!$F$15&lt;1.9311,906.5-265.11*(1.9311-'Imperial ME - Current'!$F$15)+400.13*(1.9311-'Imperial ME - Current'!$F$15)^2,906.5)</f>
        <v>906.5</v>
      </c>
      <c r="AE307" s="1">
        <f t="shared" si="83"/>
        <v>280808.38000000047</v>
      </c>
      <c r="AF307" s="40">
        <f>IF('Imperial ME - Current'!$F$15&lt;2.23,300.45-26.8531*(2.23-'Imperial ME - Current'!$F$15),300.45)</f>
        <v>300.45</v>
      </c>
      <c r="AG307" s="1">
        <f t="shared" si="90"/>
        <v>133123.24999999991</v>
      </c>
      <c r="AJ307" s="40">
        <v>329</v>
      </c>
      <c r="AK307" s="93">
        <f>IF('Imperial ME - Current'!$G$15&lt;1.9311,906.5-265.11*(1.9311-'Imperial ME - Current'!$G$15)+400.13*(1.9311-'Imperial ME - Current'!$G$15)^2,906.5)</f>
        <v>906.5</v>
      </c>
      <c r="AL307" s="1">
        <f t="shared" si="84"/>
        <v>280808.38000000047</v>
      </c>
      <c r="AM307" s="40">
        <f>IF('Imperial ME - Current'!$G$15&lt;2.23,300.45-26.8531*(2.23-'Imperial ME - Current'!$G$15),300.45)</f>
        <v>300.45</v>
      </c>
      <c r="AN307" s="1">
        <f t="shared" si="91"/>
        <v>133123.24999999991</v>
      </c>
      <c r="AQ307" s="40">
        <v>329</v>
      </c>
      <c r="AR307" s="93">
        <f>IF('Imperial ME - Current'!$H$15&lt;1.9311,906.5-265.11*(1.9311-'Imperial ME - Current'!$H$15)+400.13*(1.9311-'Imperial ME - Current'!$H$15)^2,906.5)</f>
        <v>906.5</v>
      </c>
      <c r="AS307" s="1">
        <f t="shared" si="85"/>
        <v>280808.38000000047</v>
      </c>
      <c r="AT307" s="40">
        <f>IF('Imperial ME - Current'!$H$15&lt;2.23,300.45-26.8531*(2.23-'Imperial ME - Current'!$H$15),300.45)</f>
        <v>300.45</v>
      </c>
      <c r="AU307" s="1">
        <f t="shared" si="92"/>
        <v>133123.24999999991</v>
      </c>
      <c r="AX307" s="40">
        <v>329</v>
      </c>
      <c r="AY307" s="93">
        <f>IF('Imperial ME - Current'!$I$15&lt;1.9311,906.5-265.11*(1.9311-'Imperial ME - Current'!$I$15)+400.13*(1.9311-'Imperial ME - Current'!$I$15)^2,906.5)</f>
        <v>906.5</v>
      </c>
      <c r="AZ307" s="1">
        <f t="shared" si="86"/>
        <v>280808.38000000047</v>
      </c>
      <c r="BA307" s="40">
        <f>IF('Imperial ME - Current'!$I$15&lt;2.23,300.45-26.8531*(2.23-'Imperial ME - Current'!$I$15),300.45)</f>
        <v>300.45</v>
      </c>
      <c r="BB307" s="1">
        <f t="shared" si="93"/>
        <v>133123.24999999991</v>
      </c>
    </row>
    <row r="308" spans="1:54" x14ac:dyDescent="0.25">
      <c r="A308" s="40">
        <v>330</v>
      </c>
      <c r="B308" s="93">
        <f>IF('Imperial ME - Current'!$B$15&lt;1.9311,906.5-265.11*(1.9311-'Imperial ME - Current'!$B$15)+400.13*(1.9311-'Imperial ME - Current'!$B$15)^2,906.5)</f>
        <v>906.5</v>
      </c>
      <c r="C308" s="1">
        <f t="shared" si="79"/>
        <v>281714.88000000047</v>
      </c>
      <c r="D308" s="40">
        <f>IF('Imperial ME - Current'!$B$15&lt;2.23,300.45-26.8531*(2.23-'Imperial ME - Current'!$B$15),300.45)</f>
        <v>300.45</v>
      </c>
      <c r="E308" s="1">
        <f t="shared" si="78"/>
        <v>133423.69999999992</v>
      </c>
      <c r="H308" s="40">
        <v>330</v>
      </c>
      <c r="I308" s="93">
        <f>IF('Imperial ME - Current'!$C$15&lt;1.9311,906.5-265.11*(1.9311-'Imperial ME - Current'!$C$15)+400.13*(1.9311-'Imperial ME - Current'!$C$15)^2,906.5)</f>
        <v>906.5</v>
      </c>
      <c r="J308" s="1">
        <f t="shared" si="80"/>
        <v>281714.88000000047</v>
      </c>
      <c r="K308" s="40">
        <f>IF('Imperial ME - Current'!$C$15&lt;2.23,300.45-26.8531*(2.23-'Imperial ME - Current'!$C$15),300.45)</f>
        <v>300.45</v>
      </c>
      <c r="L308" s="1">
        <f t="shared" si="87"/>
        <v>133423.69999999992</v>
      </c>
      <c r="O308" s="40">
        <v>330</v>
      </c>
      <c r="P308" s="93">
        <f>IF('Imperial ME - Current'!$D$15&lt;1.9311,906.5-265.11*(1.9311-'Imperial ME - Current'!$D$15)+400.13*(1.9311-'Imperial ME - Current'!$D$15)^2,906.5)</f>
        <v>906.5</v>
      </c>
      <c r="Q308" s="1">
        <f t="shared" si="81"/>
        <v>281714.88000000047</v>
      </c>
      <c r="R308" s="40">
        <f>IF('Imperial ME - Current'!$D$15&lt;2.23,300.45-26.8531*(2.23-'Imperial ME - Current'!$D$15),300.45)</f>
        <v>300.45</v>
      </c>
      <c r="S308" s="1">
        <f t="shared" si="88"/>
        <v>133423.69999999992</v>
      </c>
      <c r="V308" s="40">
        <v>330</v>
      </c>
      <c r="W308" s="93">
        <f>IF('Imperial ME - Current'!$E$15&lt;1.9311,906.5-265.11*(1.9311-'Imperial ME - Current'!$E$15)+400.13*(1.9311-'Imperial ME - Current'!$E$15)^2,906.5)</f>
        <v>906.5</v>
      </c>
      <c r="X308" s="1">
        <f t="shared" si="82"/>
        <v>281714.88000000047</v>
      </c>
      <c r="Y308" s="40">
        <f>IF('Imperial ME - Current'!$E$15&lt;2.23,300.45-26.8531*(2.23-'Imperial ME - Current'!$E$15),300.45)</f>
        <v>300.45</v>
      </c>
      <c r="Z308" s="1">
        <f t="shared" si="89"/>
        <v>133423.69999999992</v>
      </c>
      <c r="AC308" s="40">
        <v>330</v>
      </c>
      <c r="AD308" s="93">
        <f>IF('Imperial ME - Current'!$F$15&lt;1.9311,906.5-265.11*(1.9311-'Imperial ME - Current'!$F$15)+400.13*(1.9311-'Imperial ME - Current'!$F$15)^2,906.5)</f>
        <v>906.5</v>
      </c>
      <c r="AE308" s="1">
        <f t="shared" si="83"/>
        <v>281714.88000000047</v>
      </c>
      <c r="AF308" s="40">
        <f>IF('Imperial ME - Current'!$F$15&lt;2.23,300.45-26.8531*(2.23-'Imperial ME - Current'!$F$15),300.45)</f>
        <v>300.45</v>
      </c>
      <c r="AG308" s="1">
        <f t="shared" si="90"/>
        <v>133423.69999999992</v>
      </c>
      <c r="AJ308" s="40">
        <v>330</v>
      </c>
      <c r="AK308" s="93">
        <f>IF('Imperial ME - Current'!$G$15&lt;1.9311,906.5-265.11*(1.9311-'Imperial ME - Current'!$G$15)+400.13*(1.9311-'Imperial ME - Current'!$G$15)^2,906.5)</f>
        <v>906.5</v>
      </c>
      <c r="AL308" s="1">
        <f t="shared" si="84"/>
        <v>281714.88000000047</v>
      </c>
      <c r="AM308" s="40">
        <f>IF('Imperial ME - Current'!$G$15&lt;2.23,300.45-26.8531*(2.23-'Imperial ME - Current'!$G$15),300.45)</f>
        <v>300.45</v>
      </c>
      <c r="AN308" s="1">
        <f t="shared" si="91"/>
        <v>133423.69999999992</v>
      </c>
      <c r="AQ308" s="40">
        <v>330</v>
      </c>
      <c r="AR308" s="93">
        <f>IF('Imperial ME - Current'!$H$15&lt;1.9311,906.5-265.11*(1.9311-'Imperial ME - Current'!$H$15)+400.13*(1.9311-'Imperial ME - Current'!$H$15)^2,906.5)</f>
        <v>906.5</v>
      </c>
      <c r="AS308" s="1">
        <f t="shared" si="85"/>
        <v>281714.88000000047</v>
      </c>
      <c r="AT308" s="40">
        <f>IF('Imperial ME - Current'!$H$15&lt;2.23,300.45-26.8531*(2.23-'Imperial ME - Current'!$H$15),300.45)</f>
        <v>300.45</v>
      </c>
      <c r="AU308" s="1">
        <f>AT308+AU307</f>
        <v>133423.69999999992</v>
      </c>
      <c r="AX308" s="40">
        <v>330</v>
      </c>
      <c r="AY308" s="93">
        <f>IF('Imperial ME - Current'!$I$15&lt;1.9311,906.5-265.11*(1.9311-'Imperial ME - Current'!$I$15)+400.13*(1.9311-'Imperial ME - Current'!$I$15)^2,906.5)</f>
        <v>906.5</v>
      </c>
      <c r="AZ308" s="1">
        <f t="shared" si="86"/>
        <v>281714.88000000047</v>
      </c>
      <c r="BA308" s="40">
        <f>IF('Imperial ME - Current'!$I$15&lt;2.23,300.45-26.8531*(2.23-'Imperial ME - Current'!$I$15),300.45)</f>
        <v>300.45</v>
      </c>
      <c r="BB308" s="1">
        <f t="shared" si="93"/>
        <v>133423.69999999992</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E83C-A38B-46BF-8163-114035633E14}">
  <dimension ref="A1:BB308"/>
  <sheetViews>
    <sheetView topLeftCell="AF255" workbookViewId="0">
      <selection activeCell="AU265" sqref="AU265"/>
    </sheetView>
  </sheetViews>
  <sheetFormatPr defaultColWidth="8.85546875" defaultRowHeight="15" x14ac:dyDescent="0.25"/>
  <cols>
    <col min="1" max="1" width="8.85546875" style="40"/>
    <col min="2" max="2" width="8.85546875" style="1"/>
    <col min="3" max="3" width="15.140625" style="1" bestFit="1" customWidth="1"/>
    <col min="4" max="4" width="12" style="1" bestFit="1" customWidth="1"/>
    <col min="5" max="5" width="13.5703125" style="1" bestFit="1" customWidth="1"/>
    <col min="6" max="7" width="8.85546875" style="1"/>
    <col min="8" max="8" width="8.85546875" style="40"/>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40"/>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40"/>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40"/>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40"/>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40"/>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40"/>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196" t="s">
        <v>93</v>
      </c>
      <c r="B1" s="196"/>
      <c r="C1" s="196"/>
      <c r="D1" s="196"/>
      <c r="E1" s="196"/>
      <c r="H1" s="196" t="s">
        <v>94</v>
      </c>
      <c r="I1" s="196"/>
      <c r="J1" s="196"/>
      <c r="K1" s="196"/>
      <c r="L1" s="196"/>
      <c r="O1" s="196" t="s">
        <v>95</v>
      </c>
      <c r="P1" s="196"/>
      <c r="Q1" s="196"/>
      <c r="R1" s="196"/>
      <c r="S1" s="196"/>
      <c r="V1" s="196" t="s">
        <v>96</v>
      </c>
      <c r="W1" s="196"/>
      <c r="X1" s="196"/>
      <c r="Y1" s="196"/>
      <c r="Z1" s="196"/>
      <c r="AC1" s="196" t="s">
        <v>97</v>
      </c>
      <c r="AD1" s="196"/>
      <c r="AE1" s="196"/>
      <c r="AF1" s="196"/>
      <c r="AG1" s="196"/>
      <c r="AJ1" s="196" t="s">
        <v>98</v>
      </c>
      <c r="AK1" s="196"/>
      <c r="AL1" s="196"/>
      <c r="AM1" s="196"/>
      <c r="AN1" s="196"/>
      <c r="AQ1" s="196" t="s">
        <v>99</v>
      </c>
      <c r="AR1" s="196"/>
      <c r="AS1" s="196"/>
      <c r="AT1" s="196"/>
      <c r="AU1" s="196"/>
      <c r="AX1" s="196" t="s">
        <v>100</v>
      </c>
      <c r="AY1" s="196"/>
      <c r="AZ1" s="196"/>
      <c r="BA1" s="196"/>
      <c r="BB1" s="196"/>
    </row>
    <row r="2" spans="1:54" x14ac:dyDescent="0.25">
      <c r="A2" s="40" t="s">
        <v>88</v>
      </c>
      <c r="B2" s="1" t="s">
        <v>0</v>
      </c>
      <c r="C2" s="1" t="s">
        <v>90</v>
      </c>
      <c r="D2" s="1" t="s">
        <v>91</v>
      </c>
      <c r="E2" s="1" t="s">
        <v>92</v>
      </c>
      <c r="H2" s="40" t="s">
        <v>88</v>
      </c>
      <c r="I2" s="1" t="s">
        <v>0</v>
      </c>
      <c r="J2" s="1" t="s">
        <v>90</v>
      </c>
      <c r="K2" s="1" t="s">
        <v>91</v>
      </c>
      <c r="L2" s="1" t="s">
        <v>92</v>
      </c>
      <c r="O2" s="40" t="s">
        <v>88</v>
      </c>
      <c r="P2" s="1" t="s">
        <v>0</v>
      </c>
      <c r="Q2" s="1" t="s">
        <v>90</v>
      </c>
      <c r="R2" s="1" t="s">
        <v>91</v>
      </c>
      <c r="S2" s="1" t="s">
        <v>92</v>
      </c>
      <c r="V2" s="40" t="s">
        <v>88</v>
      </c>
      <c r="W2" s="1" t="s">
        <v>0</v>
      </c>
      <c r="X2" s="1" t="s">
        <v>90</v>
      </c>
      <c r="Y2" s="1" t="s">
        <v>91</v>
      </c>
      <c r="Z2" s="1" t="s">
        <v>92</v>
      </c>
      <c r="AC2" s="40" t="s">
        <v>88</v>
      </c>
      <c r="AD2" s="1" t="s">
        <v>0</v>
      </c>
      <c r="AE2" s="1" t="s">
        <v>90</v>
      </c>
      <c r="AF2" s="1" t="s">
        <v>91</v>
      </c>
      <c r="AG2" s="1" t="s">
        <v>92</v>
      </c>
      <c r="AJ2" s="40" t="s">
        <v>88</v>
      </c>
      <c r="AK2" s="1" t="s">
        <v>0</v>
      </c>
      <c r="AL2" s="1" t="s">
        <v>90</v>
      </c>
      <c r="AM2" s="1" t="s">
        <v>91</v>
      </c>
      <c r="AN2" s="1" t="s">
        <v>92</v>
      </c>
      <c r="AQ2" s="40" t="s">
        <v>88</v>
      </c>
      <c r="AR2" s="1" t="s">
        <v>0</v>
      </c>
      <c r="AS2" s="1" t="s">
        <v>90</v>
      </c>
      <c r="AT2" s="1" t="s">
        <v>91</v>
      </c>
      <c r="AU2" s="1" t="s">
        <v>92</v>
      </c>
      <c r="AX2" s="40" t="s">
        <v>88</v>
      </c>
      <c r="AY2" s="1" t="s">
        <v>0</v>
      </c>
      <c r="AZ2" s="1" t="s">
        <v>90</v>
      </c>
      <c r="BA2" s="1" t="s">
        <v>91</v>
      </c>
      <c r="BB2" s="1" t="s">
        <v>92</v>
      </c>
    </row>
    <row r="3" spans="1:54" x14ac:dyDescent="0.25">
      <c r="A3" s="40">
        <v>25</v>
      </c>
      <c r="B3" s="40">
        <f>IF('Imperial ME - Current'!$B$16&lt;3.5237,593.73-53.279*(3.5237-'Imperial ME - Current'!$B$16),593.73)</f>
        <v>593.73</v>
      </c>
      <c r="D3" s="40">
        <f>IF('Imperial ME - Current'!$B$16&lt;4.1,696.15-33.2478*(4.1-'Imperial ME - Current'!$B$16),696.15)</f>
        <v>696.15</v>
      </c>
      <c r="H3" s="40">
        <v>25</v>
      </c>
      <c r="I3" s="40">
        <f>IF('Imperial ME - Current'!$C$16&lt;3.5237,593.73-53.279*(3.5237-'Imperial ME - Current'!$C$16),593.73)</f>
        <v>593.73</v>
      </c>
      <c r="K3" s="40">
        <f>IF('Imperial ME - Current'!$C$16&lt;4.1,696.15-33.2478*(4.1-'Imperial ME - Current'!$C$16),696.15)</f>
        <v>696.15</v>
      </c>
      <c r="O3" s="40">
        <v>25</v>
      </c>
      <c r="P3" s="40">
        <f>IF('Imperial ME - Current'!$D$16&lt;3.5237,593.73-53.279*(3.5237-'Imperial ME - Current'!$D$16),593.73)</f>
        <v>593.73</v>
      </c>
      <c r="R3" s="40">
        <f>IF('Imperial ME - Current'!$D$16&lt;4.1,696.15-33.2478*(4.1-'Imperial ME - Current'!$D$16),696.15)</f>
        <v>696.15</v>
      </c>
      <c r="V3" s="40">
        <v>25</v>
      </c>
      <c r="W3" s="40">
        <f>IF('Imperial ME - Current'!$E$16&lt;3.5237,593.73-53.279*(3.5237-'Imperial ME - Current'!$E$16),593.73)</f>
        <v>593.73</v>
      </c>
      <c r="Y3" s="40">
        <f>IF('Imperial ME - Current'!$E$16&lt;4.1,696.15-33.2478*(4.1-'Imperial ME - Current'!$E$16),696.15)</f>
        <v>696.15</v>
      </c>
      <c r="AC3" s="40">
        <v>25</v>
      </c>
      <c r="AD3" s="40">
        <f>IF('Imperial ME - Current'!$F$16&lt;3.5237,593.73-53.279*(3.5237-'Imperial ME - Current'!$F$16),593.73)</f>
        <v>593.73</v>
      </c>
      <c r="AF3" s="40">
        <f>IF('Imperial ME - Current'!$F$16&lt;4.1,696.15-33.2478*(4.1-'Imperial ME - Current'!$F$16),696.15)</f>
        <v>696.15</v>
      </c>
      <c r="AJ3" s="40">
        <v>25</v>
      </c>
      <c r="AK3" s="40">
        <f>IF('Imperial ME - Current'!$G$16&lt;3.5237,593.73-53.279*(3.5237-'Imperial ME - Current'!$G$16),593.73)</f>
        <v>593.73</v>
      </c>
      <c r="AM3" s="40">
        <f>IF('Imperial ME - Current'!$G$16&lt;4.1,696.15-33.2478*(4.1-'Imperial ME - Current'!$G$16),696.15)</f>
        <v>696.15</v>
      </c>
      <c r="AQ3" s="40">
        <v>25</v>
      </c>
      <c r="AR3" s="40">
        <f>IF('Imperial ME - Current'!$H$16&lt;3.5237,593.73-53.279*(3.5237-'Imperial ME - Current'!$H$16),593.73)</f>
        <v>593.73</v>
      </c>
      <c r="AT3" s="40">
        <f>IF('Imperial ME - Current'!$H$16&lt;4.1,696.15-33.2478*(4.1-'Imperial ME - Current'!$H$16),696.15)</f>
        <v>696.15</v>
      </c>
      <c r="AX3" s="40">
        <v>25</v>
      </c>
      <c r="AY3" s="40">
        <f>IF('Imperial ME - Current'!$I$16&lt;3.5237,593.73-53.279*(3.5237-'Imperial ME - Current'!$I$16),593.73)</f>
        <v>593.73</v>
      </c>
      <c r="BA3" s="40">
        <f>IF('Imperial ME - Current'!$I$16&lt;4.1,696.15-33.2478*(4.1-'Imperial ME - Current'!$I$16),696.15)</f>
        <v>696.15</v>
      </c>
    </row>
    <row r="4" spans="1:54" x14ac:dyDescent="0.25">
      <c r="A4" s="40">
        <v>26</v>
      </c>
      <c r="B4" s="40">
        <f>IF('Imperial ME - Current'!$B$16&lt;3.5237,593.73-53.279*(3.5237-'Imperial ME - Current'!$B$16),593.73)</f>
        <v>593.73</v>
      </c>
      <c r="C4" s="1">
        <f>B3+B4</f>
        <v>1187.46</v>
      </c>
      <c r="D4" s="40">
        <f>IF('Imperial ME - Current'!$B$16&lt;4.1,696.15-33.2478*(4.1-'Imperial ME - Current'!$B$16),696.15)</f>
        <v>696.15</v>
      </c>
      <c r="E4" s="1">
        <f>D4+D3</f>
        <v>1392.3</v>
      </c>
      <c r="H4" s="40">
        <v>26</v>
      </c>
      <c r="I4" s="40">
        <f>IF('Imperial ME - Current'!$C$16&lt;3.5237,593.73-53.279*(3.5237-'Imperial ME - Current'!$C$16),593.73)</f>
        <v>593.73</v>
      </c>
      <c r="J4" s="1">
        <f>I3+I4</f>
        <v>1187.46</v>
      </c>
      <c r="K4" s="40">
        <f>IF('Imperial ME - Current'!$C$16&lt;4.1,696.15-33.2478*(4.1-'Imperial ME - Current'!$C$16),696.15)</f>
        <v>696.15</v>
      </c>
      <c r="L4" s="1">
        <f>K4+K3</f>
        <v>1392.3</v>
      </c>
      <c r="O4" s="40">
        <v>26</v>
      </c>
      <c r="P4" s="40">
        <f>IF('Imperial ME - Current'!$D$16&lt;3.5237,593.73-53.279*(3.5237-'Imperial ME - Current'!$D$16),593.73)</f>
        <v>593.73</v>
      </c>
      <c r="Q4" s="1">
        <f>P3+P4</f>
        <v>1187.46</v>
      </c>
      <c r="R4" s="40">
        <f>IF('Imperial ME - Current'!$D$16&lt;4.1,696.15-33.2478*(4.1-'Imperial ME - Current'!$D$16),696.15)</f>
        <v>696.15</v>
      </c>
      <c r="S4" s="1">
        <f>R4+R3</f>
        <v>1392.3</v>
      </c>
      <c r="V4" s="40">
        <v>26</v>
      </c>
      <c r="W4" s="40">
        <f>IF('Imperial ME - Current'!$E$16&lt;3.5237,593.73-53.279*(3.5237-'Imperial ME - Current'!$E$16),593.73)</f>
        <v>593.73</v>
      </c>
      <c r="X4" s="1">
        <f>W3+W4</f>
        <v>1187.46</v>
      </c>
      <c r="Y4" s="40">
        <f>IF('Imperial ME - Current'!$E$16&lt;4.1,696.15-33.2478*(4.1-'Imperial ME - Current'!$E$16),696.15)</f>
        <v>696.15</v>
      </c>
      <c r="Z4" s="1">
        <f>Y4+Y3</f>
        <v>1392.3</v>
      </c>
      <c r="AC4" s="40">
        <v>26</v>
      </c>
      <c r="AD4" s="40">
        <f>IF('Imperial ME - Current'!$F$16&lt;3.5237,593.73-53.279*(3.5237-'Imperial ME - Current'!$F$16),593.73)</f>
        <v>593.73</v>
      </c>
      <c r="AE4" s="1">
        <f>AD3+AD4</f>
        <v>1187.46</v>
      </c>
      <c r="AF4" s="40">
        <f>IF('Imperial ME - Current'!$F$16&lt;4.1,696.15-33.2478*(4.1-'Imperial ME - Current'!$F$16),696.15)</f>
        <v>696.15</v>
      </c>
      <c r="AG4" s="1">
        <f>AF4+AF3</f>
        <v>1392.3</v>
      </c>
      <c r="AJ4" s="40">
        <v>26</v>
      </c>
      <c r="AK4" s="40">
        <f>IF('Imperial ME - Current'!$G$16&lt;3.5237,593.73-53.279*(3.5237-'Imperial ME - Current'!$G$16),593.73)</f>
        <v>593.73</v>
      </c>
      <c r="AL4" s="1">
        <f>AK3+AK4</f>
        <v>1187.46</v>
      </c>
      <c r="AM4" s="40">
        <f>IF('Imperial ME - Current'!$G$16&lt;4.1,696.15-33.2478*(4.1-'Imperial ME - Current'!$G$16),696.15)</f>
        <v>696.15</v>
      </c>
      <c r="AN4" s="1">
        <f>AM4+AM3</f>
        <v>1392.3</v>
      </c>
      <c r="AQ4" s="40">
        <v>26</v>
      </c>
      <c r="AR4" s="40">
        <f>IF('Imperial ME - Current'!$H$16&lt;3.5237,593.73-53.279*(3.5237-'Imperial ME - Current'!$H$16),593.73)</f>
        <v>593.73</v>
      </c>
      <c r="AS4" s="1">
        <f>AR3+AR4</f>
        <v>1187.46</v>
      </c>
      <c r="AT4" s="40">
        <f>IF('Imperial ME - Current'!$H$16&lt;4.1,696.15-33.2478*(4.1-'Imperial ME - Current'!$H$16),696.15)</f>
        <v>696.15</v>
      </c>
      <c r="AU4" s="1">
        <f>AT4+AT3</f>
        <v>1392.3</v>
      </c>
      <c r="AX4" s="40">
        <v>26</v>
      </c>
      <c r="AY4" s="40">
        <f>IF('Imperial ME - Current'!$I$16&lt;3.5237,593.73-53.279*(3.5237-'Imperial ME - Current'!$I$16),593.73)</f>
        <v>593.73</v>
      </c>
      <c r="AZ4" s="1">
        <f>AY3+AY4</f>
        <v>1187.46</v>
      </c>
      <c r="BA4" s="40">
        <f>IF('Imperial ME - Current'!$I$16&lt;4.1,696.15-33.2478*(4.1-'Imperial ME - Current'!$I$16),696.15)</f>
        <v>696.15</v>
      </c>
      <c r="BB4" s="1">
        <f>BA4+BA3</f>
        <v>1392.3</v>
      </c>
    </row>
    <row r="5" spans="1:54" x14ac:dyDescent="0.25">
      <c r="A5" s="40">
        <v>27</v>
      </c>
      <c r="B5" s="40">
        <f>IF('Imperial ME - Current'!$B$16&lt;3.5237,593.73-53.279*(3.5237-'Imperial ME - Current'!$B$16),593.73)</f>
        <v>593.73</v>
      </c>
      <c r="C5" s="1">
        <f>B5+C4</f>
        <v>1781.19</v>
      </c>
      <c r="D5" s="40">
        <f>IF('Imperial ME - Current'!$B$16&lt;4.1,696.15-33.2478*(4.1-'Imperial ME - Current'!$B$16),696.15)</f>
        <v>696.15</v>
      </c>
      <c r="E5" s="1">
        <f>D5+E4</f>
        <v>2088.4499999999998</v>
      </c>
      <c r="H5" s="40">
        <v>27</v>
      </c>
      <c r="I5" s="40">
        <f>IF('Imperial ME - Current'!$C$16&lt;3.5237,593.73-53.279*(3.5237-'Imperial ME - Current'!$C$16),593.73)</f>
        <v>593.73</v>
      </c>
      <c r="J5" s="1">
        <f>I5+J4</f>
        <v>1781.19</v>
      </c>
      <c r="K5" s="40">
        <f>IF('Imperial ME - Current'!$C$16&lt;4.1,696.15-33.2478*(4.1-'Imperial ME - Current'!$C$16),696.15)</f>
        <v>696.15</v>
      </c>
      <c r="L5" s="1">
        <f>K5+L4</f>
        <v>2088.4499999999998</v>
      </c>
      <c r="O5" s="40">
        <v>27</v>
      </c>
      <c r="P5" s="40">
        <f>IF('Imperial ME - Current'!$D$16&lt;3.5237,593.73-53.279*(3.5237-'Imperial ME - Current'!$D$16),593.73)</f>
        <v>593.73</v>
      </c>
      <c r="Q5" s="1">
        <f>P5+Q4</f>
        <v>1781.19</v>
      </c>
      <c r="R5" s="40">
        <f>IF('Imperial ME - Current'!$D$16&lt;4.1,696.15-33.2478*(4.1-'Imperial ME - Current'!$D$16),696.15)</f>
        <v>696.15</v>
      </c>
      <c r="S5" s="1">
        <f>R5+S4</f>
        <v>2088.4499999999998</v>
      </c>
      <c r="V5" s="40">
        <v>27</v>
      </c>
      <c r="W5" s="40">
        <f>IF('Imperial ME - Current'!$E$16&lt;3.5237,593.73-53.279*(3.5237-'Imperial ME - Current'!$E$16),593.73)</f>
        <v>593.73</v>
      </c>
      <c r="X5" s="1">
        <f>W5+X4</f>
        <v>1781.19</v>
      </c>
      <c r="Y5" s="40">
        <f>IF('Imperial ME - Current'!$E$16&lt;4.1,696.15-33.2478*(4.1-'Imperial ME - Current'!$E$16),696.15)</f>
        <v>696.15</v>
      </c>
      <c r="Z5" s="1">
        <f>Y5+Z4</f>
        <v>2088.4499999999998</v>
      </c>
      <c r="AC5" s="40">
        <v>27</v>
      </c>
      <c r="AD5" s="40">
        <f>IF('Imperial ME - Current'!$F$16&lt;3.5237,593.73-53.279*(3.5237-'Imperial ME - Current'!$F$16),593.73)</f>
        <v>593.73</v>
      </c>
      <c r="AE5" s="1">
        <f>AD5+AE4</f>
        <v>1781.19</v>
      </c>
      <c r="AF5" s="40">
        <f>IF('Imperial ME - Current'!$F$16&lt;4.1,696.15-33.2478*(4.1-'Imperial ME - Current'!$F$16),696.15)</f>
        <v>696.15</v>
      </c>
      <c r="AG5" s="1">
        <f>AF5+AG4</f>
        <v>2088.4499999999998</v>
      </c>
      <c r="AJ5" s="40">
        <v>27</v>
      </c>
      <c r="AK5" s="40">
        <f>IF('Imperial ME - Current'!$G$16&lt;3.5237,593.73-53.279*(3.5237-'Imperial ME - Current'!$G$16),593.73)</f>
        <v>593.73</v>
      </c>
      <c r="AL5" s="1">
        <f>AK5+AL4</f>
        <v>1781.19</v>
      </c>
      <c r="AM5" s="40">
        <f>IF('Imperial ME - Current'!$G$16&lt;4.1,696.15-33.2478*(4.1-'Imperial ME - Current'!$G$16),696.15)</f>
        <v>696.15</v>
      </c>
      <c r="AN5" s="1">
        <f>AM5+AN4</f>
        <v>2088.4499999999998</v>
      </c>
      <c r="AQ5" s="40">
        <v>27</v>
      </c>
      <c r="AR5" s="40">
        <f>IF('Imperial ME - Current'!$H$16&lt;3.5237,593.73-53.279*(3.5237-'Imperial ME - Current'!$H$16),593.73)</f>
        <v>593.73</v>
      </c>
      <c r="AS5" s="1">
        <f>AR5+AS4</f>
        <v>1781.19</v>
      </c>
      <c r="AT5" s="40">
        <f>IF('Imperial ME - Current'!$H$16&lt;4.1,696.15-33.2478*(4.1-'Imperial ME - Current'!$H$16),696.15)</f>
        <v>696.15</v>
      </c>
      <c r="AU5" s="1">
        <f>AT5+AU4</f>
        <v>2088.4499999999998</v>
      </c>
      <c r="AX5" s="40">
        <v>27</v>
      </c>
      <c r="AY5" s="40">
        <f>IF('Imperial ME - Current'!$I$16&lt;3.5237,593.73-53.279*(3.5237-'Imperial ME - Current'!$I$16),593.73)</f>
        <v>593.73</v>
      </c>
      <c r="AZ5" s="1">
        <f>AY5+AZ4</f>
        <v>1781.19</v>
      </c>
      <c r="BA5" s="40">
        <f>IF('Imperial ME - Current'!$I$16&lt;4.1,696.15-33.2478*(4.1-'Imperial ME - Current'!$I$16),696.15)</f>
        <v>696.15</v>
      </c>
      <c r="BB5" s="1">
        <f>BA5+BB4</f>
        <v>2088.4499999999998</v>
      </c>
    </row>
    <row r="6" spans="1:54" x14ac:dyDescent="0.25">
      <c r="A6" s="40">
        <v>28</v>
      </c>
      <c r="B6" s="40">
        <f>IF('Imperial ME - Current'!$B$16&lt;3.5237,593.73-53.279*(3.5237-'Imperial ME - Current'!$B$16),593.73)</f>
        <v>593.73</v>
      </c>
      <c r="C6" s="1">
        <f>B6+C5</f>
        <v>2374.92</v>
      </c>
      <c r="D6" s="40">
        <f>IF('Imperial ME - Current'!$B$16&lt;4.1,696.15-33.2478*(4.1-'Imperial ME - Current'!$B$16),696.15)</f>
        <v>696.15</v>
      </c>
      <c r="E6" s="1">
        <f>D6+E5</f>
        <v>2784.6</v>
      </c>
      <c r="H6" s="40">
        <v>28</v>
      </c>
      <c r="I6" s="40">
        <f>IF('Imperial ME - Current'!$C$16&lt;3.5237,593.73-53.279*(3.5237-'Imperial ME - Current'!$C$16),593.73)</f>
        <v>593.73</v>
      </c>
      <c r="J6" s="1">
        <f>I6+J5</f>
        <v>2374.92</v>
      </c>
      <c r="K6" s="40">
        <f>IF('Imperial ME - Current'!$C$16&lt;4.1,696.15-33.2478*(4.1-'Imperial ME - Current'!$C$16),696.15)</f>
        <v>696.15</v>
      </c>
      <c r="L6" s="1">
        <f>K6+L5</f>
        <v>2784.6</v>
      </c>
      <c r="O6" s="40">
        <v>28</v>
      </c>
      <c r="P6" s="40">
        <f>IF('Imperial ME - Current'!$D$16&lt;3.5237,593.73-53.279*(3.5237-'Imperial ME - Current'!$D$16),593.73)</f>
        <v>593.73</v>
      </c>
      <c r="Q6" s="1">
        <f>P6+Q5</f>
        <v>2374.92</v>
      </c>
      <c r="R6" s="40">
        <f>IF('Imperial ME - Current'!$D$16&lt;4.1,696.15-33.2478*(4.1-'Imperial ME - Current'!$D$16),696.15)</f>
        <v>696.15</v>
      </c>
      <c r="S6" s="1">
        <f>R6+S5</f>
        <v>2784.6</v>
      </c>
      <c r="V6" s="40">
        <v>28</v>
      </c>
      <c r="W6" s="40">
        <f>IF('Imperial ME - Current'!$E$16&lt;3.5237,593.73-53.279*(3.5237-'Imperial ME - Current'!$E$16),593.73)</f>
        <v>593.73</v>
      </c>
      <c r="X6" s="1">
        <f>W6+X5</f>
        <v>2374.92</v>
      </c>
      <c r="Y6" s="40">
        <f>IF('Imperial ME - Current'!$E$16&lt;4.1,696.15-33.2478*(4.1-'Imperial ME - Current'!$E$16),696.15)</f>
        <v>696.15</v>
      </c>
      <c r="Z6" s="1">
        <f>Y6+Z5</f>
        <v>2784.6</v>
      </c>
      <c r="AC6" s="40">
        <v>28</v>
      </c>
      <c r="AD6" s="40">
        <f>IF('Imperial ME - Current'!$F$16&lt;3.5237,593.73-53.279*(3.5237-'Imperial ME - Current'!$F$16),593.73)</f>
        <v>593.73</v>
      </c>
      <c r="AE6" s="1">
        <f>AD6+AE5</f>
        <v>2374.92</v>
      </c>
      <c r="AF6" s="40">
        <f>IF('Imperial ME - Current'!$F$16&lt;4.1,696.15-33.2478*(4.1-'Imperial ME - Current'!$F$16),696.15)</f>
        <v>696.15</v>
      </c>
      <c r="AG6" s="1">
        <f>AF6+AG5</f>
        <v>2784.6</v>
      </c>
      <c r="AJ6" s="40">
        <v>28</v>
      </c>
      <c r="AK6" s="40">
        <f>IF('Imperial ME - Current'!$G$16&lt;3.5237,593.73-53.279*(3.5237-'Imperial ME - Current'!$G$16),593.73)</f>
        <v>593.73</v>
      </c>
      <c r="AL6" s="1">
        <f>AK6+AL5</f>
        <v>2374.92</v>
      </c>
      <c r="AM6" s="40">
        <f>IF('Imperial ME - Current'!$G$16&lt;4.1,696.15-33.2478*(4.1-'Imperial ME - Current'!$G$16),696.15)</f>
        <v>696.15</v>
      </c>
      <c r="AN6" s="1">
        <f>AM6+AN5</f>
        <v>2784.6</v>
      </c>
      <c r="AQ6" s="40">
        <v>28</v>
      </c>
      <c r="AR6" s="40">
        <f>IF('Imperial ME - Current'!$H$16&lt;3.5237,593.73-53.279*(3.5237-'Imperial ME - Current'!$H$16),593.73)</f>
        <v>593.73</v>
      </c>
      <c r="AS6" s="1">
        <f>AR6+AS5</f>
        <v>2374.92</v>
      </c>
      <c r="AT6" s="40">
        <f>IF('Imperial ME - Current'!$H$16&lt;4.1,696.15-33.2478*(4.1-'Imperial ME - Current'!$H$16),696.15)</f>
        <v>696.15</v>
      </c>
      <c r="AU6" s="1">
        <f>AT6+AU5</f>
        <v>2784.6</v>
      </c>
      <c r="AX6" s="40">
        <v>28</v>
      </c>
      <c r="AY6" s="40">
        <f>IF('Imperial ME - Current'!$I$16&lt;3.5237,593.73-53.279*(3.5237-'Imperial ME - Current'!$I$16),593.73)</f>
        <v>593.73</v>
      </c>
      <c r="AZ6" s="1">
        <f>AY6+AZ5</f>
        <v>2374.92</v>
      </c>
      <c r="BA6" s="40">
        <f>IF('Imperial ME - Current'!$I$16&lt;4.1,696.15-33.2478*(4.1-'Imperial ME - Current'!$I$16),696.15)</f>
        <v>696.15</v>
      </c>
      <c r="BB6" s="1">
        <f>BA6+BB5</f>
        <v>2784.6</v>
      </c>
    </row>
    <row r="7" spans="1:54" x14ac:dyDescent="0.25">
      <c r="A7" s="40">
        <v>29</v>
      </c>
      <c r="B7" s="40">
        <f>IF('Imperial ME - Current'!$B$16&lt;3.5237,593.73-53.279*(3.5237-'Imperial ME - Current'!$B$16),593.73)</f>
        <v>593.73</v>
      </c>
      <c r="C7" s="1">
        <f>B7+C6</f>
        <v>2968.65</v>
      </c>
      <c r="D7" s="40">
        <f>IF('Imperial ME - Current'!$B$16&lt;4.1,696.15-33.2478*(4.1-'Imperial ME - Current'!$B$16),696.15)</f>
        <v>696.15</v>
      </c>
      <c r="E7" s="1">
        <f t="shared" ref="E7:E70" si="0">D7+E6</f>
        <v>3480.75</v>
      </c>
      <c r="H7" s="40">
        <v>29</v>
      </c>
      <c r="I7" s="40">
        <f>IF('Imperial ME - Current'!$C$16&lt;3.5237,593.73-53.279*(3.5237-'Imperial ME - Current'!$C$16),593.73)</f>
        <v>593.73</v>
      </c>
      <c r="J7" s="1">
        <f>I7+J6</f>
        <v>2968.65</v>
      </c>
      <c r="K7" s="40">
        <f>IF('Imperial ME - Current'!$C$16&lt;4.1,696.15-33.2478*(4.1-'Imperial ME - Current'!$C$16),696.15)</f>
        <v>696.15</v>
      </c>
      <c r="L7" s="1">
        <f t="shared" ref="L7" si="1">K7+L6</f>
        <v>3480.75</v>
      </c>
      <c r="O7" s="40">
        <v>29</v>
      </c>
      <c r="P7" s="40">
        <f>IF('Imperial ME - Current'!$D$16&lt;3.5237,593.73-53.279*(3.5237-'Imperial ME - Current'!$D$16),593.73)</f>
        <v>593.73</v>
      </c>
      <c r="Q7" s="1">
        <f>P7+Q6</f>
        <v>2968.65</v>
      </c>
      <c r="R7" s="40">
        <f>IF('Imperial ME - Current'!$D$16&lt;4.1,696.15-33.2478*(4.1-'Imperial ME - Current'!$D$16),696.15)</f>
        <v>696.15</v>
      </c>
      <c r="S7" s="1">
        <f t="shared" ref="S7" si="2">R7+S6</f>
        <v>3480.75</v>
      </c>
      <c r="V7" s="40">
        <v>29</v>
      </c>
      <c r="W7" s="40">
        <f>IF('Imperial ME - Current'!$E$16&lt;3.5237,593.73-53.279*(3.5237-'Imperial ME - Current'!$E$16),593.73)</f>
        <v>593.73</v>
      </c>
      <c r="X7" s="1">
        <f>W7+X6</f>
        <v>2968.65</v>
      </c>
      <c r="Y7" s="40">
        <f>IF('Imperial ME - Current'!$E$16&lt;4.1,696.15-33.2478*(4.1-'Imperial ME - Current'!$E$16),696.15)</f>
        <v>696.15</v>
      </c>
      <c r="Z7" s="1">
        <f t="shared" ref="Z7" si="3">Y7+Z6</f>
        <v>3480.75</v>
      </c>
      <c r="AC7" s="40">
        <v>29</v>
      </c>
      <c r="AD7" s="40">
        <f>IF('Imperial ME - Current'!$F$16&lt;3.5237,593.73-53.279*(3.5237-'Imperial ME - Current'!$F$16),593.73)</f>
        <v>593.73</v>
      </c>
      <c r="AE7" s="1">
        <f>AD7+AE6</f>
        <v>2968.65</v>
      </c>
      <c r="AF7" s="40">
        <f>IF('Imperial ME - Current'!$F$16&lt;4.1,696.15-33.2478*(4.1-'Imperial ME - Current'!$F$16),696.15)</f>
        <v>696.15</v>
      </c>
      <c r="AG7" s="1">
        <f t="shared" ref="AG7" si="4">AF7+AG6</f>
        <v>3480.75</v>
      </c>
      <c r="AJ7" s="40">
        <v>29</v>
      </c>
      <c r="AK7" s="40">
        <f>IF('Imperial ME - Current'!$G$16&lt;3.5237,593.73-53.279*(3.5237-'Imperial ME - Current'!$G$16),593.73)</f>
        <v>593.73</v>
      </c>
      <c r="AL7" s="1">
        <f>AK7+AL6</f>
        <v>2968.65</v>
      </c>
      <c r="AM7" s="40">
        <f>IF('Imperial ME - Current'!$G$16&lt;4.1,696.15-33.2478*(4.1-'Imperial ME - Current'!$G$16),696.15)</f>
        <v>696.15</v>
      </c>
      <c r="AN7" s="1">
        <f t="shared" ref="AN7" si="5">AM7+AN6</f>
        <v>3480.75</v>
      </c>
      <c r="AQ7" s="40">
        <v>29</v>
      </c>
      <c r="AR7" s="40">
        <f>IF('Imperial ME - Current'!$H$16&lt;3.5237,593.73-53.279*(3.5237-'Imperial ME - Current'!$H$16),593.73)</f>
        <v>593.73</v>
      </c>
      <c r="AS7" s="1">
        <f>AR7+AS6</f>
        <v>2968.65</v>
      </c>
      <c r="AT7" s="40">
        <f>IF('Imperial ME - Current'!$H$16&lt;4.1,696.15-33.2478*(4.1-'Imperial ME - Current'!$H$16),696.15)</f>
        <v>696.15</v>
      </c>
      <c r="AU7" s="1">
        <f t="shared" ref="AU7" si="6">AT7+AU6</f>
        <v>3480.75</v>
      </c>
      <c r="AX7" s="40">
        <v>29</v>
      </c>
      <c r="AY7" s="40">
        <f>IF('Imperial ME - Current'!$I$16&lt;3.5237,593.73-53.279*(3.5237-'Imperial ME - Current'!$I$16),593.73)</f>
        <v>593.73</v>
      </c>
      <c r="AZ7" s="1">
        <f>AY7+AZ6</f>
        <v>2968.65</v>
      </c>
      <c r="BA7" s="40">
        <f>IF('Imperial ME - Current'!$I$16&lt;4.1,696.15-33.2478*(4.1-'Imperial ME - Current'!$I$16),696.15)</f>
        <v>696.15</v>
      </c>
      <c r="BB7" s="1">
        <f t="shared" ref="BB7" si="7">BA7+BB6</f>
        <v>3480.75</v>
      </c>
    </row>
    <row r="8" spans="1:54" x14ac:dyDescent="0.25">
      <c r="A8" s="40">
        <v>30</v>
      </c>
      <c r="B8" s="40">
        <f>IF('Imperial ME - Current'!$B$16&lt;3.5237,593.73-53.279*(3.5237-'Imperial ME - Current'!$B$16),593.73)</f>
        <v>593.73</v>
      </c>
      <c r="C8" s="1">
        <f t="shared" ref="C8:C71" si="8">B8+C7</f>
        <v>3562.38</v>
      </c>
      <c r="D8" s="40">
        <f>IF('Imperial ME - Current'!$B$16&lt;4.1,696.15-33.2478*(4.1-'Imperial ME - Current'!$B$16),696.15)</f>
        <v>696.15</v>
      </c>
      <c r="E8" s="1">
        <f>D8+E7</f>
        <v>4176.8999999999996</v>
      </c>
      <c r="H8" s="40">
        <v>30</v>
      </c>
      <c r="I8" s="40">
        <f>IF('Imperial ME - Current'!$C$16&lt;3.5237,593.73-53.279*(3.5237-'Imperial ME - Current'!$C$16),593.73)</f>
        <v>593.73</v>
      </c>
      <c r="J8" s="1">
        <f t="shared" ref="J8:J71" si="9">I8+J7</f>
        <v>3562.38</v>
      </c>
      <c r="K8" s="40">
        <f>IF('Imperial ME - Current'!$C$16&lt;4.1,696.15-33.2478*(4.1-'Imperial ME - Current'!$C$16),696.15)</f>
        <v>696.15</v>
      </c>
      <c r="L8" s="1">
        <f>K8+L7</f>
        <v>4176.8999999999996</v>
      </c>
      <c r="O8" s="40">
        <v>30</v>
      </c>
      <c r="P8" s="40">
        <f>IF('Imperial ME - Current'!$D$16&lt;3.5237,593.73-53.279*(3.5237-'Imperial ME - Current'!$D$16),593.73)</f>
        <v>593.73</v>
      </c>
      <c r="Q8" s="1">
        <f t="shared" ref="Q8:Q71" si="10">P8+Q7</f>
        <v>3562.38</v>
      </c>
      <c r="R8" s="40">
        <f>IF('Imperial ME - Current'!$D$16&lt;4.1,696.15-33.2478*(4.1-'Imperial ME - Current'!$D$16),696.15)</f>
        <v>696.15</v>
      </c>
      <c r="S8" s="1">
        <f>R8+S7</f>
        <v>4176.8999999999996</v>
      </c>
      <c r="V8" s="40">
        <v>30</v>
      </c>
      <c r="W8" s="40">
        <f>IF('Imperial ME - Current'!$E$16&lt;3.5237,593.73-53.279*(3.5237-'Imperial ME - Current'!$E$16),593.73)</f>
        <v>593.73</v>
      </c>
      <c r="X8" s="1">
        <f t="shared" ref="X8:X71" si="11">W8+X7</f>
        <v>3562.38</v>
      </c>
      <c r="Y8" s="40">
        <f>IF('Imperial ME - Current'!$E$16&lt;4.1,696.15-33.2478*(4.1-'Imperial ME - Current'!$E$16),696.15)</f>
        <v>696.15</v>
      </c>
      <c r="Z8" s="1">
        <f>Y8+Z7</f>
        <v>4176.8999999999996</v>
      </c>
      <c r="AC8" s="40">
        <v>30</v>
      </c>
      <c r="AD8" s="40">
        <f>IF('Imperial ME - Current'!$F$16&lt;3.5237,593.73-53.279*(3.5237-'Imperial ME - Current'!$F$16),593.73)</f>
        <v>593.73</v>
      </c>
      <c r="AE8" s="1">
        <f t="shared" ref="AE8:AE71" si="12">AD8+AE7</f>
        <v>3562.38</v>
      </c>
      <c r="AF8" s="40">
        <f>IF('Imperial ME - Current'!$F$16&lt;4.1,696.15-33.2478*(4.1-'Imperial ME - Current'!$F$16),696.15)</f>
        <v>696.15</v>
      </c>
      <c r="AG8" s="1">
        <f>AF8+AG7</f>
        <v>4176.8999999999996</v>
      </c>
      <c r="AJ8" s="40">
        <v>30</v>
      </c>
      <c r="AK8" s="40">
        <f>IF('Imperial ME - Current'!$G$16&lt;3.5237,593.73-53.279*(3.5237-'Imperial ME - Current'!$G$16),593.73)</f>
        <v>593.73</v>
      </c>
      <c r="AL8" s="1">
        <f t="shared" ref="AL8:AL71" si="13">AK8+AL7</f>
        <v>3562.38</v>
      </c>
      <c r="AM8" s="40">
        <f>IF('Imperial ME - Current'!$G$16&lt;4.1,696.15-33.2478*(4.1-'Imperial ME - Current'!$G$16),696.15)</f>
        <v>696.15</v>
      </c>
      <c r="AN8" s="1">
        <f>AM8+AN7</f>
        <v>4176.8999999999996</v>
      </c>
      <c r="AQ8" s="40">
        <v>30</v>
      </c>
      <c r="AR8" s="40">
        <f>IF('Imperial ME - Current'!$H$16&lt;3.5237,593.73-53.279*(3.5237-'Imperial ME - Current'!$H$16),593.73)</f>
        <v>593.73</v>
      </c>
      <c r="AS8" s="1">
        <f t="shared" ref="AS8:AS71" si="14">AR8+AS7</f>
        <v>3562.38</v>
      </c>
      <c r="AT8" s="40">
        <f>IF('Imperial ME - Current'!$H$16&lt;4.1,696.15-33.2478*(4.1-'Imperial ME - Current'!$H$16),696.15)</f>
        <v>696.15</v>
      </c>
      <c r="AU8" s="1">
        <f>AT8+AU7</f>
        <v>4176.8999999999996</v>
      </c>
      <c r="AX8" s="40">
        <v>30</v>
      </c>
      <c r="AY8" s="40">
        <f>IF('Imperial ME - Current'!$I$16&lt;3.5237,593.73-53.279*(3.5237-'Imperial ME - Current'!$I$16),593.73)</f>
        <v>593.73</v>
      </c>
      <c r="AZ8" s="1">
        <f t="shared" ref="AZ8:AZ71" si="15">AY8+AZ7</f>
        <v>3562.38</v>
      </c>
      <c r="BA8" s="40">
        <f>IF('Imperial ME - Current'!$I$16&lt;4.1,696.15-33.2478*(4.1-'Imperial ME - Current'!$I$16),696.15)</f>
        <v>696.15</v>
      </c>
      <c r="BB8" s="1">
        <f>BA8+BB7</f>
        <v>4176.8999999999996</v>
      </c>
    </row>
    <row r="9" spans="1:54" x14ac:dyDescent="0.25">
      <c r="A9" s="40">
        <v>31</v>
      </c>
      <c r="B9" s="40">
        <f>IF('Imperial ME - Current'!$B$16&lt;3.5237,593.73-53.279*(3.5237-'Imperial ME - Current'!$B$16),593.73)</f>
        <v>593.73</v>
      </c>
      <c r="C9" s="1">
        <f t="shared" si="8"/>
        <v>4156.1100000000006</v>
      </c>
      <c r="D9" s="40">
        <f>IF('Imperial ME - Current'!$B$16&lt;4.1,696.15-33.2478*(4.1-'Imperial ME - Current'!$B$16),696.15)</f>
        <v>696.15</v>
      </c>
      <c r="E9" s="1">
        <f t="shared" si="0"/>
        <v>4873.0499999999993</v>
      </c>
      <c r="H9" s="40">
        <v>31</v>
      </c>
      <c r="I9" s="40">
        <f>IF('Imperial ME - Current'!$C$16&lt;3.5237,593.73-53.279*(3.5237-'Imperial ME - Current'!$C$16),593.73)</f>
        <v>593.73</v>
      </c>
      <c r="J9" s="1">
        <f t="shared" si="9"/>
        <v>4156.1100000000006</v>
      </c>
      <c r="K9" s="40">
        <f>IF('Imperial ME - Current'!$C$16&lt;4.1,696.15-33.2478*(4.1-'Imperial ME - Current'!$C$16),696.15)</f>
        <v>696.15</v>
      </c>
      <c r="L9" s="1">
        <f t="shared" ref="L9:L11" si="16">K9+L8</f>
        <v>4873.0499999999993</v>
      </c>
      <c r="O9" s="40">
        <v>31</v>
      </c>
      <c r="P9" s="40">
        <f>IF('Imperial ME - Current'!$D$16&lt;3.5237,593.73-53.279*(3.5237-'Imperial ME - Current'!$D$16),593.73)</f>
        <v>593.73</v>
      </c>
      <c r="Q9" s="1">
        <f t="shared" si="10"/>
        <v>4156.1100000000006</v>
      </c>
      <c r="R9" s="40">
        <f>IF('Imperial ME - Current'!$D$16&lt;4.1,696.15-33.2478*(4.1-'Imperial ME - Current'!$D$16),696.15)</f>
        <v>696.15</v>
      </c>
      <c r="S9" s="1">
        <f t="shared" ref="S9:S11" si="17">R9+S8</f>
        <v>4873.0499999999993</v>
      </c>
      <c r="V9" s="40">
        <v>31</v>
      </c>
      <c r="W9" s="40">
        <f>IF('Imperial ME - Current'!$E$16&lt;3.5237,593.73-53.279*(3.5237-'Imperial ME - Current'!$E$16),593.73)</f>
        <v>593.73</v>
      </c>
      <c r="X9" s="1">
        <f t="shared" si="11"/>
        <v>4156.1100000000006</v>
      </c>
      <c r="Y9" s="40">
        <f>IF('Imperial ME - Current'!$E$16&lt;4.1,696.15-33.2478*(4.1-'Imperial ME - Current'!$E$16),696.15)</f>
        <v>696.15</v>
      </c>
      <c r="Z9" s="1">
        <f t="shared" ref="Z9:Z11" si="18">Y9+Z8</f>
        <v>4873.0499999999993</v>
      </c>
      <c r="AC9" s="40">
        <v>31</v>
      </c>
      <c r="AD9" s="40">
        <f>IF('Imperial ME - Current'!$F$16&lt;3.5237,593.73-53.279*(3.5237-'Imperial ME - Current'!$F$16),593.73)</f>
        <v>593.73</v>
      </c>
      <c r="AE9" s="1">
        <f t="shared" si="12"/>
        <v>4156.1100000000006</v>
      </c>
      <c r="AF9" s="40">
        <f>IF('Imperial ME - Current'!$F$16&lt;4.1,696.15-33.2478*(4.1-'Imperial ME - Current'!$F$16),696.15)</f>
        <v>696.15</v>
      </c>
      <c r="AG9" s="1">
        <f t="shared" ref="AG9:AG11" si="19">AF9+AG8</f>
        <v>4873.0499999999993</v>
      </c>
      <c r="AJ9" s="40">
        <v>31</v>
      </c>
      <c r="AK9" s="40">
        <f>IF('Imperial ME - Current'!$G$16&lt;3.5237,593.73-53.279*(3.5237-'Imperial ME - Current'!$G$16),593.73)</f>
        <v>593.73</v>
      </c>
      <c r="AL9" s="1">
        <f t="shared" si="13"/>
        <v>4156.1100000000006</v>
      </c>
      <c r="AM9" s="40">
        <f>IF('Imperial ME - Current'!$G$16&lt;4.1,696.15-33.2478*(4.1-'Imperial ME - Current'!$G$16),696.15)</f>
        <v>696.15</v>
      </c>
      <c r="AN9" s="1">
        <f t="shared" ref="AN9:AN11" si="20">AM9+AN8</f>
        <v>4873.0499999999993</v>
      </c>
      <c r="AQ9" s="40">
        <v>31</v>
      </c>
      <c r="AR9" s="40">
        <f>IF('Imperial ME - Current'!$H$16&lt;3.5237,593.73-53.279*(3.5237-'Imperial ME - Current'!$H$16),593.73)</f>
        <v>593.73</v>
      </c>
      <c r="AS9" s="1">
        <f t="shared" si="14"/>
        <v>4156.1100000000006</v>
      </c>
      <c r="AT9" s="40">
        <f>IF('Imperial ME - Current'!$H$16&lt;4.1,696.15-33.2478*(4.1-'Imperial ME - Current'!$H$16),696.15)</f>
        <v>696.15</v>
      </c>
      <c r="AU9" s="1">
        <f t="shared" ref="AU9:AU11" si="21">AT9+AU8</f>
        <v>4873.0499999999993</v>
      </c>
      <c r="AX9" s="40">
        <v>31</v>
      </c>
      <c r="AY9" s="40">
        <f>IF('Imperial ME - Current'!$I$16&lt;3.5237,593.73-53.279*(3.5237-'Imperial ME - Current'!$I$16),593.73)</f>
        <v>593.73</v>
      </c>
      <c r="AZ9" s="1">
        <f t="shared" si="15"/>
        <v>4156.1100000000006</v>
      </c>
      <c r="BA9" s="40">
        <f>IF('Imperial ME - Current'!$I$16&lt;4.1,696.15-33.2478*(4.1-'Imperial ME - Current'!$I$16),696.15)</f>
        <v>696.15</v>
      </c>
      <c r="BB9" s="1">
        <f t="shared" ref="BB9:BB11" si="22">BA9+BB8</f>
        <v>4873.0499999999993</v>
      </c>
    </row>
    <row r="10" spans="1:54" x14ac:dyDescent="0.25">
      <c r="A10" s="40">
        <v>32</v>
      </c>
      <c r="B10" s="40">
        <f>IF('Imperial ME - Current'!$B$16&lt;3.5237,593.73-53.279*(3.5237-'Imperial ME - Current'!$B$16),593.73)</f>
        <v>593.73</v>
      </c>
      <c r="C10" s="1">
        <f t="shared" si="8"/>
        <v>4749.84</v>
      </c>
      <c r="D10" s="40">
        <f>IF('Imperial ME - Current'!$B$16&lt;4.1,696.15-33.2478*(4.1-'Imperial ME - Current'!$B$16),696.15)</f>
        <v>696.15</v>
      </c>
      <c r="E10" s="1">
        <f t="shared" si="0"/>
        <v>5569.1999999999989</v>
      </c>
      <c r="H10" s="40">
        <v>32</v>
      </c>
      <c r="I10" s="40">
        <f>IF('Imperial ME - Current'!$C$16&lt;3.5237,593.73-53.279*(3.5237-'Imperial ME - Current'!$C$16),593.73)</f>
        <v>593.73</v>
      </c>
      <c r="J10" s="1">
        <f t="shared" si="9"/>
        <v>4749.84</v>
      </c>
      <c r="K10" s="40">
        <f>IF('Imperial ME - Current'!$C$16&lt;4.1,696.15-33.2478*(4.1-'Imperial ME - Current'!$C$16),696.15)</f>
        <v>696.15</v>
      </c>
      <c r="L10" s="1">
        <f t="shared" si="16"/>
        <v>5569.1999999999989</v>
      </c>
      <c r="O10" s="40">
        <v>32</v>
      </c>
      <c r="P10" s="40">
        <f>IF('Imperial ME - Current'!$D$16&lt;3.5237,593.73-53.279*(3.5237-'Imperial ME - Current'!$D$16),593.73)</f>
        <v>593.73</v>
      </c>
      <c r="Q10" s="1">
        <f t="shared" si="10"/>
        <v>4749.84</v>
      </c>
      <c r="R10" s="40">
        <f>IF('Imperial ME - Current'!$D$16&lt;4.1,696.15-33.2478*(4.1-'Imperial ME - Current'!$D$16),696.15)</f>
        <v>696.15</v>
      </c>
      <c r="S10" s="1">
        <f t="shared" si="17"/>
        <v>5569.1999999999989</v>
      </c>
      <c r="V10" s="40">
        <v>32</v>
      </c>
      <c r="W10" s="40">
        <f>IF('Imperial ME - Current'!$E$16&lt;3.5237,593.73-53.279*(3.5237-'Imperial ME - Current'!$E$16),593.73)</f>
        <v>593.73</v>
      </c>
      <c r="X10" s="1">
        <f t="shared" si="11"/>
        <v>4749.84</v>
      </c>
      <c r="Y10" s="40">
        <f>IF('Imperial ME - Current'!$E$16&lt;4.1,696.15-33.2478*(4.1-'Imperial ME - Current'!$E$16),696.15)</f>
        <v>696.15</v>
      </c>
      <c r="Z10" s="1">
        <f t="shared" si="18"/>
        <v>5569.1999999999989</v>
      </c>
      <c r="AC10" s="40">
        <v>32</v>
      </c>
      <c r="AD10" s="40">
        <f>IF('Imperial ME - Current'!$F$16&lt;3.5237,593.73-53.279*(3.5237-'Imperial ME - Current'!$F$16),593.73)</f>
        <v>593.73</v>
      </c>
      <c r="AE10" s="1">
        <f t="shared" si="12"/>
        <v>4749.84</v>
      </c>
      <c r="AF10" s="40">
        <f>IF('Imperial ME - Current'!$F$16&lt;4.1,696.15-33.2478*(4.1-'Imperial ME - Current'!$F$16),696.15)</f>
        <v>696.15</v>
      </c>
      <c r="AG10" s="1">
        <f t="shared" si="19"/>
        <v>5569.1999999999989</v>
      </c>
      <c r="AJ10" s="40">
        <v>32</v>
      </c>
      <c r="AK10" s="40">
        <f>IF('Imperial ME - Current'!$G$16&lt;3.5237,593.73-53.279*(3.5237-'Imperial ME - Current'!$G$16),593.73)</f>
        <v>593.73</v>
      </c>
      <c r="AL10" s="1">
        <f t="shared" si="13"/>
        <v>4749.84</v>
      </c>
      <c r="AM10" s="40">
        <f>IF('Imperial ME - Current'!$G$16&lt;4.1,696.15-33.2478*(4.1-'Imperial ME - Current'!$G$16),696.15)</f>
        <v>696.15</v>
      </c>
      <c r="AN10" s="1">
        <f t="shared" si="20"/>
        <v>5569.1999999999989</v>
      </c>
      <c r="AQ10" s="40">
        <v>32</v>
      </c>
      <c r="AR10" s="40">
        <f>IF('Imperial ME - Current'!$H$16&lt;3.5237,593.73-53.279*(3.5237-'Imperial ME - Current'!$H$16),593.73)</f>
        <v>593.73</v>
      </c>
      <c r="AS10" s="1">
        <f t="shared" si="14"/>
        <v>4749.84</v>
      </c>
      <c r="AT10" s="40">
        <f>IF('Imperial ME - Current'!$H$16&lt;4.1,696.15-33.2478*(4.1-'Imperial ME - Current'!$H$16),696.15)</f>
        <v>696.15</v>
      </c>
      <c r="AU10" s="1">
        <f t="shared" si="21"/>
        <v>5569.1999999999989</v>
      </c>
      <c r="AX10" s="40">
        <v>32</v>
      </c>
      <c r="AY10" s="40">
        <f>IF('Imperial ME - Current'!$I$16&lt;3.5237,593.73-53.279*(3.5237-'Imperial ME - Current'!$I$16),593.73)</f>
        <v>593.73</v>
      </c>
      <c r="AZ10" s="1">
        <f t="shared" si="15"/>
        <v>4749.84</v>
      </c>
      <c r="BA10" s="40">
        <f>IF('Imperial ME - Current'!$I$16&lt;4.1,696.15-33.2478*(4.1-'Imperial ME - Current'!$I$16),696.15)</f>
        <v>696.15</v>
      </c>
      <c r="BB10" s="1">
        <f t="shared" si="22"/>
        <v>5569.1999999999989</v>
      </c>
    </row>
    <row r="11" spans="1:54" x14ac:dyDescent="0.25">
      <c r="A11" s="40">
        <v>33</v>
      </c>
      <c r="B11" s="40">
        <f>IF('Imperial ME - Current'!$B$16&lt;3.5237,593.73-53.279*(3.5237-'Imperial ME - Current'!$B$16),593.73)</f>
        <v>593.73</v>
      </c>
      <c r="C11" s="1">
        <f t="shared" si="8"/>
        <v>5343.57</v>
      </c>
      <c r="D11" s="40">
        <f>IF('Imperial ME - Current'!$B$16&lt;4.1,696.15-33.2478*(4.1-'Imperial ME - Current'!$B$16),696.15)</f>
        <v>696.15</v>
      </c>
      <c r="E11" s="1">
        <f t="shared" si="0"/>
        <v>6265.3499999999985</v>
      </c>
      <c r="H11" s="40">
        <v>33</v>
      </c>
      <c r="I11" s="40">
        <f>IF('Imperial ME - Current'!$C$16&lt;3.5237,593.73-53.279*(3.5237-'Imperial ME - Current'!$C$16),593.73)</f>
        <v>593.73</v>
      </c>
      <c r="J11" s="1">
        <f t="shared" si="9"/>
        <v>5343.57</v>
      </c>
      <c r="K11" s="40">
        <f>IF('Imperial ME - Current'!$C$16&lt;4.1,696.15-33.2478*(4.1-'Imperial ME - Current'!$C$16),696.15)</f>
        <v>696.15</v>
      </c>
      <c r="L11" s="1">
        <f t="shared" si="16"/>
        <v>6265.3499999999985</v>
      </c>
      <c r="O11" s="40">
        <v>33</v>
      </c>
      <c r="P11" s="40">
        <f>IF('Imperial ME - Current'!$D$16&lt;3.5237,593.73-53.279*(3.5237-'Imperial ME - Current'!$D$16),593.73)</f>
        <v>593.73</v>
      </c>
      <c r="Q11" s="1">
        <f t="shared" si="10"/>
        <v>5343.57</v>
      </c>
      <c r="R11" s="40">
        <f>IF('Imperial ME - Current'!$D$16&lt;4.1,696.15-33.2478*(4.1-'Imperial ME - Current'!$D$16),696.15)</f>
        <v>696.15</v>
      </c>
      <c r="S11" s="1">
        <f t="shared" si="17"/>
        <v>6265.3499999999985</v>
      </c>
      <c r="V11" s="40">
        <v>33</v>
      </c>
      <c r="W11" s="40">
        <f>IF('Imperial ME - Current'!$E$16&lt;3.5237,593.73-53.279*(3.5237-'Imperial ME - Current'!$E$16),593.73)</f>
        <v>593.73</v>
      </c>
      <c r="X11" s="1">
        <f t="shared" si="11"/>
        <v>5343.57</v>
      </c>
      <c r="Y11" s="40">
        <f>IF('Imperial ME - Current'!$E$16&lt;4.1,696.15-33.2478*(4.1-'Imperial ME - Current'!$E$16),696.15)</f>
        <v>696.15</v>
      </c>
      <c r="Z11" s="1">
        <f t="shared" si="18"/>
        <v>6265.3499999999985</v>
      </c>
      <c r="AC11" s="40">
        <v>33</v>
      </c>
      <c r="AD11" s="40">
        <f>IF('Imperial ME - Current'!$F$16&lt;3.5237,593.73-53.279*(3.5237-'Imperial ME - Current'!$F$16),593.73)</f>
        <v>593.73</v>
      </c>
      <c r="AE11" s="1">
        <f t="shared" si="12"/>
        <v>5343.57</v>
      </c>
      <c r="AF11" s="40">
        <f>IF('Imperial ME - Current'!$F$16&lt;4.1,696.15-33.2478*(4.1-'Imperial ME - Current'!$F$16),696.15)</f>
        <v>696.15</v>
      </c>
      <c r="AG11" s="1">
        <f t="shared" si="19"/>
        <v>6265.3499999999985</v>
      </c>
      <c r="AJ11" s="40">
        <v>33</v>
      </c>
      <c r="AK11" s="40">
        <f>IF('Imperial ME - Current'!$G$16&lt;3.5237,593.73-53.279*(3.5237-'Imperial ME - Current'!$G$16),593.73)</f>
        <v>593.73</v>
      </c>
      <c r="AL11" s="1">
        <f t="shared" si="13"/>
        <v>5343.57</v>
      </c>
      <c r="AM11" s="40">
        <f>IF('Imperial ME - Current'!$G$16&lt;4.1,696.15-33.2478*(4.1-'Imperial ME - Current'!$G$16),696.15)</f>
        <v>696.15</v>
      </c>
      <c r="AN11" s="1">
        <f t="shared" si="20"/>
        <v>6265.3499999999985</v>
      </c>
      <c r="AQ11" s="40">
        <v>33</v>
      </c>
      <c r="AR11" s="40">
        <f>IF('Imperial ME - Current'!$H$16&lt;3.5237,593.73-53.279*(3.5237-'Imperial ME - Current'!$H$16),593.73)</f>
        <v>593.73</v>
      </c>
      <c r="AS11" s="1">
        <f t="shared" si="14"/>
        <v>5343.57</v>
      </c>
      <c r="AT11" s="40">
        <f>IF('Imperial ME - Current'!$H$16&lt;4.1,696.15-33.2478*(4.1-'Imperial ME - Current'!$H$16),696.15)</f>
        <v>696.15</v>
      </c>
      <c r="AU11" s="1">
        <f t="shared" si="21"/>
        <v>6265.3499999999985</v>
      </c>
      <c r="AX11" s="40">
        <v>33</v>
      </c>
      <c r="AY11" s="40">
        <f>IF('Imperial ME - Current'!$I$16&lt;3.5237,593.73-53.279*(3.5237-'Imperial ME - Current'!$I$16),593.73)</f>
        <v>593.73</v>
      </c>
      <c r="AZ11" s="1">
        <f t="shared" si="15"/>
        <v>5343.57</v>
      </c>
      <c r="BA11" s="40">
        <f>IF('Imperial ME - Current'!$I$16&lt;4.1,696.15-33.2478*(4.1-'Imperial ME - Current'!$I$16),696.15)</f>
        <v>696.15</v>
      </c>
      <c r="BB11" s="1">
        <f t="shared" si="22"/>
        <v>6265.3499999999985</v>
      </c>
    </row>
    <row r="12" spans="1:54" x14ac:dyDescent="0.25">
      <c r="A12" s="40">
        <v>34</v>
      </c>
      <c r="B12" s="40">
        <f>IF('Imperial ME - Current'!$B$16&lt;3.5237,593.73-53.279*(3.5237-'Imperial ME - Current'!$B$16),593.73)</f>
        <v>593.73</v>
      </c>
      <c r="C12" s="1">
        <f t="shared" si="8"/>
        <v>5937.2999999999993</v>
      </c>
      <c r="D12" s="40">
        <f>IF('Imperial ME - Current'!$B$16&lt;4.1,696.15-33.2478*(4.1-'Imperial ME - Current'!$B$16),696.15)</f>
        <v>696.15</v>
      </c>
      <c r="E12" s="1">
        <f>D12+E11</f>
        <v>6961.4999999999982</v>
      </c>
      <c r="H12" s="40">
        <v>34</v>
      </c>
      <c r="I12" s="40">
        <f>IF('Imperial ME - Current'!$C$16&lt;3.5237,593.73-53.279*(3.5237-'Imperial ME - Current'!$C$16),593.73)</f>
        <v>593.73</v>
      </c>
      <c r="J12" s="1">
        <f t="shared" si="9"/>
        <v>5937.2999999999993</v>
      </c>
      <c r="K12" s="40">
        <f>IF('Imperial ME - Current'!$C$16&lt;4.1,696.15-33.2478*(4.1-'Imperial ME - Current'!$C$16),696.15)</f>
        <v>696.15</v>
      </c>
      <c r="L12" s="1">
        <f>K12+L11</f>
        <v>6961.4999999999982</v>
      </c>
      <c r="O12" s="40">
        <v>34</v>
      </c>
      <c r="P12" s="40">
        <f>IF('Imperial ME - Current'!$D$16&lt;3.5237,593.73-53.279*(3.5237-'Imperial ME - Current'!$D$16),593.73)</f>
        <v>593.73</v>
      </c>
      <c r="Q12" s="1">
        <f t="shared" si="10"/>
        <v>5937.2999999999993</v>
      </c>
      <c r="R12" s="40">
        <f>IF('Imperial ME - Current'!$D$16&lt;4.1,696.15-33.2478*(4.1-'Imperial ME - Current'!$D$16),696.15)</f>
        <v>696.15</v>
      </c>
      <c r="S12" s="1">
        <f>R12+S11</f>
        <v>6961.4999999999982</v>
      </c>
      <c r="V12" s="40">
        <v>34</v>
      </c>
      <c r="W12" s="40">
        <f>IF('Imperial ME - Current'!$E$16&lt;3.5237,593.73-53.279*(3.5237-'Imperial ME - Current'!$E$16),593.73)</f>
        <v>593.73</v>
      </c>
      <c r="X12" s="1">
        <f t="shared" si="11"/>
        <v>5937.2999999999993</v>
      </c>
      <c r="Y12" s="40">
        <f>IF('Imperial ME - Current'!$E$16&lt;4.1,696.15-33.2478*(4.1-'Imperial ME - Current'!$E$16),696.15)</f>
        <v>696.15</v>
      </c>
      <c r="Z12" s="1">
        <f>Y12+Z11</f>
        <v>6961.4999999999982</v>
      </c>
      <c r="AC12" s="40">
        <v>34</v>
      </c>
      <c r="AD12" s="40">
        <f>IF('Imperial ME - Current'!$F$16&lt;3.5237,593.73-53.279*(3.5237-'Imperial ME - Current'!$F$16),593.73)</f>
        <v>593.73</v>
      </c>
      <c r="AE12" s="1">
        <f t="shared" si="12"/>
        <v>5937.2999999999993</v>
      </c>
      <c r="AF12" s="40">
        <f>IF('Imperial ME - Current'!$F$16&lt;4.1,696.15-33.2478*(4.1-'Imperial ME - Current'!$F$16),696.15)</f>
        <v>696.15</v>
      </c>
      <c r="AG12" s="1">
        <f>AF12+AG11</f>
        <v>6961.4999999999982</v>
      </c>
      <c r="AJ12" s="40">
        <v>34</v>
      </c>
      <c r="AK12" s="40">
        <f>IF('Imperial ME - Current'!$G$16&lt;3.5237,593.73-53.279*(3.5237-'Imperial ME - Current'!$G$16),593.73)</f>
        <v>593.73</v>
      </c>
      <c r="AL12" s="1">
        <f t="shared" si="13"/>
        <v>5937.2999999999993</v>
      </c>
      <c r="AM12" s="40">
        <f>IF('Imperial ME - Current'!$G$16&lt;4.1,696.15-33.2478*(4.1-'Imperial ME - Current'!$G$16),696.15)</f>
        <v>696.15</v>
      </c>
      <c r="AN12" s="1">
        <f>AM12+AN11</f>
        <v>6961.4999999999982</v>
      </c>
      <c r="AQ12" s="40">
        <v>34</v>
      </c>
      <c r="AR12" s="40">
        <f>IF('Imperial ME - Current'!$H$16&lt;3.5237,593.73-53.279*(3.5237-'Imperial ME - Current'!$H$16),593.73)</f>
        <v>593.73</v>
      </c>
      <c r="AS12" s="1">
        <f t="shared" si="14"/>
        <v>5937.2999999999993</v>
      </c>
      <c r="AT12" s="40">
        <f>IF('Imperial ME - Current'!$H$16&lt;4.1,696.15-33.2478*(4.1-'Imperial ME - Current'!$H$16),696.15)</f>
        <v>696.15</v>
      </c>
      <c r="AU12" s="1">
        <f>AT12+AU11</f>
        <v>6961.4999999999982</v>
      </c>
      <c r="AX12" s="40">
        <v>34</v>
      </c>
      <c r="AY12" s="40">
        <f>IF('Imperial ME - Current'!$I$16&lt;3.5237,593.73-53.279*(3.5237-'Imperial ME - Current'!$I$16),593.73)</f>
        <v>593.73</v>
      </c>
      <c r="AZ12" s="1">
        <f t="shared" si="15"/>
        <v>5937.2999999999993</v>
      </c>
      <c r="BA12" s="40">
        <f>IF('Imperial ME - Current'!$I$16&lt;4.1,696.15-33.2478*(4.1-'Imperial ME - Current'!$I$16),696.15)</f>
        <v>696.15</v>
      </c>
      <c r="BB12" s="1">
        <f>BA12+BB11</f>
        <v>6961.4999999999982</v>
      </c>
    </row>
    <row r="13" spans="1:54" x14ac:dyDescent="0.25">
      <c r="A13" s="40">
        <v>35</v>
      </c>
      <c r="B13" s="40">
        <f>IF('Imperial ME - Current'!$B$16&lt;3.5237,593.73-53.279*(3.5237-'Imperial ME - Current'!$B$16),593.73)</f>
        <v>593.73</v>
      </c>
      <c r="C13" s="1">
        <f t="shared" si="8"/>
        <v>6531.0299999999988</v>
      </c>
      <c r="D13" s="40">
        <f>IF('Imperial ME - Current'!$B$16&lt;4.1,696.15-33.2478*(4.1-'Imperial ME - Current'!$B$16),696.15)</f>
        <v>696.15</v>
      </c>
      <c r="E13" s="1">
        <f t="shared" si="0"/>
        <v>7657.6499999999978</v>
      </c>
      <c r="H13" s="40">
        <v>35</v>
      </c>
      <c r="I13" s="40">
        <f>IF('Imperial ME - Current'!$C$16&lt;3.5237,593.73-53.279*(3.5237-'Imperial ME - Current'!$C$16),593.73)</f>
        <v>593.73</v>
      </c>
      <c r="J13" s="1">
        <f t="shared" si="9"/>
        <v>6531.0299999999988</v>
      </c>
      <c r="K13" s="40">
        <f>IF('Imperial ME - Current'!$C$16&lt;4.1,696.15-33.2478*(4.1-'Imperial ME - Current'!$C$16),696.15)</f>
        <v>696.15</v>
      </c>
      <c r="L13" s="1">
        <f t="shared" ref="L13:L76" si="23">K13+L12</f>
        <v>7657.6499999999978</v>
      </c>
      <c r="O13" s="40">
        <v>35</v>
      </c>
      <c r="P13" s="40">
        <f>IF('Imperial ME - Current'!$D$16&lt;3.5237,593.73-53.279*(3.5237-'Imperial ME - Current'!$D$16),593.73)</f>
        <v>593.73</v>
      </c>
      <c r="Q13" s="1">
        <f t="shared" si="10"/>
        <v>6531.0299999999988</v>
      </c>
      <c r="R13" s="40">
        <f>IF('Imperial ME - Current'!$D$16&lt;4.1,696.15-33.2478*(4.1-'Imperial ME - Current'!$D$16),696.15)</f>
        <v>696.15</v>
      </c>
      <c r="S13" s="1">
        <f t="shared" ref="S13:S76" si="24">R13+S12</f>
        <v>7657.6499999999978</v>
      </c>
      <c r="V13" s="40">
        <v>35</v>
      </c>
      <c r="W13" s="40">
        <f>IF('Imperial ME - Current'!$E$16&lt;3.5237,593.73-53.279*(3.5237-'Imperial ME - Current'!$E$16),593.73)</f>
        <v>593.73</v>
      </c>
      <c r="X13" s="1">
        <f t="shared" si="11"/>
        <v>6531.0299999999988</v>
      </c>
      <c r="Y13" s="40">
        <f>IF('Imperial ME - Current'!$E$16&lt;4.1,696.15-33.2478*(4.1-'Imperial ME - Current'!$E$16),696.15)</f>
        <v>696.15</v>
      </c>
      <c r="Z13" s="1">
        <f t="shared" ref="Z13:Z76" si="25">Y13+Z12</f>
        <v>7657.6499999999978</v>
      </c>
      <c r="AC13" s="40">
        <v>35</v>
      </c>
      <c r="AD13" s="40">
        <f>IF('Imperial ME - Current'!$F$16&lt;3.5237,593.73-53.279*(3.5237-'Imperial ME - Current'!$F$16),593.73)</f>
        <v>593.73</v>
      </c>
      <c r="AE13" s="1">
        <f t="shared" si="12"/>
        <v>6531.0299999999988</v>
      </c>
      <c r="AF13" s="40">
        <f>IF('Imperial ME - Current'!$F$16&lt;4.1,696.15-33.2478*(4.1-'Imperial ME - Current'!$F$16),696.15)</f>
        <v>696.15</v>
      </c>
      <c r="AG13" s="1">
        <f t="shared" ref="AG13:AG76" si="26">AF13+AG12</f>
        <v>7657.6499999999978</v>
      </c>
      <c r="AJ13" s="40">
        <v>35</v>
      </c>
      <c r="AK13" s="40">
        <f>IF('Imperial ME - Current'!$G$16&lt;3.5237,593.73-53.279*(3.5237-'Imperial ME - Current'!$G$16),593.73)</f>
        <v>593.73</v>
      </c>
      <c r="AL13" s="1">
        <f t="shared" si="13"/>
        <v>6531.0299999999988</v>
      </c>
      <c r="AM13" s="40">
        <f>IF('Imperial ME - Current'!$G$16&lt;4.1,696.15-33.2478*(4.1-'Imperial ME - Current'!$G$16),696.15)</f>
        <v>696.15</v>
      </c>
      <c r="AN13" s="1">
        <f t="shared" ref="AN13:AN76" si="27">AM13+AN12</f>
        <v>7657.6499999999978</v>
      </c>
      <c r="AQ13" s="40">
        <v>35</v>
      </c>
      <c r="AR13" s="40">
        <f>IF('Imperial ME - Current'!$H$16&lt;3.5237,593.73-53.279*(3.5237-'Imperial ME - Current'!$H$16),593.73)</f>
        <v>593.73</v>
      </c>
      <c r="AS13" s="1">
        <f t="shared" si="14"/>
        <v>6531.0299999999988</v>
      </c>
      <c r="AT13" s="40">
        <f>IF('Imperial ME - Current'!$H$16&lt;4.1,696.15-33.2478*(4.1-'Imperial ME - Current'!$H$16),696.15)</f>
        <v>696.15</v>
      </c>
      <c r="AU13" s="1">
        <f t="shared" ref="AU13:AU76" si="28">AT13+AU12</f>
        <v>7657.6499999999978</v>
      </c>
      <c r="AX13" s="40">
        <v>35</v>
      </c>
      <c r="AY13" s="40">
        <f>IF('Imperial ME - Current'!$I$16&lt;3.5237,593.73-53.279*(3.5237-'Imperial ME - Current'!$I$16),593.73)</f>
        <v>593.73</v>
      </c>
      <c r="AZ13" s="1">
        <f t="shared" si="15"/>
        <v>6531.0299999999988</v>
      </c>
      <c r="BA13" s="40">
        <f>IF('Imperial ME - Current'!$I$16&lt;4.1,696.15-33.2478*(4.1-'Imperial ME - Current'!$I$16),696.15)</f>
        <v>696.15</v>
      </c>
      <c r="BB13" s="1">
        <f t="shared" ref="BB13:BB76" si="29">BA13+BB12</f>
        <v>7657.6499999999978</v>
      </c>
    </row>
    <row r="14" spans="1:54" x14ac:dyDescent="0.25">
      <c r="A14" s="40">
        <v>36</v>
      </c>
      <c r="B14" s="40">
        <f>IF('Imperial ME - Current'!$B$16&lt;3.5237,593.73-53.279*(3.5237-'Imperial ME - Current'!$B$16),593.73)</f>
        <v>593.73</v>
      </c>
      <c r="C14" s="1">
        <f t="shared" si="8"/>
        <v>7124.7599999999984</v>
      </c>
      <c r="D14" s="40">
        <f>IF('Imperial ME - Current'!$B$16&lt;4.1,696.15-33.2478*(4.1-'Imperial ME - Current'!$B$16),696.15)</f>
        <v>696.15</v>
      </c>
      <c r="E14" s="1">
        <f t="shared" si="0"/>
        <v>8353.7999999999975</v>
      </c>
      <c r="H14" s="40">
        <v>36</v>
      </c>
      <c r="I14" s="40">
        <f>IF('Imperial ME - Current'!$C$16&lt;3.5237,593.73-53.279*(3.5237-'Imperial ME - Current'!$C$16),593.73)</f>
        <v>593.73</v>
      </c>
      <c r="J14" s="1">
        <f t="shared" si="9"/>
        <v>7124.7599999999984</v>
      </c>
      <c r="K14" s="40">
        <f>IF('Imperial ME - Current'!$C$16&lt;4.1,696.15-33.2478*(4.1-'Imperial ME - Current'!$C$16),696.15)</f>
        <v>696.15</v>
      </c>
      <c r="L14" s="1">
        <f t="shared" si="23"/>
        <v>8353.7999999999975</v>
      </c>
      <c r="O14" s="40">
        <v>36</v>
      </c>
      <c r="P14" s="40">
        <f>IF('Imperial ME - Current'!$D$16&lt;3.5237,593.73-53.279*(3.5237-'Imperial ME - Current'!$D$16),593.73)</f>
        <v>593.73</v>
      </c>
      <c r="Q14" s="1">
        <f t="shared" si="10"/>
        <v>7124.7599999999984</v>
      </c>
      <c r="R14" s="40">
        <f>IF('Imperial ME - Current'!$D$16&lt;4.1,696.15-33.2478*(4.1-'Imperial ME - Current'!$D$16),696.15)</f>
        <v>696.15</v>
      </c>
      <c r="S14" s="1">
        <f t="shared" si="24"/>
        <v>8353.7999999999975</v>
      </c>
      <c r="V14" s="40">
        <v>36</v>
      </c>
      <c r="W14" s="40">
        <f>IF('Imperial ME - Current'!$E$16&lt;3.5237,593.73-53.279*(3.5237-'Imperial ME - Current'!$E$16),593.73)</f>
        <v>593.73</v>
      </c>
      <c r="X14" s="1">
        <f t="shared" si="11"/>
        <v>7124.7599999999984</v>
      </c>
      <c r="Y14" s="40">
        <f>IF('Imperial ME - Current'!$E$16&lt;4.1,696.15-33.2478*(4.1-'Imperial ME - Current'!$E$16),696.15)</f>
        <v>696.15</v>
      </c>
      <c r="Z14" s="1">
        <f t="shared" si="25"/>
        <v>8353.7999999999975</v>
      </c>
      <c r="AC14" s="40">
        <v>36</v>
      </c>
      <c r="AD14" s="40">
        <f>IF('Imperial ME - Current'!$F$16&lt;3.5237,593.73-53.279*(3.5237-'Imperial ME - Current'!$F$16),593.73)</f>
        <v>593.73</v>
      </c>
      <c r="AE14" s="1">
        <f t="shared" si="12"/>
        <v>7124.7599999999984</v>
      </c>
      <c r="AF14" s="40">
        <f>IF('Imperial ME - Current'!$F$16&lt;4.1,696.15-33.2478*(4.1-'Imperial ME - Current'!$F$16),696.15)</f>
        <v>696.15</v>
      </c>
      <c r="AG14" s="1">
        <f t="shared" si="26"/>
        <v>8353.7999999999975</v>
      </c>
      <c r="AJ14" s="40">
        <v>36</v>
      </c>
      <c r="AK14" s="40">
        <f>IF('Imperial ME - Current'!$G$16&lt;3.5237,593.73-53.279*(3.5237-'Imperial ME - Current'!$G$16),593.73)</f>
        <v>593.73</v>
      </c>
      <c r="AL14" s="1">
        <f t="shared" si="13"/>
        <v>7124.7599999999984</v>
      </c>
      <c r="AM14" s="40">
        <f>IF('Imperial ME - Current'!$G$16&lt;4.1,696.15-33.2478*(4.1-'Imperial ME - Current'!$G$16),696.15)</f>
        <v>696.15</v>
      </c>
      <c r="AN14" s="1">
        <f t="shared" si="27"/>
        <v>8353.7999999999975</v>
      </c>
      <c r="AQ14" s="40">
        <v>36</v>
      </c>
      <c r="AR14" s="40">
        <f>IF('Imperial ME - Current'!$H$16&lt;3.5237,593.73-53.279*(3.5237-'Imperial ME - Current'!$H$16),593.73)</f>
        <v>593.73</v>
      </c>
      <c r="AS14" s="1">
        <f t="shared" si="14"/>
        <v>7124.7599999999984</v>
      </c>
      <c r="AT14" s="40">
        <f>IF('Imperial ME - Current'!$H$16&lt;4.1,696.15-33.2478*(4.1-'Imperial ME - Current'!$H$16),696.15)</f>
        <v>696.15</v>
      </c>
      <c r="AU14" s="1">
        <f t="shared" si="28"/>
        <v>8353.7999999999975</v>
      </c>
      <c r="AX14" s="40">
        <v>36</v>
      </c>
      <c r="AY14" s="40">
        <f>IF('Imperial ME - Current'!$I$16&lt;3.5237,593.73-53.279*(3.5237-'Imperial ME - Current'!$I$16),593.73)</f>
        <v>593.73</v>
      </c>
      <c r="AZ14" s="1">
        <f t="shared" si="15"/>
        <v>7124.7599999999984</v>
      </c>
      <c r="BA14" s="40">
        <f>IF('Imperial ME - Current'!$I$16&lt;4.1,696.15-33.2478*(4.1-'Imperial ME - Current'!$I$16),696.15)</f>
        <v>696.15</v>
      </c>
      <c r="BB14" s="1">
        <f t="shared" si="29"/>
        <v>8353.7999999999975</v>
      </c>
    </row>
    <row r="15" spans="1:54" x14ac:dyDescent="0.25">
      <c r="A15" s="40">
        <v>37</v>
      </c>
      <c r="B15" s="40">
        <f>IF('Imperial ME - Current'!$B$16&lt;3.5237,593.73-53.279*(3.5237-'Imperial ME - Current'!$B$16),593.73)</f>
        <v>593.73</v>
      </c>
      <c r="C15" s="1">
        <f t="shared" si="8"/>
        <v>7718.489999999998</v>
      </c>
      <c r="D15" s="40">
        <f>IF('Imperial ME - Current'!$B$16&lt;4.1,696.15-33.2478*(4.1-'Imperial ME - Current'!$B$16),696.15)</f>
        <v>696.15</v>
      </c>
      <c r="E15" s="1">
        <f t="shared" si="0"/>
        <v>9049.9499999999971</v>
      </c>
      <c r="H15" s="40">
        <v>37</v>
      </c>
      <c r="I15" s="40">
        <f>IF('Imperial ME - Current'!$C$16&lt;3.5237,593.73-53.279*(3.5237-'Imperial ME - Current'!$C$16),593.73)</f>
        <v>593.73</v>
      </c>
      <c r="J15" s="1">
        <f t="shared" si="9"/>
        <v>7718.489999999998</v>
      </c>
      <c r="K15" s="40">
        <f>IF('Imperial ME - Current'!$C$16&lt;4.1,696.15-33.2478*(4.1-'Imperial ME - Current'!$C$16),696.15)</f>
        <v>696.15</v>
      </c>
      <c r="L15" s="1">
        <f t="shared" si="23"/>
        <v>9049.9499999999971</v>
      </c>
      <c r="O15" s="40">
        <v>37</v>
      </c>
      <c r="P15" s="40">
        <f>IF('Imperial ME - Current'!$D$16&lt;3.5237,593.73-53.279*(3.5237-'Imperial ME - Current'!$D$16),593.73)</f>
        <v>593.73</v>
      </c>
      <c r="Q15" s="1">
        <f t="shared" si="10"/>
        <v>7718.489999999998</v>
      </c>
      <c r="R15" s="40">
        <f>IF('Imperial ME - Current'!$D$16&lt;4.1,696.15-33.2478*(4.1-'Imperial ME - Current'!$D$16),696.15)</f>
        <v>696.15</v>
      </c>
      <c r="S15" s="1">
        <f t="shared" si="24"/>
        <v>9049.9499999999971</v>
      </c>
      <c r="V15" s="40">
        <v>37</v>
      </c>
      <c r="W15" s="40">
        <f>IF('Imperial ME - Current'!$E$16&lt;3.5237,593.73-53.279*(3.5237-'Imperial ME - Current'!$E$16),593.73)</f>
        <v>593.73</v>
      </c>
      <c r="X15" s="1">
        <f t="shared" si="11"/>
        <v>7718.489999999998</v>
      </c>
      <c r="Y15" s="40">
        <f>IF('Imperial ME - Current'!$E$16&lt;4.1,696.15-33.2478*(4.1-'Imperial ME - Current'!$E$16),696.15)</f>
        <v>696.15</v>
      </c>
      <c r="Z15" s="1">
        <f t="shared" si="25"/>
        <v>9049.9499999999971</v>
      </c>
      <c r="AC15" s="40">
        <v>37</v>
      </c>
      <c r="AD15" s="40">
        <f>IF('Imperial ME - Current'!$F$16&lt;3.5237,593.73-53.279*(3.5237-'Imperial ME - Current'!$F$16),593.73)</f>
        <v>593.73</v>
      </c>
      <c r="AE15" s="1">
        <f t="shared" si="12"/>
        <v>7718.489999999998</v>
      </c>
      <c r="AF15" s="40">
        <f>IF('Imperial ME - Current'!$F$16&lt;4.1,696.15-33.2478*(4.1-'Imperial ME - Current'!$F$16),696.15)</f>
        <v>696.15</v>
      </c>
      <c r="AG15" s="1">
        <f t="shared" si="26"/>
        <v>9049.9499999999971</v>
      </c>
      <c r="AJ15" s="40">
        <v>37</v>
      </c>
      <c r="AK15" s="40">
        <f>IF('Imperial ME - Current'!$G$16&lt;3.5237,593.73-53.279*(3.5237-'Imperial ME - Current'!$G$16),593.73)</f>
        <v>593.73</v>
      </c>
      <c r="AL15" s="1">
        <f t="shared" si="13"/>
        <v>7718.489999999998</v>
      </c>
      <c r="AM15" s="40">
        <f>IF('Imperial ME - Current'!$G$16&lt;4.1,696.15-33.2478*(4.1-'Imperial ME - Current'!$G$16),696.15)</f>
        <v>696.15</v>
      </c>
      <c r="AN15" s="1">
        <f t="shared" si="27"/>
        <v>9049.9499999999971</v>
      </c>
      <c r="AQ15" s="40">
        <v>37</v>
      </c>
      <c r="AR15" s="40">
        <f>IF('Imperial ME - Current'!$H$16&lt;3.5237,593.73-53.279*(3.5237-'Imperial ME - Current'!$H$16),593.73)</f>
        <v>593.73</v>
      </c>
      <c r="AS15" s="1">
        <f t="shared" si="14"/>
        <v>7718.489999999998</v>
      </c>
      <c r="AT15" s="40">
        <f>IF('Imperial ME - Current'!$H$16&lt;4.1,696.15-33.2478*(4.1-'Imperial ME - Current'!$H$16),696.15)</f>
        <v>696.15</v>
      </c>
      <c r="AU15" s="1">
        <f t="shared" si="28"/>
        <v>9049.9499999999971</v>
      </c>
      <c r="AX15" s="40">
        <v>37</v>
      </c>
      <c r="AY15" s="40">
        <f>IF('Imperial ME - Current'!$I$16&lt;3.5237,593.73-53.279*(3.5237-'Imperial ME - Current'!$I$16),593.73)</f>
        <v>593.73</v>
      </c>
      <c r="AZ15" s="1">
        <f t="shared" si="15"/>
        <v>7718.489999999998</v>
      </c>
      <c r="BA15" s="40">
        <f>IF('Imperial ME - Current'!$I$16&lt;4.1,696.15-33.2478*(4.1-'Imperial ME - Current'!$I$16),696.15)</f>
        <v>696.15</v>
      </c>
      <c r="BB15" s="1">
        <f t="shared" si="29"/>
        <v>9049.9499999999971</v>
      </c>
    </row>
    <row r="16" spans="1:54" x14ac:dyDescent="0.25">
      <c r="A16" s="40">
        <v>38</v>
      </c>
      <c r="B16" s="40">
        <f>IF('Imperial ME - Current'!$B$16&lt;3.5237,593.73-53.279*(3.5237-'Imperial ME - Current'!$B$16),593.73)</f>
        <v>593.73</v>
      </c>
      <c r="C16" s="1">
        <f t="shared" si="8"/>
        <v>8312.2199999999975</v>
      </c>
      <c r="D16" s="40">
        <f>IF('Imperial ME - Current'!$B$16&lt;4.1,696.15-33.2478*(4.1-'Imperial ME - Current'!$B$16),696.15)</f>
        <v>696.15</v>
      </c>
      <c r="E16" s="1">
        <f t="shared" si="0"/>
        <v>9746.0999999999967</v>
      </c>
      <c r="H16" s="40">
        <v>38</v>
      </c>
      <c r="I16" s="40">
        <f>IF('Imperial ME - Current'!$C$16&lt;3.5237,593.73-53.279*(3.5237-'Imperial ME - Current'!$C$16),593.73)</f>
        <v>593.73</v>
      </c>
      <c r="J16" s="1">
        <f t="shared" si="9"/>
        <v>8312.2199999999975</v>
      </c>
      <c r="K16" s="40">
        <f>IF('Imperial ME - Current'!$C$16&lt;4.1,696.15-33.2478*(4.1-'Imperial ME - Current'!$C$16),696.15)</f>
        <v>696.15</v>
      </c>
      <c r="L16" s="1">
        <f t="shared" si="23"/>
        <v>9746.0999999999967</v>
      </c>
      <c r="O16" s="40">
        <v>38</v>
      </c>
      <c r="P16" s="40">
        <f>IF('Imperial ME - Current'!$D$16&lt;3.5237,593.73-53.279*(3.5237-'Imperial ME - Current'!$D$16),593.73)</f>
        <v>593.73</v>
      </c>
      <c r="Q16" s="1">
        <f t="shared" si="10"/>
        <v>8312.2199999999975</v>
      </c>
      <c r="R16" s="40">
        <f>IF('Imperial ME - Current'!$D$16&lt;4.1,696.15-33.2478*(4.1-'Imperial ME - Current'!$D$16),696.15)</f>
        <v>696.15</v>
      </c>
      <c r="S16" s="1">
        <f t="shared" si="24"/>
        <v>9746.0999999999967</v>
      </c>
      <c r="V16" s="40">
        <v>38</v>
      </c>
      <c r="W16" s="40">
        <f>IF('Imperial ME - Current'!$E$16&lt;3.5237,593.73-53.279*(3.5237-'Imperial ME - Current'!$E$16),593.73)</f>
        <v>593.73</v>
      </c>
      <c r="X16" s="1">
        <f t="shared" si="11"/>
        <v>8312.2199999999975</v>
      </c>
      <c r="Y16" s="40">
        <f>IF('Imperial ME - Current'!$E$16&lt;4.1,696.15-33.2478*(4.1-'Imperial ME - Current'!$E$16),696.15)</f>
        <v>696.15</v>
      </c>
      <c r="Z16" s="1">
        <f t="shared" si="25"/>
        <v>9746.0999999999967</v>
      </c>
      <c r="AC16" s="40">
        <v>38</v>
      </c>
      <c r="AD16" s="40">
        <f>IF('Imperial ME - Current'!$F$16&lt;3.5237,593.73-53.279*(3.5237-'Imperial ME - Current'!$F$16),593.73)</f>
        <v>593.73</v>
      </c>
      <c r="AE16" s="1">
        <f t="shared" si="12"/>
        <v>8312.2199999999975</v>
      </c>
      <c r="AF16" s="40">
        <f>IF('Imperial ME - Current'!$F$16&lt;4.1,696.15-33.2478*(4.1-'Imperial ME - Current'!$F$16),696.15)</f>
        <v>696.15</v>
      </c>
      <c r="AG16" s="1">
        <f t="shared" si="26"/>
        <v>9746.0999999999967</v>
      </c>
      <c r="AJ16" s="40">
        <v>38</v>
      </c>
      <c r="AK16" s="40">
        <f>IF('Imperial ME - Current'!$G$16&lt;3.5237,593.73-53.279*(3.5237-'Imperial ME - Current'!$G$16),593.73)</f>
        <v>593.73</v>
      </c>
      <c r="AL16" s="1">
        <f t="shared" si="13"/>
        <v>8312.2199999999975</v>
      </c>
      <c r="AM16" s="40">
        <f>IF('Imperial ME - Current'!$G$16&lt;4.1,696.15-33.2478*(4.1-'Imperial ME - Current'!$G$16),696.15)</f>
        <v>696.15</v>
      </c>
      <c r="AN16" s="1">
        <f t="shared" si="27"/>
        <v>9746.0999999999967</v>
      </c>
      <c r="AQ16" s="40">
        <v>38</v>
      </c>
      <c r="AR16" s="40">
        <f>IF('Imperial ME - Current'!$H$16&lt;3.5237,593.73-53.279*(3.5237-'Imperial ME - Current'!$H$16),593.73)</f>
        <v>593.73</v>
      </c>
      <c r="AS16" s="1">
        <f t="shared" si="14"/>
        <v>8312.2199999999975</v>
      </c>
      <c r="AT16" s="40">
        <f>IF('Imperial ME - Current'!$H$16&lt;4.1,696.15-33.2478*(4.1-'Imperial ME - Current'!$H$16),696.15)</f>
        <v>696.15</v>
      </c>
      <c r="AU16" s="1">
        <f t="shared" si="28"/>
        <v>9746.0999999999967</v>
      </c>
      <c r="AX16" s="40">
        <v>38</v>
      </c>
      <c r="AY16" s="40">
        <f>IF('Imperial ME - Current'!$I$16&lt;3.5237,593.73-53.279*(3.5237-'Imperial ME - Current'!$I$16),593.73)</f>
        <v>593.73</v>
      </c>
      <c r="AZ16" s="1">
        <f t="shared" si="15"/>
        <v>8312.2199999999975</v>
      </c>
      <c r="BA16" s="40">
        <f>IF('Imperial ME - Current'!$I$16&lt;4.1,696.15-33.2478*(4.1-'Imperial ME - Current'!$I$16),696.15)</f>
        <v>696.15</v>
      </c>
      <c r="BB16" s="1">
        <f t="shared" si="29"/>
        <v>9746.0999999999967</v>
      </c>
    </row>
    <row r="17" spans="1:54" x14ac:dyDescent="0.25">
      <c r="A17" s="40">
        <v>39</v>
      </c>
      <c r="B17" s="40">
        <f>IF('Imperial ME - Current'!$B$16&lt;3.5237,593.73-53.279*(3.5237-'Imperial ME - Current'!$B$16),593.73)</f>
        <v>593.73</v>
      </c>
      <c r="C17" s="1">
        <f t="shared" si="8"/>
        <v>8905.9499999999971</v>
      </c>
      <c r="D17" s="40">
        <f>IF('Imperial ME - Current'!$B$16&lt;4.1,696.15-33.2478*(4.1-'Imperial ME - Current'!$B$16),696.15)</f>
        <v>696.15</v>
      </c>
      <c r="E17" s="1">
        <f t="shared" si="0"/>
        <v>10442.249999999996</v>
      </c>
      <c r="H17" s="40">
        <v>39</v>
      </c>
      <c r="I17" s="40">
        <f>IF('Imperial ME - Current'!$C$16&lt;3.5237,593.73-53.279*(3.5237-'Imperial ME - Current'!$C$16),593.73)</f>
        <v>593.73</v>
      </c>
      <c r="J17" s="1">
        <f t="shared" si="9"/>
        <v>8905.9499999999971</v>
      </c>
      <c r="K17" s="40">
        <f>IF('Imperial ME - Current'!$C$16&lt;4.1,696.15-33.2478*(4.1-'Imperial ME - Current'!$C$16),696.15)</f>
        <v>696.15</v>
      </c>
      <c r="L17" s="1">
        <f t="shared" si="23"/>
        <v>10442.249999999996</v>
      </c>
      <c r="O17" s="40">
        <v>39</v>
      </c>
      <c r="P17" s="40">
        <f>IF('Imperial ME - Current'!$D$16&lt;3.5237,593.73-53.279*(3.5237-'Imperial ME - Current'!$D$16),593.73)</f>
        <v>593.73</v>
      </c>
      <c r="Q17" s="1">
        <f t="shared" si="10"/>
        <v>8905.9499999999971</v>
      </c>
      <c r="R17" s="40">
        <f>IF('Imperial ME - Current'!$D$16&lt;4.1,696.15-33.2478*(4.1-'Imperial ME - Current'!$D$16),696.15)</f>
        <v>696.15</v>
      </c>
      <c r="S17" s="1">
        <f t="shared" si="24"/>
        <v>10442.249999999996</v>
      </c>
      <c r="V17" s="40">
        <v>39</v>
      </c>
      <c r="W17" s="40">
        <f>IF('Imperial ME - Current'!$E$16&lt;3.5237,593.73-53.279*(3.5237-'Imperial ME - Current'!$E$16),593.73)</f>
        <v>593.73</v>
      </c>
      <c r="X17" s="1">
        <f t="shared" si="11"/>
        <v>8905.9499999999971</v>
      </c>
      <c r="Y17" s="40">
        <f>IF('Imperial ME - Current'!$E$16&lt;4.1,696.15-33.2478*(4.1-'Imperial ME - Current'!$E$16),696.15)</f>
        <v>696.15</v>
      </c>
      <c r="Z17" s="1">
        <f t="shared" si="25"/>
        <v>10442.249999999996</v>
      </c>
      <c r="AC17" s="40">
        <v>39</v>
      </c>
      <c r="AD17" s="40">
        <f>IF('Imperial ME - Current'!$F$16&lt;3.5237,593.73-53.279*(3.5237-'Imperial ME - Current'!$F$16),593.73)</f>
        <v>593.73</v>
      </c>
      <c r="AE17" s="1">
        <f t="shared" si="12"/>
        <v>8905.9499999999971</v>
      </c>
      <c r="AF17" s="40">
        <f>IF('Imperial ME - Current'!$F$16&lt;4.1,696.15-33.2478*(4.1-'Imperial ME - Current'!$F$16),696.15)</f>
        <v>696.15</v>
      </c>
      <c r="AG17" s="1">
        <f t="shared" si="26"/>
        <v>10442.249999999996</v>
      </c>
      <c r="AJ17" s="40">
        <v>39</v>
      </c>
      <c r="AK17" s="40">
        <f>IF('Imperial ME - Current'!$G$16&lt;3.5237,593.73-53.279*(3.5237-'Imperial ME - Current'!$G$16),593.73)</f>
        <v>593.73</v>
      </c>
      <c r="AL17" s="1">
        <f t="shared" si="13"/>
        <v>8905.9499999999971</v>
      </c>
      <c r="AM17" s="40">
        <f>IF('Imperial ME - Current'!$G$16&lt;4.1,696.15-33.2478*(4.1-'Imperial ME - Current'!$G$16),696.15)</f>
        <v>696.15</v>
      </c>
      <c r="AN17" s="1">
        <f t="shared" si="27"/>
        <v>10442.249999999996</v>
      </c>
      <c r="AQ17" s="40">
        <v>39</v>
      </c>
      <c r="AR17" s="40">
        <f>IF('Imperial ME - Current'!$H$16&lt;3.5237,593.73-53.279*(3.5237-'Imperial ME - Current'!$H$16),593.73)</f>
        <v>593.73</v>
      </c>
      <c r="AS17" s="1">
        <f t="shared" si="14"/>
        <v>8905.9499999999971</v>
      </c>
      <c r="AT17" s="40">
        <f>IF('Imperial ME - Current'!$H$16&lt;4.1,696.15-33.2478*(4.1-'Imperial ME - Current'!$H$16),696.15)</f>
        <v>696.15</v>
      </c>
      <c r="AU17" s="1">
        <f t="shared" si="28"/>
        <v>10442.249999999996</v>
      </c>
      <c r="AX17" s="40">
        <v>39</v>
      </c>
      <c r="AY17" s="40">
        <f>IF('Imperial ME - Current'!$I$16&lt;3.5237,593.73-53.279*(3.5237-'Imperial ME - Current'!$I$16),593.73)</f>
        <v>593.73</v>
      </c>
      <c r="AZ17" s="1">
        <f t="shared" si="15"/>
        <v>8905.9499999999971</v>
      </c>
      <c r="BA17" s="40">
        <f>IF('Imperial ME - Current'!$I$16&lt;4.1,696.15-33.2478*(4.1-'Imperial ME - Current'!$I$16),696.15)</f>
        <v>696.15</v>
      </c>
      <c r="BB17" s="1">
        <f t="shared" si="29"/>
        <v>10442.249999999996</v>
      </c>
    </row>
    <row r="18" spans="1:54" x14ac:dyDescent="0.25">
      <c r="A18" s="40">
        <v>40</v>
      </c>
      <c r="B18" s="40">
        <f>IF('Imperial ME - Current'!$B$16&lt;3.5237,593.73-53.279*(3.5237-'Imperial ME - Current'!$B$16),593.73)</f>
        <v>593.73</v>
      </c>
      <c r="C18" s="1">
        <f t="shared" si="8"/>
        <v>9499.6799999999967</v>
      </c>
      <c r="D18" s="40">
        <f>IF('Imperial ME - Current'!$B$16&lt;4.1,696.15-33.2478*(4.1-'Imperial ME - Current'!$B$16),696.15)</f>
        <v>696.15</v>
      </c>
      <c r="E18" s="1">
        <f t="shared" si="0"/>
        <v>11138.399999999996</v>
      </c>
      <c r="H18" s="40">
        <v>40</v>
      </c>
      <c r="I18" s="40">
        <f>IF('Imperial ME - Current'!$C$16&lt;3.5237,593.73-53.279*(3.5237-'Imperial ME - Current'!$C$16),593.73)</f>
        <v>593.73</v>
      </c>
      <c r="J18" s="1">
        <f t="shared" si="9"/>
        <v>9499.6799999999967</v>
      </c>
      <c r="K18" s="40">
        <f>IF('Imperial ME - Current'!$C$16&lt;4.1,696.15-33.2478*(4.1-'Imperial ME - Current'!$C$16),696.15)</f>
        <v>696.15</v>
      </c>
      <c r="L18" s="1">
        <f t="shared" si="23"/>
        <v>11138.399999999996</v>
      </c>
      <c r="O18" s="40">
        <v>40</v>
      </c>
      <c r="P18" s="40">
        <f>IF('Imperial ME - Current'!$D$16&lt;3.5237,593.73-53.279*(3.5237-'Imperial ME - Current'!$D$16),593.73)</f>
        <v>593.73</v>
      </c>
      <c r="Q18" s="1">
        <f t="shared" si="10"/>
        <v>9499.6799999999967</v>
      </c>
      <c r="R18" s="40">
        <f>IF('Imperial ME - Current'!$D$16&lt;4.1,696.15-33.2478*(4.1-'Imperial ME - Current'!$D$16),696.15)</f>
        <v>696.15</v>
      </c>
      <c r="S18" s="1">
        <f t="shared" si="24"/>
        <v>11138.399999999996</v>
      </c>
      <c r="V18" s="40">
        <v>40</v>
      </c>
      <c r="W18" s="40">
        <f>IF('Imperial ME - Current'!$E$16&lt;3.5237,593.73-53.279*(3.5237-'Imperial ME - Current'!$E$16),593.73)</f>
        <v>593.73</v>
      </c>
      <c r="X18" s="1">
        <f t="shared" si="11"/>
        <v>9499.6799999999967</v>
      </c>
      <c r="Y18" s="40">
        <f>IF('Imperial ME - Current'!$E$16&lt;4.1,696.15-33.2478*(4.1-'Imperial ME - Current'!$E$16),696.15)</f>
        <v>696.15</v>
      </c>
      <c r="Z18" s="1">
        <f t="shared" si="25"/>
        <v>11138.399999999996</v>
      </c>
      <c r="AC18" s="40">
        <v>40</v>
      </c>
      <c r="AD18" s="40">
        <f>IF('Imperial ME - Current'!$F$16&lt;3.5237,593.73-53.279*(3.5237-'Imperial ME - Current'!$F$16),593.73)</f>
        <v>593.73</v>
      </c>
      <c r="AE18" s="1">
        <f t="shared" si="12"/>
        <v>9499.6799999999967</v>
      </c>
      <c r="AF18" s="40">
        <f>IF('Imperial ME - Current'!$F$16&lt;4.1,696.15-33.2478*(4.1-'Imperial ME - Current'!$F$16),696.15)</f>
        <v>696.15</v>
      </c>
      <c r="AG18" s="1">
        <f t="shared" si="26"/>
        <v>11138.399999999996</v>
      </c>
      <c r="AJ18" s="40">
        <v>40</v>
      </c>
      <c r="AK18" s="40">
        <f>IF('Imperial ME - Current'!$G$16&lt;3.5237,593.73-53.279*(3.5237-'Imperial ME - Current'!$G$16),593.73)</f>
        <v>593.73</v>
      </c>
      <c r="AL18" s="1">
        <f t="shared" si="13"/>
        <v>9499.6799999999967</v>
      </c>
      <c r="AM18" s="40">
        <f>IF('Imperial ME - Current'!$G$16&lt;4.1,696.15-33.2478*(4.1-'Imperial ME - Current'!$G$16),696.15)</f>
        <v>696.15</v>
      </c>
      <c r="AN18" s="1">
        <f t="shared" si="27"/>
        <v>11138.399999999996</v>
      </c>
      <c r="AQ18" s="40">
        <v>40</v>
      </c>
      <c r="AR18" s="40">
        <f>IF('Imperial ME - Current'!$H$16&lt;3.5237,593.73-53.279*(3.5237-'Imperial ME - Current'!$H$16),593.73)</f>
        <v>593.73</v>
      </c>
      <c r="AS18" s="1">
        <f t="shared" si="14"/>
        <v>9499.6799999999967</v>
      </c>
      <c r="AT18" s="40">
        <f>IF('Imperial ME - Current'!$H$16&lt;4.1,696.15-33.2478*(4.1-'Imperial ME - Current'!$H$16),696.15)</f>
        <v>696.15</v>
      </c>
      <c r="AU18" s="1">
        <f t="shared" si="28"/>
        <v>11138.399999999996</v>
      </c>
      <c r="AX18" s="40">
        <v>40</v>
      </c>
      <c r="AY18" s="40">
        <f>IF('Imperial ME - Current'!$I$16&lt;3.5237,593.73-53.279*(3.5237-'Imperial ME - Current'!$I$16),593.73)</f>
        <v>593.73</v>
      </c>
      <c r="AZ18" s="1">
        <f t="shared" si="15"/>
        <v>9499.6799999999967</v>
      </c>
      <c r="BA18" s="40">
        <f>IF('Imperial ME - Current'!$I$16&lt;4.1,696.15-33.2478*(4.1-'Imperial ME - Current'!$I$16),696.15)</f>
        <v>696.15</v>
      </c>
      <c r="BB18" s="1">
        <f t="shared" si="29"/>
        <v>11138.399999999996</v>
      </c>
    </row>
    <row r="19" spans="1:54" x14ac:dyDescent="0.25">
      <c r="A19" s="40">
        <v>41</v>
      </c>
      <c r="B19" s="40">
        <f>IF('Imperial ME - Current'!$B$16&lt;3.5237,593.73-53.279*(3.5237-'Imperial ME - Current'!$B$16),593.73)</f>
        <v>593.73</v>
      </c>
      <c r="C19" s="1">
        <f t="shared" si="8"/>
        <v>10093.409999999996</v>
      </c>
      <c r="D19" s="40">
        <f>IF('Imperial ME - Current'!$B$16&lt;4.1,696.15-33.2478*(4.1-'Imperial ME - Current'!$B$16),696.15)</f>
        <v>696.15</v>
      </c>
      <c r="E19" s="1">
        <f t="shared" si="0"/>
        <v>11834.549999999996</v>
      </c>
      <c r="H19" s="40">
        <v>41</v>
      </c>
      <c r="I19" s="40">
        <f>IF('Imperial ME - Current'!$C$16&lt;3.5237,593.73-53.279*(3.5237-'Imperial ME - Current'!$C$16),593.73)</f>
        <v>593.73</v>
      </c>
      <c r="J19" s="1">
        <f t="shared" si="9"/>
        <v>10093.409999999996</v>
      </c>
      <c r="K19" s="40">
        <f>IF('Imperial ME - Current'!$C$16&lt;4.1,696.15-33.2478*(4.1-'Imperial ME - Current'!$C$16),696.15)</f>
        <v>696.15</v>
      </c>
      <c r="L19" s="1">
        <f t="shared" si="23"/>
        <v>11834.549999999996</v>
      </c>
      <c r="O19" s="40">
        <v>41</v>
      </c>
      <c r="P19" s="40">
        <f>IF('Imperial ME - Current'!$D$16&lt;3.5237,593.73-53.279*(3.5237-'Imperial ME - Current'!$D$16),593.73)</f>
        <v>593.73</v>
      </c>
      <c r="Q19" s="1">
        <f t="shared" si="10"/>
        <v>10093.409999999996</v>
      </c>
      <c r="R19" s="40">
        <f>IF('Imperial ME - Current'!$D$16&lt;4.1,696.15-33.2478*(4.1-'Imperial ME - Current'!$D$16),696.15)</f>
        <v>696.15</v>
      </c>
      <c r="S19" s="1">
        <f t="shared" si="24"/>
        <v>11834.549999999996</v>
      </c>
      <c r="V19" s="40">
        <v>41</v>
      </c>
      <c r="W19" s="40">
        <f>IF('Imperial ME - Current'!$E$16&lt;3.5237,593.73-53.279*(3.5237-'Imperial ME - Current'!$E$16),593.73)</f>
        <v>593.73</v>
      </c>
      <c r="X19" s="1">
        <f t="shared" si="11"/>
        <v>10093.409999999996</v>
      </c>
      <c r="Y19" s="40">
        <f>IF('Imperial ME - Current'!$E$16&lt;4.1,696.15-33.2478*(4.1-'Imperial ME - Current'!$E$16),696.15)</f>
        <v>696.15</v>
      </c>
      <c r="Z19" s="1">
        <f t="shared" si="25"/>
        <v>11834.549999999996</v>
      </c>
      <c r="AC19" s="40">
        <v>41</v>
      </c>
      <c r="AD19" s="40">
        <f>IF('Imperial ME - Current'!$F$16&lt;3.5237,593.73-53.279*(3.5237-'Imperial ME - Current'!$F$16),593.73)</f>
        <v>593.73</v>
      </c>
      <c r="AE19" s="1">
        <f t="shared" si="12"/>
        <v>10093.409999999996</v>
      </c>
      <c r="AF19" s="40">
        <f>IF('Imperial ME - Current'!$F$16&lt;4.1,696.15-33.2478*(4.1-'Imperial ME - Current'!$F$16),696.15)</f>
        <v>696.15</v>
      </c>
      <c r="AG19" s="1">
        <f t="shared" si="26"/>
        <v>11834.549999999996</v>
      </c>
      <c r="AJ19" s="40">
        <v>41</v>
      </c>
      <c r="AK19" s="40">
        <f>IF('Imperial ME - Current'!$G$16&lt;3.5237,593.73-53.279*(3.5237-'Imperial ME - Current'!$G$16),593.73)</f>
        <v>593.73</v>
      </c>
      <c r="AL19" s="1">
        <f t="shared" si="13"/>
        <v>10093.409999999996</v>
      </c>
      <c r="AM19" s="40">
        <f>IF('Imperial ME - Current'!$G$16&lt;4.1,696.15-33.2478*(4.1-'Imperial ME - Current'!$G$16),696.15)</f>
        <v>696.15</v>
      </c>
      <c r="AN19" s="1">
        <f t="shared" si="27"/>
        <v>11834.549999999996</v>
      </c>
      <c r="AQ19" s="40">
        <v>41</v>
      </c>
      <c r="AR19" s="40">
        <f>IF('Imperial ME - Current'!$H$16&lt;3.5237,593.73-53.279*(3.5237-'Imperial ME - Current'!$H$16),593.73)</f>
        <v>593.73</v>
      </c>
      <c r="AS19" s="1">
        <f t="shared" si="14"/>
        <v>10093.409999999996</v>
      </c>
      <c r="AT19" s="40">
        <f>IF('Imperial ME - Current'!$H$16&lt;4.1,696.15-33.2478*(4.1-'Imperial ME - Current'!$H$16),696.15)</f>
        <v>696.15</v>
      </c>
      <c r="AU19" s="1">
        <f t="shared" si="28"/>
        <v>11834.549999999996</v>
      </c>
      <c r="AX19" s="40">
        <v>41</v>
      </c>
      <c r="AY19" s="40">
        <f>IF('Imperial ME - Current'!$I$16&lt;3.5237,593.73-53.279*(3.5237-'Imperial ME - Current'!$I$16),593.73)</f>
        <v>593.73</v>
      </c>
      <c r="AZ19" s="1">
        <f t="shared" si="15"/>
        <v>10093.409999999996</v>
      </c>
      <c r="BA19" s="40">
        <f>IF('Imperial ME - Current'!$I$16&lt;4.1,696.15-33.2478*(4.1-'Imperial ME - Current'!$I$16),696.15)</f>
        <v>696.15</v>
      </c>
      <c r="BB19" s="1">
        <f t="shared" si="29"/>
        <v>11834.549999999996</v>
      </c>
    </row>
    <row r="20" spans="1:54" x14ac:dyDescent="0.25">
      <c r="A20" s="40">
        <v>42</v>
      </c>
      <c r="B20" s="40">
        <f>IF('Imperial ME - Current'!$B$16&lt;3.5237,593.73-53.279*(3.5237-'Imperial ME - Current'!$B$16),593.73)</f>
        <v>593.73</v>
      </c>
      <c r="C20" s="1">
        <f t="shared" si="8"/>
        <v>10687.139999999996</v>
      </c>
      <c r="D20" s="40">
        <f>IF('Imperial ME - Current'!$B$16&lt;4.1,696.15-33.2478*(4.1-'Imperial ME - Current'!$B$16),696.15)</f>
        <v>696.15</v>
      </c>
      <c r="E20" s="1">
        <f t="shared" si="0"/>
        <v>12530.699999999995</v>
      </c>
      <c r="H20" s="40">
        <v>42</v>
      </c>
      <c r="I20" s="40">
        <f>IF('Imperial ME - Current'!$C$16&lt;3.5237,593.73-53.279*(3.5237-'Imperial ME - Current'!$C$16),593.73)</f>
        <v>593.73</v>
      </c>
      <c r="J20" s="1">
        <f t="shared" si="9"/>
        <v>10687.139999999996</v>
      </c>
      <c r="K20" s="40">
        <f>IF('Imperial ME - Current'!$C$16&lt;4.1,696.15-33.2478*(4.1-'Imperial ME - Current'!$C$16),696.15)</f>
        <v>696.15</v>
      </c>
      <c r="L20" s="1">
        <f t="shared" si="23"/>
        <v>12530.699999999995</v>
      </c>
      <c r="O20" s="40">
        <v>42</v>
      </c>
      <c r="P20" s="40">
        <f>IF('Imperial ME - Current'!$D$16&lt;3.5237,593.73-53.279*(3.5237-'Imperial ME - Current'!$D$16),593.73)</f>
        <v>593.73</v>
      </c>
      <c r="Q20" s="1">
        <f t="shared" si="10"/>
        <v>10687.139999999996</v>
      </c>
      <c r="R20" s="40">
        <f>IF('Imperial ME - Current'!$D$16&lt;4.1,696.15-33.2478*(4.1-'Imperial ME - Current'!$D$16),696.15)</f>
        <v>696.15</v>
      </c>
      <c r="S20" s="1">
        <f t="shared" si="24"/>
        <v>12530.699999999995</v>
      </c>
      <c r="V20" s="40">
        <v>42</v>
      </c>
      <c r="W20" s="40">
        <f>IF('Imperial ME - Current'!$E$16&lt;3.5237,593.73-53.279*(3.5237-'Imperial ME - Current'!$E$16),593.73)</f>
        <v>593.73</v>
      </c>
      <c r="X20" s="1">
        <f t="shared" si="11"/>
        <v>10687.139999999996</v>
      </c>
      <c r="Y20" s="40">
        <f>IF('Imperial ME - Current'!$E$16&lt;4.1,696.15-33.2478*(4.1-'Imperial ME - Current'!$E$16),696.15)</f>
        <v>696.15</v>
      </c>
      <c r="Z20" s="1">
        <f t="shared" si="25"/>
        <v>12530.699999999995</v>
      </c>
      <c r="AC20" s="40">
        <v>42</v>
      </c>
      <c r="AD20" s="40">
        <f>IF('Imperial ME - Current'!$F$16&lt;3.5237,593.73-53.279*(3.5237-'Imperial ME - Current'!$F$16),593.73)</f>
        <v>593.73</v>
      </c>
      <c r="AE20" s="1">
        <f t="shared" si="12"/>
        <v>10687.139999999996</v>
      </c>
      <c r="AF20" s="40">
        <f>IF('Imperial ME - Current'!$F$16&lt;4.1,696.15-33.2478*(4.1-'Imperial ME - Current'!$F$16),696.15)</f>
        <v>696.15</v>
      </c>
      <c r="AG20" s="1">
        <f t="shared" si="26"/>
        <v>12530.699999999995</v>
      </c>
      <c r="AJ20" s="40">
        <v>42</v>
      </c>
      <c r="AK20" s="40">
        <f>IF('Imperial ME - Current'!$G$16&lt;3.5237,593.73-53.279*(3.5237-'Imperial ME - Current'!$G$16),593.73)</f>
        <v>593.73</v>
      </c>
      <c r="AL20" s="1">
        <f t="shared" si="13"/>
        <v>10687.139999999996</v>
      </c>
      <c r="AM20" s="40">
        <f>IF('Imperial ME - Current'!$G$16&lt;4.1,696.15-33.2478*(4.1-'Imperial ME - Current'!$G$16),696.15)</f>
        <v>696.15</v>
      </c>
      <c r="AN20" s="1">
        <f t="shared" si="27"/>
        <v>12530.699999999995</v>
      </c>
      <c r="AQ20" s="40">
        <v>42</v>
      </c>
      <c r="AR20" s="40">
        <f>IF('Imperial ME - Current'!$H$16&lt;3.5237,593.73-53.279*(3.5237-'Imperial ME - Current'!$H$16),593.73)</f>
        <v>593.73</v>
      </c>
      <c r="AS20" s="1">
        <f t="shared" si="14"/>
        <v>10687.139999999996</v>
      </c>
      <c r="AT20" s="40">
        <f>IF('Imperial ME - Current'!$H$16&lt;4.1,696.15-33.2478*(4.1-'Imperial ME - Current'!$H$16),696.15)</f>
        <v>696.15</v>
      </c>
      <c r="AU20" s="1">
        <f t="shared" si="28"/>
        <v>12530.699999999995</v>
      </c>
      <c r="AX20" s="40">
        <v>42</v>
      </c>
      <c r="AY20" s="40">
        <f>IF('Imperial ME - Current'!$I$16&lt;3.5237,593.73-53.279*(3.5237-'Imperial ME - Current'!$I$16),593.73)</f>
        <v>593.73</v>
      </c>
      <c r="AZ20" s="1">
        <f t="shared" si="15"/>
        <v>10687.139999999996</v>
      </c>
      <c r="BA20" s="40">
        <f>IF('Imperial ME - Current'!$I$16&lt;4.1,696.15-33.2478*(4.1-'Imperial ME - Current'!$I$16),696.15)</f>
        <v>696.15</v>
      </c>
      <c r="BB20" s="1">
        <f t="shared" si="29"/>
        <v>12530.699999999995</v>
      </c>
    </row>
    <row r="21" spans="1:54" x14ac:dyDescent="0.25">
      <c r="A21" s="40">
        <v>43</v>
      </c>
      <c r="B21" s="40">
        <f>IF('Imperial ME - Current'!$B$16&lt;3.5237,593.73-53.279*(3.5237-'Imperial ME - Current'!$B$16),593.73)</f>
        <v>593.73</v>
      </c>
      <c r="C21" s="1">
        <f t="shared" si="8"/>
        <v>11280.869999999995</v>
      </c>
      <c r="D21" s="40">
        <f>IF('Imperial ME - Current'!$B$16&lt;4.1,696.15-33.2478*(4.1-'Imperial ME - Current'!$B$16),696.15)</f>
        <v>696.15</v>
      </c>
      <c r="E21" s="1">
        <f t="shared" si="0"/>
        <v>13226.849999999995</v>
      </c>
      <c r="H21" s="40">
        <v>43</v>
      </c>
      <c r="I21" s="40">
        <f>IF('Imperial ME - Current'!$C$16&lt;3.5237,593.73-53.279*(3.5237-'Imperial ME - Current'!$C$16),593.73)</f>
        <v>593.73</v>
      </c>
      <c r="J21" s="1">
        <f t="shared" si="9"/>
        <v>11280.869999999995</v>
      </c>
      <c r="K21" s="40">
        <f>IF('Imperial ME - Current'!$C$16&lt;4.1,696.15-33.2478*(4.1-'Imperial ME - Current'!$C$16),696.15)</f>
        <v>696.15</v>
      </c>
      <c r="L21" s="1">
        <f t="shared" si="23"/>
        <v>13226.849999999995</v>
      </c>
      <c r="O21" s="40">
        <v>43</v>
      </c>
      <c r="P21" s="40">
        <f>IF('Imperial ME - Current'!$D$16&lt;3.5237,593.73-53.279*(3.5237-'Imperial ME - Current'!$D$16),593.73)</f>
        <v>593.73</v>
      </c>
      <c r="Q21" s="1">
        <f t="shared" si="10"/>
        <v>11280.869999999995</v>
      </c>
      <c r="R21" s="40">
        <f>IF('Imperial ME - Current'!$D$16&lt;4.1,696.15-33.2478*(4.1-'Imperial ME - Current'!$D$16),696.15)</f>
        <v>696.15</v>
      </c>
      <c r="S21" s="1">
        <f t="shared" si="24"/>
        <v>13226.849999999995</v>
      </c>
      <c r="V21" s="40">
        <v>43</v>
      </c>
      <c r="W21" s="40">
        <f>IF('Imperial ME - Current'!$E$16&lt;3.5237,593.73-53.279*(3.5237-'Imperial ME - Current'!$E$16),593.73)</f>
        <v>593.73</v>
      </c>
      <c r="X21" s="1">
        <f t="shared" si="11"/>
        <v>11280.869999999995</v>
      </c>
      <c r="Y21" s="40">
        <f>IF('Imperial ME - Current'!$E$16&lt;4.1,696.15-33.2478*(4.1-'Imperial ME - Current'!$E$16),696.15)</f>
        <v>696.15</v>
      </c>
      <c r="Z21" s="1">
        <f t="shared" si="25"/>
        <v>13226.849999999995</v>
      </c>
      <c r="AC21" s="40">
        <v>43</v>
      </c>
      <c r="AD21" s="40">
        <f>IF('Imperial ME - Current'!$F$16&lt;3.5237,593.73-53.279*(3.5237-'Imperial ME - Current'!$F$16),593.73)</f>
        <v>593.73</v>
      </c>
      <c r="AE21" s="1">
        <f t="shared" si="12"/>
        <v>11280.869999999995</v>
      </c>
      <c r="AF21" s="40">
        <f>IF('Imperial ME - Current'!$F$16&lt;4.1,696.15-33.2478*(4.1-'Imperial ME - Current'!$F$16),696.15)</f>
        <v>696.15</v>
      </c>
      <c r="AG21" s="1">
        <f t="shared" si="26"/>
        <v>13226.849999999995</v>
      </c>
      <c r="AJ21" s="40">
        <v>43</v>
      </c>
      <c r="AK21" s="40">
        <f>IF('Imperial ME - Current'!$G$16&lt;3.5237,593.73-53.279*(3.5237-'Imperial ME - Current'!$G$16),593.73)</f>
        <v>593.73</v>
      </c>
      <c r="AL21" s="1">
        <f t="shared" si="13"/>
        <v>11280.869999999995</v>
      </c>
      <c r="AM21" s="40">
        <f>IF('Imperial ME - Current'!$G$16&lt;4.1,696.15-33.2478*(4.1-'Imperial ME - Current'!$G$16),696.15)</f>
        <v>696.15</v>
      </c>
      <c r="AN21" s="1">
        <f t="shared" si="27"/>
        <v>13226.849999999995</v>
      </c>
      <c r="AQ21" s="40">
        <v>43</v>
      </c>
      <c r="AR21" s="40">
        <f>IF('Imperial ME - Current'!$H$16&lt;3.5237,593.73-53.279*(3.5237-'Imperial ME - Current'!$H$16),593.73)</f>
        <v>593.73</v>
      </c>
      <c r="AS21" s="1">
        <f t="shared" si="14"/>
        <v>11280.869999999995</v>
      </c>
      <c r="AT21" s="40">
        <f>IF('Imperial ME - Current'!$H$16&lt;4.1,696.15-33.2478*(4.1-'Imperial ME - Current'!$H$16),696.15)</f>
        <v>696.15</v>
      </c>
      <c r="AU21" s="1">
        <f t="shared" si="28"/>
        <v>13226.849999999995</v>
      </c>
      <c r="AX21" s="40">
        <v>43</v>
      </c>
      <c r="AY21" s="40">
        <f>IF('Imperial ME - Current'!$I$16&lt;3.5237,593.73-53.279*(3.5237-'Imperial ME - Current'!$I$16),593.73)</f>
        <v>593.73</v>
      </c>
      <c r="AZ21" s="1">
        <f t="shared" si="15"/>
        <v>11280.869999999995</v>
      </c>
      <c r="BA21" s="40">
        <f>IF('Imperial ME - Current'!$I$16&lt;4.1,696.15-33.2478*(4.1-'Imperial ME - Current'!$I$16),696.15)</f>
        <v>696.15</v>
      </c>
      <c r="BB21" s="1">
        <f t="shared" si="29"/>
        <v>13226.849999999995</v>
      </c>
    </row>
    <row r="22" spans="1:54" x14ac:dyDescent="0.25">
      <c r="A22" s="40">
        <v>44</v>
      </c>
      <c r="B22" s="40">
        <f>IF('Imperial ME - Current'!$B$16&lt;3.5237,593.73-53.279*(3.5237-'Imperial ME - Current'!$B$16),593.73)</f>
        <v>593.73</v>
      </c>
      <c r="C22" s="1">
        <f t="shared" si="8"/>
        <v>11874.599999999995</v>
      </c>
      <c r="D22" s="40">
        <f>IF('Imperial ME - Current'!$B$16&lt;4.1,696.15-33.2478*(4.1-'Imperial ME - Current'!$B$16),696.15)</f>
        <v>696.15</v>
      </c>
      <c r="E22" s="1">
        <f t="shared" si="0"/>
        <v>13922.999999999995</v>
      </c>
      <c r="H22" s="40">
        <v>44</v>
      </c>
      <c r="I22" s="40">
        <f>IF('Imperial ME - Current'!$C$16&lt;3.5237,593.73-53.279*(3.5237-'Imperial ME - Current'!$C$16),593.73)</f>
        <v>593.73</v>
      </c>
      <c r="J22" s="1">
        <f t="shared" si="9"/>
        <v>11874.599999999995</v>
      </c>
      <c r="K22" s="40">
        <f>IF('Imperial ME - Current'!$C$16&lt;4.1,696.15-33.2478*(4.1-'Imperial ME - Current'!$C$16),696.15)</f>
        <v>696.15</v>
      </c>
      <c r="L22" s="1">
        <f t="shared" si="23"/>
        <v>13922.999999999995</v>
      </c>
      <c r="O22" s="40">
        <v>44</v>
      </c>
      <c r="P22" s="40">
        <f>IF('Imperial ME - Current'!$D$16&lt;3.5237,593.73-53.279*(3.5237-'Imperial ME - Current'!$D$16),593.73)</f>
        <v>593.73</v>
      </c>
      <c r="Q22" s="1">
        <f t="shared" si="10"/>
        <v>11874.599999999995</v>
      </c>
      <c r="R22" s="40">
        <f>IF('Imperial ME - Current'!$D$16&lt;4.1,696.15-33.2478*(4.1-'Imperial ME - Current'!$D$16),696.15)</f>
        <v>696.15</v>
      </c>
      <c r="S22" s="1">
        <f t="shared" si="24"/>
        <v>13922.999999999995</v>
      </c>
      <c r="V22" s="40">
        <v>44</v>
      </c>
      <c r="W22" s="40">
        <f>IF('Imperial ME - Current'!$E$16&lt;3.5237,593.73-53.279*(3.5237-'Imperial ME - Current'!$E$16),593.73)</f>
        <v>593.73</v>
      </c>
      <c r="X22" s="1">
        <f t="shared" si="11"/>
        <v>11874.599999999995</v>
      </c>
      <c r="Y22" s="40">
        <f>IF('Imperial ME - Current'!$E$16&lt;4.1,696.15-33.2478*(4.1-'Imperial ME - Current'!$E$16),696.15)</f>
        <v>696.15</v>
      </c>
      <c r="Z22" s="1">
        <f t="shared" si="25"/>
        <v>13922.999999999995</v>
      </c>
      <c r="AC22" s="40">
        <v>44</v>
      </c>
      <c r="AD22" s="40">
        <f>IF('Imperial ME - Current'!$F$16&lt;3.5237,593.73-53.279*(3.5237-'Imperial ME - Current'!$F$16),593.73)</f>
        <v>593.73</v>
      </c>
      <c r="AE22" s="1">
        <f t="shared" si="12"/>
        <v>11874.599999999995</v>
      </c>
      <c r="AF22" s="40">
        <f>IF('Imperial ME - Current'!$F$16&lt;4.1,696.15-33.2478*(4.1-'Imperial ME - Current'!$F$16),696.15)</f>
        <v>696.15</v>
      </c>
      <c r="AG22" s="1">
        <f t="shared" si="26"/>
        <v>13922.999999999995</v>
      </c>
      <c r="AJ22" s="40">
        <v>44</v>
      </c>
      <c r="AK22" s="40">
        <f>IF('Imperial ME - Current'!$G$16&lt;3.5237,593.73-53.279*(3.5237-'Imperial ME - Current'!$G$16),593.73)</f>
        <v>593.73</v>
      </c>
      <c r="AL22" s="1">
        <f t="shared" si="13"/>
        <v>11874.599999999995</v>
      </c>
      <c r="AM22" s="40">
        <f>IF('Imperial ME - Current'!$G$16&lt;4.1,696.15-33.2478*(4.1-'Imperial ME - Current'!$G$16),696.15)</f>
        <v>696.15</v>
      </c>
      <c r="AN22" s="1">
        <f t="shared" si="27"/>
        <v>13922.999999999995</v>
      </c>
      <c r="AQ22" s="40">
        <v>44</v>
      </c>
      <c r="AR22" s="40">
        <f>IF('Imperial ME - Current'!$H$16&lt;3.5237,593.73-53.279*(3.5237-'Imperial ME - Current'!$H$16),593.73)</f>
        <v>593.73</v>
      </c>
      <c r="AS22" s="1">
        <f t="shared" si="14"/>
        <v>11874.599999999995</v>
      </c>
      <c r="AT22" s="40">
        <f>IF('Imperial ME - Current'!$H$16&lt;4.1,696.15-33.2478*(4.1-'Imperial ME - Current'!$H$16),696.15)</f>
        <v>696.15</v>
      </c>
      <c r="AU22" s="1">
        <f t="shared" si="28"/>
        <v>13922.999999999995</v>
      </c>
      <c r="AX22" s="40">
        <v>44</v>
      </c>
      <c r="AY22" s="40">
        <f>IF('Imperial ME - Current'!$I$16&lt;3.5237,593.73-53.279*(3.5237-'Imperial ME - Current'!$I$16),593.73)</f>
        <v>593.73</v>
      </c>
      <c r="AZ22" s="1">
        <f t="shared" si="15"/>
        <v>11874.599999999995</v>
      </c>
      <c r="BA22" s="40">
        <f>IF('Imperial ME - Current'!$I$16&lt;4.1,696.15-33.2478*(4.1-'Imperial ME - Current'!$I$16),696.15)</f>
        <v>696.15</v>
      </c>
      <c r="BB22" s="1">
        <f t="shared" si="29"/>
        <v>13922.999999999995</v>
      </c>
    </row>
    <row r="23" spans="1:54" x14ac:dyDescent="0.25">
      <c r="A23" s="40">
        <v>45</v>
      </c>
      <c r="B23" s="40">
        <f>IF('Imperial ME - Current'!$B$16&lt;3.5237,593.73-53.279*(3.5237-'Imperial ME - Current'!$B$16),593.73)</f>
        <v>593.73</v>
      </c>
      <c r="C23" s="1">
        <f t="shared" si="8"/>
        <v>12468.329999999994</v>
      </c>
      <c r="D23" s="40">
        <f>IF('Imperial ME - Current'!$B$16&lt;4.1,696.15-33.2478*(4.1-'Imperial ME - Current'!$B$16),696.15)</f>
        <v>696.15</v>
      </c>
      <c r="E23" s="1">
        <f t="shared" si="0"/>
        <v>14619.149999999994</v>
      </c>
      <c r="H23" s="40">
        <v>45</v>
      </c>
      <c r="I23" s="40">
        <f>IF('Imperial ME - Current'!$C$16&lt;3.5237,593.73-53.279*(3.5237-'Imperial ME - Current'!$C$16),593.73)</f>
        <v>593.73</v>
      </c>
      <c r="J23" s="1">
        <f t="shared" si="9"/>
        <v>12468.329999999994</v>
      </c>
      <c r="K23" s="40">
        <f>IF('Imperial ME - Current'!$C$16&lt;4.1,696.15-33.2478*(4.1-'Imperial ME - Current'!$C$16),696.15)</f>
        <v>696.15</v>
      </c>
      <c r="L23" s="1">
        <f t="shared" si="23"/>
        <v>14619.149999999994</v>
      </c>
      <c r="O23" s="40">
        <v>45</v>
      </c>
      <c r="P23" s="40">
        <f>IF('Imperial ME - Current'!$D$16&lt;3.5237,593.73-53.279*(3.5237-'Imperial ME - Current'!$D$16),593.73)</f>
        <v>593.73</v>
      </c>
      <c r="Q23" s="1">
        <f t="shared" si="10"/>
        <v>12468.329999999994</v>
      </c>
      <c r="R23" s="40">
        <f>IF('Imperial ME - Current'!$D$16&lt;4.1,696.15-33.2478*(4.1-'Imperial ME - Current'!$D$16),696.15)</f>
        <v>696.15</v>
      </c>
      <c r="S23" s="1">
        <f t="shared" si="24"/>
        <v>14619.149999999994</v>
      </c>
      <c r="V23" s="40">
        <v>45</v>
      </c>
      <c r="W23" s="40">
        <f>IF('Imperial ME - Current'!$E$16&lt;3.5237,593.73-53.279*(3.5237-'Imperial ME - Current'!$E$16),593.73)</f>
        <v>593.73</v>
      </c>
      <c r="X23" s="1">
        <f t="shared" si="11"/>
        <v>12468.329999999994</v>
      </c>
      <c r="Y23" s="40">
        <f>IF('Imperial ME - Current'!$E$16&lt;4.1,696.15-33.2478*(4.1-'Imperial ME - Current'!$E$16),696.15)</f>
        <v>696.15</v>
      </c>
      <c r="Z23" s="1">
        <f t="shared" si="25"/>
        <v>14619.149999999994</v>
      </c>
      <c r="AC23" s="40">
        <v>45</v>
      </c>
      <c r="AD23" s="40">
        <f>IF('Imperial ME - Current'!$F$16&lt;3.5237,593.73-53.279*(3.5237-'Imperial ME - Current'!$F$16),593.73)</f>
        <v>593.73</v>
      </c>
      <c r="AE23" s="1">
        <f t="shared" si="12"/>
        <v>12468.329999999994</v>
      </c>
      <c r="AF23" s="40">
        <f>IF('Imperial ME - Current'!$F$16&lt;4.1,696.15-33.2478*(4.1-'Imperial ME - Current'!$F$16),696.15)</f>
        <v>696.15</v>
      </c>
      <c r="AG23" s="1">
        <f t="shared" si="26"/>
        <v>14619.149999999994</v>
      </c>
      <c r="AJ23" s="40">
        <v>45</v>
      </c>
      <c r="AK23" s="40">
        <f>IF('Imperial ME - Current'!$G$16&lt;3.5237,593.73-53.279*(3.5237-'Imperial ME - Current'!$G$16),593.73)</f>
        <v>593.73</v>
      </c>
      <c r="AL23" s="1">
        <f t="shared" si="13"/>
        <v>12468.329999999994</v>
      </c>
      <c r="AM23" s="40">
        <f>IF('Imperial ME - Current'!$G$16&lt;4.1,696.15-33.2478*(4.1-'Imperial ME - Current'!$G$16),696.15)</f>
        <v>696.15</v>
      </c>
      <c r="AN23" s="1">
        <f t="shared" si="27"/>
        <v>14619.149999999994</v>
      </c>
      <c r="AQ23" s="40">
        <v>45</v>
      </c>
      <c r="AR23" s="40">
        <f>IF('Imperial ME - Current'!$H$16&lt;3.5237,593.73-53.279*(3.5237-'Imperial ME - Current'!$H$16),593.73)</f>
        <v>593.73</v>
      </c>
      <c r="AS23" s="1">
        <f t="shared" si="14"/>
        <v>12468.329999999994</v>
      </c>
      <c r="AT23" s="40">
        <f>IF('Imperial ME - Current'!$H$16&lt;4.1,696.15-33.2478*(4.1-'Imperial ME - Current'!$H$16),696.15)</f>
        <v>696.15</v>
      </c>
      <c r="AU23" s="1">
        <f t="shared" si="28"/>
        <v>14619.149999999994</v>
      </c>
      <c r="AX23" s="40">
        <v>45</v>
      </c>
      <c r="AY23" s="40">
        <f>IF('Imperial ME - Current'!$I$16&lt;3.5237,593.73-53.279*(3.5237-'Imperial ME - Current'!$I$16),593.73)</f>
        <v>593.73</v>
      </c>
      <c r="AZ23" s="1">
        <f t="shared" si="15"/>
        <v>12468.329999999994</v>
      </c>
      <c r="BA23" s="40">
        <f>IF('Imperial ME - Current'!$I$16&lt;4.1,696.15-33.2478*(4.1-'Imperial ME - Current'!$I$16),696.15)</f>
        <v>696.15</v>
      </c>
      <c r="BB23" s="1">
        <f t="shared" si="29"/>
        <v>14619.149999999994</v>
      </c>
    </row>
    <row r="24" spans="1:54" x14ac:dyDescent="0.25">
      <c r="A24" s="40">
        <v>46</v>
      </c>
      <c r="B24" s="40">
        <f>IF('Imperial ME - Current'!$B$16&lt;3.5237,593.73-53.279*(3.5237-'Imperial ME - Current'!$B$16),593.73)</f>
        <v>593.73</v>
      </c>
      <c r="C24" s="1">
        <f t="shared" si="8"/>
        <v>13062.059999999994</v>
      </c>
      <c r="D24" s="40">
        <f>IF('Imperial ME - Current'!$B$16&lt;4.1,696.15-33.2478*(4.1-'Imperial ME - Current'!$B$16),696.15)</f>
        <v>696.15</v>
      </c>
      <c r="E24" s="1">
        <f t="shared" si="0"/>
        <v>15315.299999999994</v>
      </c>
      <c r="H24" s="40">
        <v>46</v>
      </c>
      <c r="I24" s="40">
        <f>IF('Imperial ME - Current'!$C$16&lt;3.5237,593.73-53.279*(3.5237-'Imperial ME - Current'!$C$16),593.73)</f>
        <v>593.73</v>
      </c>
      <c r="J24" s="1">
        <f t="shared" si="9"/>
        <v>13062.059999999994</v>
      </c>
      <c r="K24" s="40">
        <f>IF('Imperial ME - Current'!$C$16&lt;4.1,696.15-33.2478*(4.1-'Imperial ME - Current'!$C$16),696.15)</f>
        <v>696.15</v>
      </c>
      <c r="L24" s="1">
        <f t="shared" si="23"/>
        <v>15315.299999999994</v>
      </c>
      <c r="O24" s="40">
        <v>46</v>
      </c>
      <c r="P24" s="40">
        <f>IF('Imperial ME - Current'!$D$16&lt;3.5237,593.73-53.279*(3.5237-'Imperial ME - Current'!$D$16),593.73)</f>
        <v>593.73</v>
      </c>
      <c r="Q24" s="1">
        <f t="shared" si="10"/>
        <v>13062.059999999994</v>
      </c>
      <c r="R24" s="40">
        <f>IF('Imperial ME - Current'!$D$16&lt;4.1,696.15-33.2478*(4.1-'Imperial ME - Current'!$D$16),696.15)</f>
        <v>696.15</v>
      </c>
      <c r="S24" s="1">
        <f t="shared" si="24"/>
        <v>15315.299999999994</v>
      </c>
      <c r="V24" s="40">
        <v>46</v>
      </c>
      <c r="W24" s="40">
        <f>IF('Imperial ME - Current'!$E$16&lt;3.5237,593.73-53.279*(3.5237-'Imperial ME - Current'!$E$16),593.73)</f>
        <v>593.73</v>
      </c>
      <c r="X24" s="1">
        <f t="shared" si="11"/>
        <v>13062.059999999994</v>
      </c>
      <c r="Y24" s="40">
        <f>IF('Imperial ME - Current'!$E$16&lt;4.1,696.15-33.2478*(4.1-'Imperial ME - Current'!$E$16),696.15)</f>
        <v>696.15</v>
      </c>
      <c r="Z24" s="1">
        <f t="shared" si="25"/>
        <v>15315.299999999994</v>
      </c>
      <c r="AC24" s="40">
        <v>46</v>
      </c>
      <c r="AD24" s="40">
        <f>IF('Imperial ME - Current'!$F$16&lt;3.5237,593.73-53.279*(3.5237-'Imperial ME - Current'!$F$16),593.73)</f>
        <v>593.73</v>
      </c>
      <c r="AE24" s="1">
        <f t="shared" si="12"/>
        <v>13062.059999999994</v>
      </c>
      <c r="AF24" s="40">
        <f>IF('Imperial ME - Current'!$F$16&lt;4.1,696.15-33.2478*(4.1-'Imperial ME - Current'!$F$16),696.15)</f>
        <v>696.15</v>
      </c>
      <c r="AG24" s="1">
        <f t="shared" si="26"/>
        <v>15315.299999999994</v>
      </c>
      <c r="AJ24" s="40">
        <v>46</v>
      </c>
      <c r="AK24" s="40">
        <f>IF('Imperial ME - Current'!$G$16&lt;3.5237,593.73-53.279*(3.5237-'Imperial ME - Current'!$G$16),593.73)</f>
        <v>593.73</v>
      </c>
      <c r="AL24" s="1">
        <f t="shared" si="13"/>
        <v>13062.059999999994</v>
      </c>
      <c r="AM24" s="40">
        <f>IF('Imperial ME - Current'!$G$16&lt;4.1,696.15-33.2478*(4.1-'Imperial ME - Current'!$G$16),696.15)</f>
        <v>696.15</v>
      </c>
      <c r="AN24" s="1">
        <f t="shared" si="27"/>
        <v>15315.299999999994</v>
      </c>
      <c r="AQ24" s="40">
        <v>46</v>
      </c>
      <c r="AR24" s="40">
        <f>IF('Imperial ME - Current'!$H$16&lt;3.5237,593.73-53.279*(3.5237-'Imperial ME - Current'!$H$16),593.73)</f>
        <v>593.73</v>
      </c>
      <c r="AS24" s="1">
        <f t="shared" si="14"/>
        <v>13062.059999999994</v>
      </c>
      <c r="AT24" s="40">
        <f>IF('Imperial ME - Current'!$H$16&lt;4.1,696.15-33.2478*(4.1-'Imperial ME - Current'!$H$16),696.15)</f>
        <v>696.15</v>
      </c>
      <c r="AU24" s="1">
        <f t="shared" si="28"/>
        <v>15315.299999999994</v>
      </c>
      <c r="AX24" s="40">
        <v>46</v>
      </c>
      <c r="AY24" s="40">
        <f>IF('Imperial ME - Current'!$I$16&lt;3.5237,593.73-53.279*(3.5237-'Imperial ME - Current'!$I$16),593.73)</f>
        <v>593.73</v>
      </c>
      <c r="AZ24" s="1">
        <f t="shared" si="15"/>
        <v>13062.059999999994</v>
      </c>
      <c r="BA24" s="40">
        <f>IF('Imperial ME - Current'!$I$16&lt;4.1,696.15-33.2478*(4.1-'Imperial ME - Current'!$I$16),696.15)</f>
        <v>696.15</v>
      </c>
      <c r="BB24" s="1">
        <f t="shared" si="29"/>
        <v>15315.299999999994</v>
      </c>
    </row>
    <row r="25" spans="1:54" x14ac:dyDescent="0.25">
      <c r="A25" s="40">
        <v>47</v>
      </c>
      <c r="B25" s="40">
        <f>IF('Imperial ME - Current'!$B$16&lt;3.5237,593.73-53.279*(3.5237-'Imperial ME - Current'!$B$16),593.73)</f>
        <v>593.73</v>
      </c>
      <c r="C25" s="1">
        <f t="shared" si="8"/>
        <v>13655.789999999994</v>
      </c>
      <c r="D25" s="40">
        <f>IF('Imperial ME - Current'!$B$16&lt;4.1,696.15-33.2478*(4.1-'Imperial ME - Current'!$B$16),696.15)</f>
        <v>696.15</v>
      </c>
      <c r="E25" s="1">
        <f t="shared" si="0"/>
        <v>16011.449999999993</v>
      </c>
      <c r="H25" s="40">
        <v>47</v>
      </c>
      <c r="I25" s="40">
        <f>IF('Imperial ME - Current'!$C$16&lt;3.5237,593.73-53.279*(3.5237-'Imperial ME - Current'!$C$16),593.73)</f>
        <v>593.73</v>
      </c>
      <c r="J25" s="1">
        <f t="shared" si="9"/>
        <v>13655.789999999994</v>
      </c>
      <c r="K25" s="40">
        <f>IF('Imperial ME - Current'!$C$16&lt;4.1,696.15-33.2478*(4.1-'Imperial ME - Current'!$C$16),696.15)</f>
        <v>696.15</v>
      </c>
      <c r="L25" s="1">
        <f t="shared" si="23"/>
        <v>16011.449999999993</v>
      </c>
      <c r="O25" s="40">
        <v>47</v>
      </c>
      <c r="P25" s="40">
        <f>IF('Imperial ME - Current'!$D$16&lt;3.5237,593.73-53.279*(3.5237-'Imperial ME - Current'!$D$16),593.73)</f>
        <v>593.73</v>
      </c>
      <c r="Q25" s="1">
        <f t="shared" si="10"/>
        <v>13655.789999999994</v>
      </c>
      <c r="R25" s="40">
        <f>IF('Imperial ME - Current'!$D$16&lt;4.1,696.15-33.2478*(4.1-'Imperial ME - Current'!$D$16),696.15)</f>
        <v>696.15</v>
      </c>
      <c r="S25" s="1">
        <f t="shared" si="24"/>
        <v>16011.449999999993</v>
      </c>
      <c r="V25" s="40">
        <v>47</v>
      </c>
      <c r="W25" s="40">
        <f>IF('Imperial ME - Current'!$E$16&lt;3.5237,593.73-53.279*(3.5237-'Imperial ME - Current'!$E$16),593.73)</f>
        <v>593.73</v>
      </c>
      <c r="X25" s="1">
        <f t="shared" si="11"/>
        <v>13655.789999999994</v>
      </c>
      <c r="Y25" s="40">
        <f>IF('Imperial ME - Current'!$E$16&lt;4.1,696.15-33.2478*(4.1-'Imperial ME - Current'!$E$16),696.15)</f>
        <v>696.15</v>
      </c>
      <c r="Z25" s="1">
        <f t="shared" si="25"/>
        <v>16011.449999999993</v>
      </c>
      <c r="AC25" s="40">
        <v>47</v>
      </c>
      <c r="AD25" s="40">
        <f>IF('Imperial ME - Current'!$F$16&lt;3.5237,593.73-53.279*(3.5237-'Imperial ME - Current'!$F$16),593.73)</f>
        <v>593.73</v>
      </c>
      <c r="AE25" s="1">
        <f t="shared" si="12"/>
        <v>13655.789999999994</v>
      </c>
      <c r="AF25" s="40">
        <f>IF('Imperial ME - Current'!$F$16&lt;4.1,696.15-33.2478*(4.1-'Imperial ME - Current'!$F$16),696.15)</f>
        <v>696.15</v>
      </c>
      <c r="AG25" s="1">
        <f t="shared" si="26"/>
        <v>16011.449999999993</v>
      </c>
      <c r="AJ25" s="40">
        <v>47</v>
      </c>
      <c r="AK25" s="40">
        <f>IF('Imperial ME - Current'!$G$16&lt;3.5237,593.73-53.279*(3.5237-'Imperial ME - Current'!$G$16),593.73)</f>
        <v>593.73</v>
      </c>
      <c r="AL25" s="1">
        <f t="shared" si="13"/>
        <v>13655.789999999994</v>
      </c>
      <c r="AM25" s="40">
        <f>IF('Imperial ME - Current'!$G$16&lt;4.1,696.15-33.2478*(4.1-'Imperial ME - Current'!$G$16),696.15)</f>
        <v>696.15</v>
      </c>
      <c r="AN25" s="1">
        <f t="shared" si="27"/>
        <v>16011.449999999993</v>
      </c>
      <c r="AQ25" s="40">
        <v>47</v>
      </c>
      <c r="AR25" s="40">
        <f>IF('Imperial ME - Current'!$H$16&lt;3.5237,593.73-53.279*(3.5237-'Imperial ME - Current'!$H$16),593.73)</f>
        <v>593.73</v>
      </c>
      <c r="AS25" s="1">
        <f t="shared" si="14"/>
        <v>13655.789999999994</v>
      </c>
      <c r="AT25" s="40">
        <f>IF('Imperial ME - Current'!$H$16&lt;4.1,696.15-33.2478*(4.1-'Imperial ME - Current'!$H$16),696.15)</f>
        <v>696.15</v>
      </c>
      <c r="AU25" s="1">
        <f t="shared" si="28"/>
        <v>16011.449999999993</v>
      </c>
      <c r="AX25" s="40">
        <v>47</v>
      </c>
      <c r="AY25" s="40">
        <f>IF('Imperial ME - Current'!$I$16&lt;3.5237,593.73-53.279*(3.5237-'Imperial ME - Current'!$I$16),593.73)</f>
        <v>593.73</v>
      </c>
      <c r="AZ25" s="1">
        <f t="shared" si="15"/>
        <v>13655.789999999994</v>
      </c>
      <c r="BA25" s="40">
        <f>IF('Imperial ME - Current'!$I$16&lt;4.1,696.15-33.2478*(4.1-'Imperial ME - Current'!$I$16),696.15)</f>
        <v>696.15</v>
      </c>
      <c r="BB25" s="1">
        <f t="shared" si="29"/>
        <v>16011.449999999993</v>
      </c>
    </row>
    <row r="26" spans="1:54" x14ac:dyDescent="0.25">
      <c r="A26" s="40">
        <v>48</v>
      </c>
      <c r="B26" s="40">
        <f>IF('Imperial ME - Current'!$B$16&lt;3.5237,593.73-53.279*(3.5237-'Imperial ME - Current'!$B$16),593.73)</f>
        <v>593.73</v>
      </c>
      <c r="C26" s="1">
        <f t="shared" si="8"/>
        <v>14249.519999999993</v>
      </c>
      <c r="D26" s="40">
        <f>IF('Imperial ME - Current'!$B$16&lt;4.1,696.15-33.2478*(4.1-'Imperial ME - Current'!$B$16),696.15)</f>
        <v>696.15</v>
      </c>
      <c r="E26" s="1">
        <f t="shared" si="0"/>
        <v>16707.599999999995</v>
      </c>
      <c r="H26" s="40">
        <v>48</v>
      </c>
      <c r="I26" s="40">
        <f>IF('Imperial ME - Current'!$C$16&lt;3.5237,593.73-53.279*(3.5237-'Imperial ME - Current'!$C$16),593.73)</f>
        <v>593.73</v>
      </c>
      <c r="J26" s="1">
        <f t="shared" si="9"/>
        <v>14249.519999999993</v>
      </c>
      <c r="K26" s="40">
        <f>IF('Imperial ME - Current'!$C$16&lt;4.1,696.15-33.2478*(4.1-'Imperial ME - Current'!$C$16),696.15)</f>
        <v>696.15</v>
      </c>
      <c r="L26" s="1">
        <f t="shared" si="23"/>
        <v>16707.599999999995</v>
      </c>
      <c r="O26" s="40">
        <v>48</v>
      </c>
      <c r="P26" s="40">
        <f>IF('Imperial ME - Current'!$D$16&lt;3.5237,593.73-53.279*(3.5237-'Imperial ME - Current'!$D$16),593.73)</f>
        <v>593.73</v>
      </c>
      <c r="Q26" s="1">
        <f t="shared" si="10"/>
        <v>14249.519999999993</v>
      </c>
      <c r="R26" s="40">
        <f>IF('Imperial ME - Current'!$D$16&lt;4.1,696.15-33.2478*(4.1-'Imperial ME - Current'!$D$16),696.15)</f>
        <v>696.15</v>
      </c>
      <c r="S26" s="1">
        <f t="shared" si="24"/>
        <v>16707.599999999995</v>
      </c>
      <c r="V26" s="40">
        <v>48</v>
      </c>
      <c r="W26" s="40">
        <f>IF('Imperial ME - Current'!$E$16&lt;3.5237,593.73-53.279*(3.5237-'Imperial ME - Current'!$E$16),593.73)</f>
        <v>593.73</v>
      </c>
      <c r="X26" s="1">
        <f t="shared" si="11"/>
        <v>14249.519999999993</v>
      </c>
      <c r="Y26" s="40">
        <f>IF('Imperial ME - Current'!$E$16&lt;4.1,696.15-33.2478*(4.1-'Imperial ME - Current'!$E$16),696.15)</f>
        <v>696.15</v>
      </c>
      <c r="Z26" s="1">
        <f t="shared" si="25"/>
        <v>16707.599999999995</v>
      </c>
      <c r="AC26" s="40">
        <v>48</v>
      </c>
      <c r="AD26" s="40">
        <f>IF('Imperial ME - Current'!$F$16&lt;3.5237,593.73-53.279*(3.5237-'Imperial ME - Current'!$F$16),593.73)</f>
        <v>593.73</v>
      </c>
      <c r="AE26" s="1">
        <f t="shared" si="12"/>
        <v>14249.519999999993</v>
      </c>
      <c r="AF26" s="40">
        <f>IF('Imperial ME - Current'!$F$16&lt;4.1,696.15-33.2478*(4.1-'Imperial ME - Current'!$F$16),696.15)</f>
        <v>696.15</v>
      </c>
      <c r="AG26" s="1">
        <f t="shared" si="26"/>
        <v>16707.599999999995</v>
      </c>
      <c r="AJ26" s="40">
        <v>48</v>
      </c>
      <c r="AK26" s="40">
        <f>IF('Imperial ME - Current'!$G$16&lt;3.5237,593.73-53.279*(3.5237-'Imperial ME - Current'!$G$16),593.73)</f>
        <v>593.73</v>
      </c>
      <c r="AL26" s="1">
        <f t="shared" si="13"/>
        <v>14249.519999999993</v>
      </c>
      <c r="AM26" s="40">
        <f>IF('Imperial ME - Current'!$G$16&lt;4.1,696.15-33.2478*(4.1-'Imperial ME - Current'!$G$16),696.15)</f>
        <v>696.15</v>
      </c>
      <c r="AN26" s="1">
        <f t="shared" si="27"/>
        <v>16707.599999999995</v>
      </c>
      <c r="AQ26" s="40">
        <v>48</v>
      </c>
      <c r="AR26" s="40">
        <f>IF('Imperial ME - Current'!$H$16&lt;3.5237,593.73-53.279*(3.5237-'Imperial ME - Current'!$H$16),593.73)</f>
        <v>593.73</v>
      </c>
      <c r="AS26" s="1">
        <f t="shared" si="14"/>
        <v>14249.519999999993</v>
      </c>
      <c r="AT26" s="40">
        <f>IF('Imperial ME - Current'!$H$16&lt;4.1,696.15-33.2478*(4.1-'Imperial ME - Current'!$H$16),696.15)</f>
        <v>696.15</v>
      </c>
      <c r="AU26" s="1">
        <f t="shared" si="28"/>
        <v>16707.599999999995</v>
      </c>
      <c r="AX26" s="40">
        <v>48</v>
      </c>
      <c r="AY26" s="40">
        <f>IF('Imperial ME - Current'!$I$16&lt;3.5237,593.73-53.279*(3.5237-'Imperial ME - Current'!$I$16),593.73)</f>
        <v>593.73</v>
      </c>
      <c r="AZ26" s="1">
        <f t="shared" si="15"/>
        <v>14249.519999999993</v>
      </c>
      <c r="BA26" s="40">
        <f>IF('Imperial ME - Current'!$I$16&lt;4.1,696.15-33.2478*(4.1-'Imperial ME - Current'!$I$16),696.15)</f>
        <v>696.15</v>
      </c>
      <c r="BB26" s="1">
        <f t="shared" si="29"/>
        <v>16707.599999999995</v>
      </c>
    </row>
    <row r="27" spans="1:54" x14ac:dyDescent="0.25">
      <c r="A27" s="40">
        <v>49</v>
      </c>
      <c r="B27" s="40">
        <f>IF('Imperial ME - Current'!$B$16&lt;3.5237,593.73-53.279*(3.5237-'Imperial ME - Current'!$B$16),593.73)</f>
        <v>593.73</v>
      </c>
      <c r="C27" s="1">
        <f t="shared" si="8"/>
        <v>14843.249999999993</v>
      </c>
      <c r="D27" s="40">
        <f>IF('Imperial ME - Current'!$B$16&lt;4.1,696.15-33.2478*(4.1-'Imperial ME - Current'!$B$16),696.15)</f>
        <v>696.15</v>
      </c>
      <c r="E27" s="1">
        <f t="shared" si="0"/>
        <v>17403.749999999996</v>
      </c>
      <c r="H27" s="40">
        <v>49</v>
      </c>
      <c r="I27" s="40">
        <f>IF('Imperial ME - Current'!$C$16&lt;3.5237,593.73-53.279*(3.5237-'Imperial ME - Current'!$C$16),593.73)</f>
        <v>593.73</v>
      </c>
      <c r="J27" s="1">
        <f t="shared" si="9"/>
        <v>14843.249999999993</v>
      </c>
      <c r="K27" s="40">
        <f>IF('Imperial ME - Current'!$C$16&lt;4.1,696.15-33.2478*(4.1-'Imperial ME - Current'!$C$16),696.15)</f>
        <v>696.15</v>
      </c>
      <c r="L27" s="1">
        <f t="shared" si="23"/>
        <v>17403.749999999996</v>
      </c>
      <c r="O27" s="40">
        <v>49</v>
      </c>
      <c r="P27" s="40">
        <f>IF('Imperial ME - Current'!$D$16&lt;3.5237,593.73-53.279*(3.5237-'Imperial ME - Current'!$D$16),593.73)</f>
        <v>593.73</v>
      </c>
      <c r="Q27" s="1">
        <f t="shared" si="10"/>
        <v>14843.249999999993</v>
      </c>
      <c r="R27" s="40">
        <f>IF('Imperial ME - Current'!$D$16&lt;4.1,696.15-33.2478*(4.1-'Imperial ME - Current'!$D$16),696.15)</f>
        <v>696.15</v>
      </c>
      <c r="S27" s="1">
        <f t="shared" si="24"/>
        <v>17403.749999999996</v>
      </c>
      <c r="V27" s="40">
        <v>49</v>
      </c>
      <c r="W27" s="40">
        <f>IF('Imperial ME - Current'!$E$16&lt;3.5237,593.73-53.279*(3.5237-'Imperial ME - Current'!$E$16),593.73)</f>
        <v>593.73</v>
      </c>
      <c r="X27" s="1">
        <f t="shared" si="11"/>
        <v>14843.249999999993</v>
      </c>
      <c r="Y27" s="40">
        <f>IF('Imperial ME - Current'!$E$16&lt;4.1,696.15-33.2478*(4.1-'Imperial ME - Current'!$E$16),696.15)</f>
        <v>696.15</v>
      </c>
      <c r="Z27" s="1">
        <f t="shared" si="25"/>
        <v>17403.749999999996</v>
      </c>
      <c r="AC27" s="40">
        <v>49</v>
      </c>
      <c r="AD27" s="40">
        <f>IF('Imperial ME - Current'!$F$16&lt;3.5237,593.73-53.279*(3.5237-'Imperial ME - Current'!$F$16),593.73)</f>
        <v>593.73</v>
      </c>
      <c r="AE27" s="1">
        <f t="shared" si="12"/>
        <v>14843.249999999993</v>
      </c>
      <c r="AF27" s="40">
        <f>IF('Imperial ME - Current'!$F$16&lt;4.1,696.15-33.2478*(4.1-'Imperial ME - Current'!$F$16),696.15)</f>
        <v>696.15</v>
      </c>
      <c r="AG27" s="1">
        <f t="shared" si="26"/>
        <v>17403.749999999996</v>
      </c>
      <c r="AJ27" s="40">
        <v>49</v>
      </c>
      <c r="AK27" s="40">
        <f>IF('Imperial ME - Current'!$G$16&lt;3.5237,593.73-53.279*(3.5237-'Imperial ME - Current'!$G$16),593.73)</f>
        <v>593.73</v>
      </c>
      <c r="AL27" s="1">
        <f t="shared" si="13"/>
        <v>14843.249999999993</v>
      </c>
      <c r="AM27" s="40">
        <f>IF('Imperial ME - Current'!$G$16&lt;4.1,696.15-33.2478*(4.1-'Imperial ME - Current'!$G$16),696.15)</f>
        <v>696.15</v>
      </c>
      <c r="AN27" s="1">
        <f t="shared" si="27"/>
        <v>17403.749999999996</v>
      </c>
      <c r="AQ27" s="40">
        <v>49</v>
      </c>
      <c r="AR27" s="40">
        <f>IF('Imperial ME - Current'!$H$16&lt;3.5237,593.73-53.279*(3.5237-'Imperial ME - Current'!$H$16),593.73)</f>
        <v>593.73</v>
      </c>
      <c r="AS27" s="1">
        <f t="shared" si="14"/>
        <v>14843.249999999993</v>
      </c>
      <c r="AT27" s="40">
        <f>IF('Imperial ME - Current'!$H$16&lt;4.1,696.15-33.2478*(4.1-'Imperial ME - Current'!$H$16),696.15)</f>
        <v>696.15</v>
      </c>
      <c r="AU27" s="1">
        <f t="shared" si="28"/>
        <v>17403.749999999996</v>
      </c>
      <c r="AX27" s="40">
        <v>49</v>
      </c>
      <c r="AY27" s="40">
        <f>IF('Imperial ME - Current'!$I$16&lt;3.5237,593.73-53.279*(3.5237-'Imperial ME - Current'!$I$16),593.73)</f>
        <v>593.73</v>
      </c>
      <c r="AZ27" s="1">
        <f t="shared" si="15"/>
        <v>14843.249999999993</v>
      </c>
      <c r="BA27" s="40">
        <f>IF('Imperial ME - Current'!$I$16&lt;4.1,696.15-33.2478*(4.1-'Imperial ME - Current'!$I$16),696.15)</f>
        <v>696.15</v>
      </c>
      <c r="BB27" s="1">
        <f t="shared" si="29"/>
        <v>17403.749999999996</v>
      </c>
    </row>
    <row r="28" spans="1:54" x14ac:dyDescent="0.25">
      <c r="A28" s="40">
        <v>50</v>
      </c>
      <c r="B28" s="40">
        <f>IF('Imperial ME - Current'!$B$16&lt;3.5237,593.73-53.279*(3.5237-'Imperial ME - Current'!$B$16),593.73)</f>
        <v>593.73</v>
      </c>
      <c r="C28" s="1">
        <f t="shared" si="8"/>
        <v>15436.979999999992</v>
      </c>
      <c r="D28" s="40">
        <f>IF('Imperial ME - Current'!$B$16&lt;4.1,696.15-33.2478*(4.1-'Imperial ME - Current'!$B$16),696.15)</f>
        <v>696.15</v>
      </c>
      <c r="E28" s="1">
        <f t="shared" si="0"/>
        <v>18099.899999999998</v>
      </c>
      <c r="H28" s="40">
        <v>50</v>
      </c>
      <c r="I28" s="40">
        <f>IF('Imperial ME - Current'!$C$16&lt;3.5237,593.73-53.279*(3.5237-'Imperial ME - Current'!$C$16),593.73)</f>
        <v>593.73</v>
      </c>
      <c r="J28" s="1">
        <f t="shared" si="9"/>
        <v>15436.979999999992</v>
      </c>
      <c r="K28" s="40">
        <f>IF('Imperial ME - Current'!$C$16&lt;4.1,696.15-33.2478*(4.1-'Imperial ME - Current'!$C$16),696.15)</f>
        <v>696.15</v>
      </c>
      <c r="L28" s="1">
        <f t="shared" si="23"/>
        <v>18099.899999999998</v>
      </c>
      <c r="O28" s="40">
        <v>50</v>
      </c>
      <c r="P28" s="40">
        <f>IF('Imperial ME - Current'!$D$16&lt;3.5237,593.73-53.279*(3.5237-'Imperial ME - Current'!$D$16),593.73)</f>
        <v>593.73</v>
      </c>
      <c r="Q28" s="1">
        <f t="shared" si="10"/>
        <v>15436.979999999992</v>
      </c>
      <c r="R28" s="40">
        <f>IF('Imperial ME - Current'!$D$16&lt;4.1,696.15-33.2478*(4.1-'Imperial ME - Current'!$D$16),696.15)</f>
        <v>696.15</v>
      </c>
      <c r="S28" s="1">
        <f t="shared" si="24"/>
        <v>18099.899999999998</v>
      </c>
      <c r="V28" s="40">
        <v>50</v>
      </c>
      <c r="W28" s="40">
        <f>IF('Imperial ME - Current'!$E$16&lt;3.5237,593.73-53.279*(3.5237-'Imperial ME - Current'!$E$16),593.73)</f>
        <v>593.73</v>
      </c>
      <c r="X28" s="1">
        <f t="shared" si="11"/>
        <v>15436.979999999992</v>
      </c>
      <c r="Y28" s="40">
        <f>IF('Imperial ME - Current'!$E$16&lt;4.1,696.15-33.2478*(4.1-'Imperial ME - Current'!$E$16),696.15)</f>
        <v>696.15</v>
      </c>
      <c r="Z28" s="1">
        <f t="shared" si="25"/>
        <v>18099.899999999998</v>
      </c>
      <c r="AC28" s="40">
        <v>50</v>
      </c>
      <c r="AD28" s="40">
        <f>IF('Imperial ME - Current'!$F$16&lt;3.5237,593.73-53.279*(3.5237-'Imperial ME - Current'!$F$16),593.73)</f>
        <v>593.73</v>
      </c>
      <c r="AE28" s="1">
        <f t="shared" si="12"/>
        <v>15436.979999999992</v>
      </c>
      <c r="AF28" s="40">
        <f>IF('Imperial ME - Current'!$F$16&lt;4.1,696.15-33.2478*(4.1-'Imperial ME - Current'!$F$16),696.15)</f>
        <v>696.15</v>
      </c>
      <c r="AG28" s="1">
        <f t="shared" si="26"/>
        <v>18099.899999999998</v>
      </c>
      <c r="AJ28" s="40">
        <v>50</v>
      </c>
      <c r="AK28" s="40">
        <f>IF('Imperial ME - Current'!$G$16&lt;3.5237,593.73-53.279*(3.5237-'Imperial ME - Current'!$G$16),593.73)</f>
        <v>593.73</v>
      </c>
      <c r="AL28" s="1">
        <f t="shared" si="13"/>
        <v>15436.979999999992</v>
      </c>
      <c r="AM28" s="40">
        <f>IF('Imperial ME - Current'!$G$16&lt;4.1,696.15-33.2478*(4.1-'Imperial ME - Current'!$G$16),696.15)</f>
        <v>696.15</v>
      </c>
      <c r="AN28" s="1">
        <f t="shared" si="27"/>
        <v>18099.899999999998</v>
      </c>
      <c r="AQ28" s="40">
        <v>50</v>
      </c>
      <c r="AR28" s="40">
        <f>IF('Imperial ME - Current'!$H$16&lt;3.5237,593.73-53.279*(3.5237-'Imperial ME - Current'!$H$16),593.73)</f>
        <v>593.73</v>
      </c>
      <c r="AS28" s="1">
        <f t="shared" si="14"/>
        <v>15436.979999999992</v>
      </c>
      <c r="AT28" s="40">
        <f>IF('Imperial ME - Current'!$H$16&lt;4.1,696.15-33.2478*(4.1-'Imperial ME - Current'!$H$16),696.15)</f>
        <v>696.15</v>
      </c>
      <c r="AU28" s="1">
        <f t="shared" si="28"/>
        <v>18099.899999999998</v>
      </c>
      <c r="AX28" s="40">
        <v>50</v>
      </c>
      <c r="AY28" s="40">
        <f>IF('Imperial ME - Current'!$I$16&lt;3.5237,593.73-53.279*(3.5237-'Imperial ME - Current'!$I$16),593.73)</f>
        <v>593.73</v>
      </c>
      <c r="AZ28" s="1">
        <f t="shared" si="15"/>
        <v>15436.979999999992</v>
      </c>
      <c r="BA28" s="40">
        <f>IF('Imperial ME - Current'!$I$16&lt;4.1,696.15-33.2478*(4.1-'Imperial ME - Current'!$I$16),696.15)</f>
        <v>696.15</v>
      </c>
      <c r="BB28" s="1">
        <f t="shared" si="29"/>
        <v>18099.899999999998</v>
      </c>
    </row>
    <row r="29" spans="1:54" x14ac:dyDescent="0.25">
      <c r="A29" s="40">
        <v>51</v>
      </c>
      <c r="B29" s="40">
        <f>IF('Imperial ME - Current'!$B$16&lt;3.1622,840.33-168.66*(3.1622-'Imperial ME - Current'!$B$16),840.33)</f>
        <v>840.33</v>
      </c>
      <c r="C29" s="1">
        <f t="shared" si="8"/>
        <v>16277.309999999992</v>
      </c>
      <c r="D29" s="40">
        <f>IF('Imperial ME - Current'!$B$16&lt;4.0581,604.98+0.000000659*(4.0581-'Imperial ME - Current'!$B$16)-32.9253*(4.0581-'Imperial ME - Current'!$B$16)^2,604.98)</f>
        <v>604.98</v>
      </c>
      <c r="E29" s="1">
        <f t="shared" si="0"/>
        <v>18704.879999999997</v>
      </c>
      <c r="H29" s="40">
        <v>51</v>
      </c>
      <c r="I29" s="40">
        <f>IF('Imperial ME - Current'!$C$16&lt;3.1622,840.33-168.66*(3.1622-'Imperial ME - Current'!$C$16),840.33)</f>
        <v>840.33</v>
      </c>
      <c r="J29" s="1">
        <f t="shared" si="9"/>
        <v>16277.309999999992</v>
      </c>
      <c r="K29" s="40">
        <f>IF('Imperial ME - Current'!$C$16&lt;4.0581,604.98+0.000000659*(4.0581-'Imperial ME - Current'!$C$16)-32.9253*(4.0581-'Imperial ME - Current'!$C$16)^2,604.98)</f>
        <v>604.98</v>
      </c>
      <c r="L29" s="1">
        <f t="shared" si="23"/>
        <v>18704.879999999997</v>
      </c>
      <c r="O29" s="40">
        <v>51</v>
      </c>
      <c r="P29" s="40">
        <f>IF('Imperial ME - Current'!$D$16&lt;3.1622,840.33-168.66*(3.1622-'Imperial ME - Current'!$D$16),840.33)</f>
        <v>840.33</v>
      </c>
      <c r="Q29" s="1">
        <f t="shared" si="10"/>
        <v>16277.309999999992</v>
      </c>
      <c r="R29" s="40">
        <f>IF('Imperial ME - Current'!$D$16&lt;4.0581,604.98+0.000000659*(4.0581-'Imperial ME - Current'!$D$16)-32.9253*(4.0581-'Imperial ME - Current'!$B$16)^2,604.98)</f>
        <v>604.98</v>
      </c>
      <c r="S29" s="1">
        <f t="shared" si="24"/>
        <v>18704.879999999997</v>
      </c>
      <c r="V29" s="40">
        <v>51</v>
      </c>
      <c r="W29" s="40">
        <f>IF('Imperial ME - Current'!$E$16&lt;3.1622,840.33-168.66*(3.1622-'Imperial ME - Current'!$B$16),840.33)</f>
        <v>840.33</v>
      </c>
      <c r="X29" s="1">
        <f t="shared" si="11"/>
        <v>16277.309999999992</v>
      </c>
      <c r="Y29" s="40">
        <f>IF('Imperial ME - Current'!$E$16&lt;4.0581,604.98+0.000000659*(4.0581-'Imperial ME - Current'!$E$16)-32.9253*(4.0581-'Imperial ME - Current'!$E$16)^2,604.98)</f>
        <v>604.98</v>
      </c>
      <c r="Z29" s="1">
        <f t="shared" si="25"/>
        <v>18704.879999999997</v>
      </c>
      <c r="AC29" s="40">
        <v>51</v>
      </c>
      <c r="AD29" s="40">
        <f>IF('Imperial ME - Current'!$F$16&lt;3.1622,840.33-168.66*(3.1622-'Imperial ME - Current'!$F$16),840.33)</f>
        <v>840.33</v>
      </c>
      <c r="AE29" s="1">
        <f t="shared" si="12"/>
        <v>16277.309999999992</v>
      </c>
      <c r="AF29" s="40">
        <f>IF('Imperial ME - Current'!$F$16&lt;4.0581,604.98+0.000000659*(4.0581-'Imperial ME - Current'!$F$16)-32.9253*(4.0581-'Imperial ME - Current'!$F$16)^2,604.98)</f>
        <v>604.98</v>
      </c>
      <c r="AG29" s="1">
        <f t="shared" si="26"/>
        <v>18704.879999999997</v>
      </c>
      <c r="AJ29" s="40">
        <v>51</v>
      </c>
      <c r="AK29" s="40">
        <f>IF('Imperial ME - Current'!$G$16&lt;3.1622,840.33-168.66*(3.1622-'Imperial ME - Current'!$G$16),840.33)</f>
        <v>840.33</v>
      </c>
      <c r="AL29" s="1">
        <f t="shared" si="13"/>
        <v>16277.309999999992</v>
      </c>
      <c r="AM29" s="40">
        <f>IF('Imperial ME - Current'!$G$16&lt;4.0581,604.98+0.000000659*(4.0581-'Imperial ME - Current'!$G$16)-32.9253*(4.0581-'Imperial ME - Current'!$G$16)^2,604.98)</f>
        <v>604.98</v>
      </c>
      <c r="AN29" s="1">
        <f t="shared" si="27"/>
        <v>18704.879999999997</v>
      </c>
      <c r="AQ29" s="40">
        <v>51</v>
      </c>
      <c r="AR29" s="40">
        <f>IF('Imperial ME - Current'!$H$16&lt;3.1622,840.33-168.66*(3.1622-'Imperial ME - Current'!$H$16),840.33)</f>
        <v>840.33</v>
      </c>
      <c r="AS29" s="1">
        <f t="shared" si="14"/>
        <v>16277.309999999992</v>
      </c>
      <c r="AT29" s="40">
        <f>IF('Imperial ME - Current'!$H$16&lt;4.0581,604.98+0.000000659*(4.0581-'Imperial ME - Current'!$H$16)-32.9253*(4.0581-'Imperial ME - Current'!$H$16)^2,604.98)</f>
        <v>604.98</v>
      </c>
      <c r="AU29" s="1">
        <f t="shared" si="28"/>
        <v>18704.879999999997</v>
      </c>
      <c r="AX29" s="40">
        <v>51</v>
      </c>
      <c r="AY29" s="40">
        <f>IF('Imperial ME - Current'!$I$16&lt;3.1622,840.33-168.66*(3.1622-'Imperial ME - Current'!$I$16),840.33)</f>
        <v>840.33</v>
      </c>
      <c r="AZ29" s="1">
        <f t="shared" si="15"/>
        <v>16277.309999999992</v>
      </c>
      <c r="BA29" s="40">
        <f>IF('Imperial ME - Current'!$I$16&lt;4.0581,604.98+0.000000659*(4.0581-'Imperial ME - Current'!$I$16)-32.9253*(4.0581-'Imperial ME - Current'!$I$16)^2,604.98)</f>
        <v>604.98</v>
      </c>
      <c r="BB29" s="1">
        <f t="shared" si="29"/>
        <v>18704.879999999997</v>
      </c>
    </row>
    <row r="30" spans="1:54" x14ac:dyDescent="0.25">
      <c r="A30" s="40">
        <v>52</v>
      </c>
      <c r="B30" s="40">
        <f>IF('Imperial ME - Current'!$B$16&lt;3.1622,840.33-168.66*(3.1622-'Imperial ME - Current'!$B$16),840.33)</f>
        <v>840.33</v>
      </c>
      <c r="C30" s="1">
        <f t="shared" si="8"/>
        <v>17117.639999999992</v>
      </c>
      <c r="D30" s="40">
        <f>IF('Imperial ME - Current'!$B$16&lt;4.0581,604.98+0.000000659*(4.0581-'Imperial ME - Current'!$B$16)-32.9253*(4.0581-'Imperial ME - Current'!$B$16)^2,604.98)</f>
        <v>604.98</v>
      </c>
      <c r="E30" s="1">
        <f t="shared" si="0"/>
        <v>19309.859999999997</v>
      </c>
      <c r="H30" s="40">
        <v>52</v>
      </c>
      <c r="I30" s="40">
        <f>IF('Imperial ME - Current'!$C$16&lt;3.1622,840.33-168.66*(3.1622-'Imperial ME - Current'!$C$16),840.33)</f>
        <v>840.33</v>
      </c>
      <c r="J30" s="1">
        <f t="shared" si="9"/>
        <v>17117.639999999992</v>
      </c>
      <c r="K30" s="40">
        <f>IF('Imperial ME - Current'!$C$16&lt;4.0581,604.98+0.000000659*(4.0581-'Imperial ME - Current'!$C$16)-32.9253*(4.0581-'Imperial ME - Current'!$C$16)^2,604.98)</f>
        <v>604.98</v>
      </c>
      <c r="L30" s="1">
        <f t="shared" si="23"/>
        <v>19309.859999999997</v>
      </c>
      <c r="O30" s="40">
        <v>52</v>
      </c>
      <c r="P30" s="40">
        <f>IF('Imperial ME - Current'!$D$16&lt;3.1622,840.33-168.66*(3.1622-'Imperial ME - Current'!$D$16),840.33)</f>
        <v>840.33</v>
      </c>
      <c r="Q30" s="1">
        <f t="shared" si="10"/>
        <v>17117.639999999992</v>
      </c>
      <c r="R30" s="40">
        <f>IF('Imperial ME - Current'!$D$16&lt;4.0581,604.98+0.000000659*(4.0581-'Imperial ME - Current'!$D$16)-32.9253*(4.0581-'Imperial ME - Current'!$B$16)^2,604.98)</f>
        <v>604.98</v>
      </c>
      <c r="S30" s="1">
        <f t="shared" si="24"/>
        <v>19309.859999999997</v>
      </c>
      <c r="V30" s="40">
        <v>52</v>
      </c>
      <c r="W30" s="40">
        <f>IF('Imperial ME - Current'!$E$16&lt;3.1622,840.33-168.66*(3.1622-'Imperial ME - Current'!$B$16),840.33)</f>
        <v>840.33</v>
      </c>
      <c r="X30" s="1">
        <f t="shared" si="11"/>
        <v>17117.639999999992</v>
      </c>
      <c r="Y30" s="40">
        <f>IF('Imperial ME - Current'!$E$16&lt;4.0581,604.98+0.000000659*(4.0581-'Imperial ME - Current'!$E$16)-32.9253*(4.0581-'Imperial ME - Current'!$E$16)^2,604.98)</f>
        <v>604.98</v>
      </c>
      <c r="Z30" s="1">
        <f t="shared" si="25"/>
        <v>19309.859999999997</v>
      </c>
      <c r="AC30" s="40">
        <v>52</v>
      </c>
      <c r="AD30" s="40">
        <f>IF('Imperial ME - Current'!$F$16&lt;3.1622,840.33-168.66*(3.1622-'Imperial ME - Current'!$F$16),840.33)</f>
        <v>840.33</v>
      </c>
      <c r="AE30" s="1">
        <f t="shared" si="12"/>
        <v>17117.639999999992</v>
      </c>
      <c r="AF30" s="40">
        <f>IF('Imperial ME - Current'!$F$16&lt;4.0581,604.98+0.000000659*(4.0581-'Imperial ME - Current'!$F$16)-32.9253*(4.0581-'Imperial ME - Current'!$F$16)^2,604.98)</f>
        <v>604.98</v>
      </c>
      <c r="AG30" s="1">
        <f t="shared" si="26"/>
        <v>19309.859999999997</v>
      </c>
      <c r="AJ30" s="40">
        <v>52</v>
      </c>
      <c r="AK30" s="40">
        <f>IF('Imperial ME - Current'!$G$16&lt;3.1622,840.33-168.66*(3.1622-'Imperial ME - Current'!$G$16),840.33)</f>
        <v>840.33</v>
      </c>
      <c r="AL30" s="1">
        <f t="shared" si="13"/>
        <v>17117.639999999992</v>
      </c>
      <c r="AM30" s="40">
        <f>IF('Imperial ME - Current'!$G$16&lt;4.0581,604.98+0.000000659*(4.0581-'Imperial ME - Current'!$G$16)-32.9253*(4.0581-'Imperial ME - Current'!$G$16)^2,604.98)</f>
        <v>604.98</v>
      </c>
      <c r="AN30" s="1">
        <f t="shared" si="27"/>
        <v>19309.859999999997</v>
      </c>
      <c r="AQ30" s="40">
        <v>52</v>
      </c>
      <c r="AR30" s="40">
        <f>IF('Imperial ME - Current'!$H$16&lt;3.1622,840.33-168.66*(3.1622-'Imperial ME - Current'!$H$16),840.33)</f>
        <v>840.33</v>
      </c>
      <c r="AS30" s="1">
        <f t="shared" si="14"/>
        <v>17117.639999999992</v>
      </c>
      <c r="AT30" s="40">
        <f>IF('Imperial ME - Current'!$H$16&lt;4.0581,604.98+0.000000659*(4.0581-'Imperial ME - Current'!$H$16)-32.9253*(4.0581-'Imperial ME - Current'!$H$16)^2,604.98)</f>
        <v>604.98</v>
      </c>
      <c r="AU30" s="1">
        <f t="shared" si="28"/>
        <v>19309.859999999997</v>
      </c>
      <c r="AX30" s="40">
        <v>52</v>
      </c>
      <c r="AY30" s="40">
        <f>IF('Imperial ME - Current'!$I$16&lt;3.1622,840.33-168.66*(3.1622-'Imperial ME - Current'!$I$16),840.33)</f>
        <v>840.33</v>
      </c>
      <c r="AZ30" s="1">
        <f t="shared" si="15"/>
        <v>17117.639999999992</v>
      </c>
      <c r="BA30" s="40">
        <f>IF('Imperial ME - Current'!$I$16&lt;4.0581,604.98+0.000000659*(4.0581-'Imperial ME - Current'!$I$16)-32.9253*(4.0581-'Imperial ME - Current'!$I$16)^2,604.98)</f>
        <v>604.98</v>
      </c>
      <c r="BB30" s="1">
        <f t="shared" si="29"/>
        <v>19309.859999999997</v>
      </c>
    </row>
    <row r="31" spans="1:54" x14ac:dyDescent="0.25">
      <c r="A31" s="40">
        <v>53</v>
      </c>
      <c r="B31" s="40">
        <f>IF('Imperial ME - Current'!$B$16&lt;3.1622,840.33-168.66*(3.1622-'Imperial ME - Current'!$B$16),840.33)</f>
        <v>840.33</v>
      </c>
      <c r="C31" s="1">
        <f t="shared" si="8"/>
        <v>17957.969999999994</v>
      </c>
      <c r="D31" s="40">
        <f>IF('Imperial ME - Current'!$B$16&lt;4.0581,604.98+0.000000659*(4.0581-'Imperial ME - Current'!$B$16)-32.9253*(4.0581-'Imperial ME - Current'!$B$16)^2,604.98)</f>
        <v>604.98</v>
      </c>
      <c r="E31" s="1">
        <f t="shared" si="0"/>
        <v>19914.839999999997</v>
      </c>
      <c r="H31" s="40">
        <v>53</v>
      </c>
      <c r="I31" s="40">
        <f>IF('Imperial ME - Current'!$C$16&lt;3.1622,840.33-168.66*(3.1622-'Imperial ME - Current'!$C$16),840.33)</f>
        <v>840.33</v>
      </c>
      <c r="J31" s="1">
        <f t="shared" si="9"/>
        <v>17957.969999999994</v>
      </c>
      <c r="K31" s="40">
        <f>IF('Imperial ME - Current'!$C$16&lt;4.0581,604.98+0.000000659*(4.0581-'Imperial ME - Current'!$C$16)-32.9253*(4.0581-'Imperial ME - Current'!$C$16)^2,604.98)</f>
        <v>604.98</v>
      </c>
      <c r="L31" s="1">
        <f t="shared" si="23"/>
        <v>19914.839999999997</v>
      </c>
      <c r="O31" s="40">
        <v>53</v>
      </c>
      <c r="P31" s="40">
        <f>IF('Imperial ME - Current'!$D$16&lt;3.1622,840.33-168.66*(3.1622-'Imperial ME - Current'!$D$16),840.33)</f>
        <v>840.33</v>
      </c>
      <c r="Q31" s="1">
        <f t="shared" si="10"/>
        <v>17957.969999999994</v>
      </c>
      <c r="R31" s="40">
        <f>IF('Imperial ME - Current'!$D$16&lt;4.0581,604.98+0.000000659*(4.0581-'Imperial ME - Current'!$D$16)-32.9253*(4.0581-'Imperial ME - Current'!$B$16)^2,604.98)</f>
        <v>604.98</v>
      </c>
      <c r="S31" s="1">
        <f t="shared" si="24"/>
        <v>19914.839999999997</v>
      </c>
      <c r="V31" s="40">
        <v>53</v>
      </c>
      <c r="W31" s="40">
        <f>IF('Imperial ME - Current'!$E$16&lt;3.1622,840.33-168.66*(3.1622-'Imperial ME - Current'!$B$16),840.33)</f>
        <v>840.33</v>
      </c>
      <c r="X31" s="1">
        <f t="shared" si="11"/>
        <v>17957.969999999994</v>
      </c>
      <c r="Y31" s="40">
        <f>IF('Imperial ME - Current'!$E$16&lt;4.0581,604.98+0.000000659*(4.0581-'Imperial ME - Current'!$E$16)-32.9253*(4.0581-'Imperial ME - Current'!$E$16)^2,604.98)</f>
        <v>604.98</v>
      </c>
      <c r="Z31" s="1">
        <f t="shared" si="25"/>
        <v>19914.839999999997</v>
      </c>
      <c r="AC31" s="40">
        <v>53</v>
      </c>
      <c r="AD31" s="40">
        <f>IF('Imperial ME - Current'!$F$16&lt;3.1622,840.33-168.66*(3.1622-'Imperial ME - Current'!$F$16),840.33)</f>
        <v>840.33</v>
      </c>
      <c r="AE31" s="1">
        <f t="shared" si="12"/>
        <v>17957.969999999994</v>
      </c>
      <c r="AF31" s="40">
        <f>IF('Imperial ME - Current'!$F$16&lt;4.0581,604.98+0.000000659*(4.0581-'Imperial ME - Current'!$F$16)-32.9253*(4.0581-'Imperial ME - Current'!$F$16)^2,604.98)</f>
        <v>604.98</v>
      </c>
      <c r="AG31" s="1">
        <f t="shared" si="26"/>
        <v>19914.839999999997</v>
      </c>
      <c r="AJ31" s="40">
        <v>53</v>
      </c>
      <c r="AK31" s="40">
        <f>IF('Imperial ME - Current'!$G$16&lt;3.1622,840.33-168.66*(3.1622-'Imperial ME - Current'!$G$16),840.33)</f>
        <v>840.33</v>
      </c>
      <c r="AL31" s="1">
        <f t="shared" si="13"/>
        <v>17957.969999999994</v>
      </c>
      <c r="AM31" s="40">
        <f>IF('Imperial ME - Current'!$G$16&lt;4.0581,604.98+0.000000659*(4.0581-'Imperial ME - Current'!$G$16)-32.9253*(4.0581-'Imperial ME - Current'!$G$16)^2,604.98)</f>
        <v>604.98</v>
      </c>
      <c r="AN31" s="1">
        <f t="shared" si="27"/>
        <v>19914.839999999997</v>
      </c>
      <c r="AQ31" s="40">
        <v>53</v>
      </c>
      <c r="AR31" s="40">
        <f>IF('Imperial ME - Current'!$H$16&lt;3.1622,840.33-168.66*(3.1622-'Imperial ME - Current'!$H$16),840.33)</f>
        <v>840.33</v>
      </c>
      <c r="AS31" s="1">
        <f t="shared" si="14"/>
        <v>17957.969999999994</v>
      </c>
      <c r="AT31" s="40">
        <f>IF('Imperial ME - Current'!$H$16&lt;4.0581,604.98+0.000000659*(4.0581-'Imperial ME - Current'!$H$16)-32.9253*(4.0581-'Imperial ME - Current'!$H$16)^2,604.98)</f>
        <v>604.98</v>
      </c>
      <c r="AU31" s="1">
        <f t="shared" si="28"/>
        <v>19914.839999999997</v>
      </c>
      <c r="AX31" s="40">
        <v>53</v>
      </c>
      <c r="AY31" s="40">
        <f>IF('Imperial ME - Current'!$I$16&lt;3.1622,840.33-168.66*(3.1622-'Imperial ME - Current'!$I$16),840.33)</f>
        <v>840.33</v>
      </c>
      <c r="AZ31" s="1">
        <f t="shared" si="15"/>
        <v>17957.969999999994</v>
      </c>
      <c r="BA31" s="40">
        <f>IF('Imperial ME - Current'!$I$16&lt;4.0581,604.98+0.000000659*(4.0581-'Imperial ME - Current'!$I$16)-32.9253*(4.0581-'Imperial ME - Current'!$I$16)^2,604.98)</f>
        <v>604.98</v>
      </c>
      <c r="BB31" s="1">
        <f t="shared" si="29"/>
        <v>19914.839999999997</v>
      </c>
    </row>
    <row r="32" spans="1:54" x14ac:dyDescent="0.25">
      <c r="A32" s="40">
        <v>54</v>
      </c>
      <c r="B32" s="40">
        <f>IF('Imperial ME - Current'!$B$16&lt;3.1622,840.33-168.66*(3.1622-'Imperial ME - Current'!$B$16),840.33)</f>
        <v>840.33</v>
      </c>
      <c r="C32" s="1">
        <f t="shared" si="8"/>
        <v>18798.299999999996</v>
      </c>
      <c r="D32" s="40">
        <f>IF('Imperial ME - Current'!$B$16&lt;4.0581,604.98+0.000000659*(4.0581-'Imperial ME - Current'!$B$16)-32.9253*(4.0581-'Imperial ME - Current'!$B$16)^2,604.98)</f>
        <v>604.98</v>
      </c>
      <c r="E32" s="1">
        <f t="shared" si="0"/>
        <v>20519.819999999996</v>
      </c>
      <c r="H32" s="40">
        <v>54</v>
      </c>
      <c r="I32" s="40">
        <f>IF('Imperial ME - Current'!$C$16&lt;3.1622,840.33-168.66*(3.1622-'Imperial ME - Current'!$C$16),840.33)</f>
        <v>840.33</v>
      </c>
      <c r="J32" s="1">
        <f t="shared" si="9"/>
        <v>18798.299999999996</v>
      </c>
      <c r="K32" s="40">
        <f>IF('Imperial ME - Current'!$C$16&lt;4.0581,604.98+0.000000659*(4.0581-'Imperial ME - Current'!$C$16)-32.9253*(4.0581-'Imperial ME - Current'!$C$16)^2,604.98)</f>
        <v>604.98</v>
      </c>
      <c r="L32" s="1">
        <f t="shared" si="23"/>
        <v>20519.819999999996</v>
      </c>
      <c r="O32" s="40">
        <v>54</v>
      </c>
      <c r="P32" s="40">
        <f>IF('Imperial ME - Current'!$D$16&lt;3.1622,840.33-168.66*(3.1622-'Imperial ME - Current'!$D$16),840.33)</f>
        <v>840.33</v>
      </c>
      <c r="Q32" s="1">
        <f t="shared" si="10"/>
        <v>18798.299999999996</v>
      </c>
      <c r="R32" s="40">
        <f>IF('Imperial ME - Current'!$D$16&lt;4.0581,604.98+0.000000659*(4.0581-'Imperial ME - Current'!$D$16)-32.9253*(4.0581-'Imperial ME - Current'!$B$16)^2,604.98)</f>
        <v>604.98</v>
      </c>
      <c r="S32" s="1">
        <f t="shared" si="24"/>
        <v>20519.819999999996</v>
      </c>
      <c r="V32" s="40">
        <v>54</v>
      </c>
      <c r="W32" s="40">
        <f>IF('Imperial ME - Current'!$E$16&lt;3.1622,840.33-168.66*(3.1622-'Imperial ME - Current'!$B$16),840.33)</f>
        <v>840.33</v>
      </c>
      <c r="X32" s="1">
        <f t="shared" si="11"/>
        <v>18798.299999999996</v>
      </c>
      <c r="Y32" s="40">
        <f>IF('Imperial ME - Current'!$E$16&lt;4.0581,604.98+0.000000659*(4.0581-'Imperial ME - Current'!$E$16)-32.9253*(4.0581-'Imperial ME - Current'!$E$16)^2,604.98)</f>
        <v>604.98</v>
      </c>
      <c r="Z32" s="1">
        <f t="shared" si="25"/>
        <v>20519.819999999996</v>
      </c>
      <c r="AC32" s="40">
        <v>54</v>
      </c>
      <c r="AD32" s="40">
        <f>IF('Imperial ME - Current'!$F$16&lt;3.1622,840.33-168.66*(3.1622-'Imperial ME - Current'!$F$16),840.33)</f>
        <v>840.33</v>
      </c>
      <c r="AE32" s="1">
        <f t="shared" si="12"/>
        <v>18798.299999999996</v>
      </c>
      <c r="AF32" s="40">
        <f>IF('Imperial ME - Current'!$F$16&lt;4.0581,604.98+0.000000659*(4.0581-'Imperial ME - Current'!$F$16)-32.9253*(4.0581-'Imperial ME - Current'!$F$16)^2,604.98)</f>
        <v>604.98</v>
      </c>
      <c r="AG32" s="1">
        <f t="shared" si="26"/>
        <v>20519.819999999996</v>
      </c>
      <c r="AJ32" s="40">
        <v>54</v>
      </c>
      <c r="AK32" s="40">
        <f>IF('Imperial ME - Current'!$G$16&lt;3.1622,840.33-168.66*(3.1622-'Imperial ME - Current'!$G$16),840.33)</f>
        <v>840.33</v>
      </c>
      <c r="AL32" s="1">
        <f t="shared" si="13"/>
        <v>18798.299999999996</v>
      </c>
      <c r="AM32" s="40">
        <f>IF('Imperial ME - Current'!$G$16&lt;4.0581,604.98+0.000000659*(4.0581-'Imperial ME - Current'!$G$16)-32.9253*(4.0581-'Imperial ME - Current'!$G$16)^2,604.98)</f>
        <v>604.98</v>
      </c>
      <c r="AN32" s="1">
        <f t="shared" si="27"/>
        <v>20519.819999999996</v>
      </c>
      <c r="AQ32" s="40">
        <v>54</v>
      </c>
      <c r="AR32" s="40">
        <f>IF('Imperial ME - Current'!$H$16&lt;3.1622,840.33-168.66*(3.1622-'Imperial ME - Current'!$H$16),840.33)</f>
        <v>840.33</v>
      </c>
      <c r="AS32" s="1">
        <f t="shared" si="14"/>
        <v>18798.299999999996</v>
      </c>
      <c r="AT32" s="40">
        <f>IF('Imperial ME - Current'!$H$16&lt;4.0581,604.98+0.000000659*(4.0581-'Imperial ME - Current'!$H$16)-32.9253*(4.0581-'Imperial ME - Current'!$H$16)^2,604.98)</f>
        <v>604.98</v>
      </c>
      <c r="AU32" s="1">
        <f t="shared" si="28"/>
        <v>20519.819999999996</v>
      </c>
      <c r="AX32" s="40">
        <v>54</v>
      </c>
      <c r="AY32" s="40">
        <f>IF('Imperial ME - Current'!$I$16&lt;3.1622,840.33-168.66*(3.1622-'Imperial ME - Current'!$I$16),840.33)</f>
        <v>840.33</v>
      </c>
      <c r="AZ32" s="1">
        <f t="shared" si="15"/>
        <v>18798.299999999996</v>
      </c>
      <c r="BA32" s="40">
        <f>IF('Imperial ME - Current'!$I$16&lt;4.0581,604.98+0.000000659*(4.0581-'Imperial ME - Current'!$I$16)-32.9253*(4.0581-'Imperial ME - Current'!$I$16)^2,604.98)</f>
        <v>604.98</v>
      </c>
      <c r="BB32" s="1">
        <f t="shared" si="29"/>
        <v>20519.819999999996</v>
      </c>
    </row>
    <row r="33" spans="1:54" x14ac:dyDescent="0.25">
      <c r="A33" s="40">
        <v>55</v>
      </c>
      <c r="B33" s="40">
        <f>IF('Imperial ME - Current'!$B$16&lt;3.1622,840.33-168.66*(3.1622-'Imperial ME - Current'!$B$16),840.33)</f>
        <v>840.33</v>
      </c>
      <c r="C33" s="1">
        <f t="shared" si="8"/>
        <v>19638.629999999997</v>
      </c>
      <c r="D33" s="40">
        <f>IF('Imperial ME - Current'!$B$16&lt;4.0581,604.98+0.000000659*(4.0581-'Imperial ME - Current'!$B$16)-32.9253*(4.0581-'Imperial ME - Current'!$B$16)^2,604.98)</f>
        <v>604.98</v>
      </c>
      <c r="E33" s="1">
        <f t="shared" si="0"/>
        <v>21124.799999999996</v>
      </c>
      <c r="H33" s="40">
        <v>55</v>
      </c>
      <c r="I33" s="40">
        <f>IF('Imperial ME - Current'!$C$16&lt;3.1622,840.33-168.66*(3.1622-'Imperial ME - Current'!$C$16),840.33)</f>
        <v>840.33</v>
      </c>
      <c r="J33" s="1">
        <f t="shared" si="9"/>
        <v>19638.629999999997</v>
      </c>
      <c r="K33" s="40">
        <f>IF('Imperial ME - Current'!$C$16&lt;4.0581,604.98+0.000000659*(4.0581-'Imperial ME - Current'!$C$16)-32.9253*(4.0581-'Imperial ME - Current'!$C$16)^2,604.98)</f>
        <v>604.98</v>
      </c>
      <c r="L33" s="1">
        <f t="shared" si="23"/>
        <v>21124.799999999996</v>
      </c>
      <c r="O33" s="40">
        <v>55</v>
      </c>
      <c r="P33" s="40">
        <f>IF('Imperial ME - Current'!$D$16&lt;3.1622,840.33-168.66*(3.1622-'Imperial ME - Current'!$D$16),840.33)</f>
        <v>840.33</v>
      </c>
      <c r="Q33" s="1">
        <f t="shared" si="10"/>
        <v>19638.629999999997</v>
      </c>
      <c r="R33" s="40">
        <f>IF('Imperial ME - Current'!$D$16&lt;4.0581,604.98+0.000000659*(4.0581-'Imperial ME - Current'!$D$16)-32.9253*(4.0581-'Imperial ME - Current'!$B$16)^2,604.98)</f>
        <v>604.98</v>
      </c>
      <c r="S33" s="1">
        <f t="shared" si="24"/>
        <v>21124.799999999996</v>
      </c>
      <c r="V33" s="40">
        <v>55</v>
      </c>
      <c r="W33" s="40">
        <f>IF('Imperial ME - Current'!$E$16&lt;3.1622,840.33-168.66*(3.1622-'Imperial ME - Current'!$B$16),840.33)</f>
        <v>840.33</v>
      </c>
      <c r="X33" s="1">
        <f t="shared" si="11"/>
        <v>19638.629999999997</v>
      </c>
      <c r="Y33" s="40">
        <f>IF('Imperial ME - Current'!$E$16&lt;4.0581,604.98+0.000000659*(4.0581-'Imperial ME - Current'!$E$16)-32.9253*(4.0581-'Imperial ME - Current'!$E$16)^2,604.98)</f>
        <v>604.98</v>
      </c>
      <c r="Z33" s="1">
        <f t="shared" si="25"/>
        <v>21124.799999999996</v>
      </c>
      <c r="AC33" s="40">
        <v>55</v>
      </c>
      <c r="AD33" s="40">
        <f>IF('Imperial ME - Current'!$F$16&lt;3.1622,840.33-168.66*(3.1622-'Imperial ME - Current'!$F$16),840.33)</f>
        <v>840.33</v>
      </c>
      <c r="AE33" s="1">
        <f t="shared" si="12"/>
        <v>19638.629999999997</v>
      </c>
      <c r="AF33" s="40">
        <f>IF('Imperial ME - Current'!$F$16&lt;4.0581,604.98+0.000000659*(4.0581-'Imperial ME - Current'!$F$16)-32.9253*(4.0581-'Imperial ME - Current'!$F$16)^2,604.98)</f>
        <v>604.98</v>
      </c>
      <c r="AG33" s="1">
        <f t="shared" si="26"/>
        <v>21124.799999999996</v>
      </c>
      <c r="AJ33" s="40">
        <v>55</v>
      </c>
      <c r="AK33" s="40">
        <f>IF('Imperial ME - Current'!$G$16&lt;3.1622,840.33-168.66*(3.1622-'Imperial ME - Current'!$G$16),840.33)</f>
        <v>840.33</v>
      </c>
      <c r="AL33" s="1">
        <f t="shared" si="13"/>
        <v>19638.629999999997</v>
      </c>
      <c r="AM33" s="40">
        <f>IF('Imperial ME - Current'!$G$16&lt;4.0581,604.98+0.000000659*(4.0581-'Imperial ME - Current'!$G$16)-32.9253*(4.0581-'Imperial ME - Current'!$G$16)^2,604.98)</f>
        <v>604.98</v>
      </c>
      <c r="AN33" s="1">
        <f t="shared" si="27"/>
        <v>21124.799999999996</v>
      </c>
      <c r="AQ33" s="40">
        <v>55</v>
      </c>
      <c r="AR33" s="40">
        <f>IF('Imperial ME - Current'!$H$16&lt;3.1622,840.33-168.66*(3.1622-'Imperial ME - Current'!$H$16),840.33)</f>
        <v>840.33</v>
      </c>
      <c r="AS33" s="1">
        <f t="shared" si="14"/>
        <v>19638.629999999997</v>
      </c>
      <c r="AT33" s="40">
        <f>IF('Imperial ME - Current'!$H$16&lt;4.0581,604.98+0.000000659*(4.0581-'Imperial ME - Current'!$H$16)-32.9253*(4.0581-'Imperial ME - Current'!$H$16)^2,604.98)</f>
        <v>604.98</v>
      </c>
      <c r="AU33" s="1">
        <f t="shared" si="28"/>
        <v>21124.799999999996</v>
      </c>
      <c r="AX33" s="40">
        <v>55</v>
      </c>
      <c r="AY33" s="40">
        <f>IF('Imperial ME - Current'!$I$16&lt;3.1622,840.33-168.66*(3.1622-'Imperial ME - Current'!$I$16),840.33)</f>
        <v>840.33</v>
      </c>
      <c r="AZ33" s="1">
        <f t="shared" si="15"/>
        <v>19638.629999999997</v>
      </c>
      <c r="BA33" s="40">
        <f>IF('Imperial ME - Current'!$I$16&lt;4.0581,604.98+0.000000659*(4.0581-'Imperial ME - Current'!$I$16)-32.9253*(4.0581-'Imperial ME - Current'!$I$16)^2,604.98)</f>
        <v>604.98</v>
      </c>
      <c r="BB33" s="1">
        <f t="shared" si="29"/>
        <v>21124.799999999996</v>
      </c>
    </row>
    <row r="34" spans="1:54" x14ac:dyDescent="0.25">
      <c r="A34" s="40">
        <v>56</v>
      </c>
      <c r="B34" s="40">
        <f>IF('Imperial ME - Current'!$B$16&lt;3.1622,840.33-168.66*(3.1622-'Imperial ME - Current'!$B$16),840.33)</f>
        <v>840.33</v>
      </c>
      <c r="C34" s="1">
        <f t="shared" si="8"/>
        <v>20478.96</v>
      </c>
      <c r="D34" s="40">
        <f>IF('Imperial ME - Current'!$B$16&lt;4.0581,604.98+0.000000659*(4.0581-'Imperial ME - Current'!$B$16)-32.9253*(4.0581-'Imperial ME - Current'!$B$16)^2,604.98)</f>
        <v>604.98</v>
      </c>
      <c r="E34" s="1">
        <f t="shared" si="0"/>
        <v>21729.779999999995</v>
      </c>
      <c r="H34" s="40">
        <v>56</v>
      </c>
      <c r="I34" s="40">
        <f>IF('Imperial ME - Current'!$C$16&lt;3.1622,840.33-168.66*(3.1622-'Imperial ME - Current'!$C$16),840.33)</f>
        <v>840.33</v>
      </c>
      <c r="J34" s="1">
        <f t="shared" si="9"/>
        <v>20478.96</v>
      </c>
      <c r="K34" s="40">
        <f>IF('Imperial ME - Current'!$C$16&lt;4.0581,604.98+0.000000659*(4.0581-'Imperial ME - Current'!$C$16)-32.9253*(4.0581-'Imperial ME - Current'!$C$16)^2,604.98)</f>
        <v>604.98</v>
      </c>
      <c r="L34" s="1">
        <f t="shared" si="23"/>
        <v>21729.779999999995</v>
      </c>
      <c r="O34" s="40">
        <v>56</v>
      </c>
      <c r="P34" s="40">
        <f>IF('Imperial ME - Current'!$D$16&lt;3.1622,840.33-168.66*(3.1622-'Imperial ME - Current'!$D$16),840.33)</f>
        <v>840.33</v>
      </c>
      <c r="Q34" s="1">
        <f t="shared" si="10"/>
        <v>20478.96</v>
      </c>
      <c r="R34" s="40">
        <f>IF('Imperial ME - Current'!$D$16&lt;4.0581,604.98+0.000000659*(4.0581-'Imperial ME - Current'!$D$16)-32.9253*(4.0581-'Imperial ME - Current'!$B$16)^2,604.98)</f>
        <v>604.98</v>
      </c>
      <c r="S34" s="1">
        <f t="shared" si="24"/>
        <v>21729.779999999995</v>
      </c>
      <c r="V34" s="40">
        <v>56</v>
      </c>
      <c r="W34" s="40">
        <f>IF('Imperial ME - Current'!$E$16&lt;3.1622,840.33-168.66*(3.1622-'Imperial ME - Current'!$B$16),840.33)</f>
        <v>840.33</v>
      </c>
      <c r="X34" s="1">
        <f t="shared" si="11"/>
        <v>20478.96</v>
      </c>
      <c r="Y34" s="40">
        <f>IF('Imperial ME - Current'!$E$16&lt;4.0581,604.98+0.000000659*(4.0581-'Imperial ME - Current'!$E$16)-32.9253*(4.0581-'Imperial ME - Current'!$E$16)^2,604.98)</f>
        <v>604.98</v>
      </c>
      <c r="Z34" s="1">
        <f t="shared" si="25"/>
        <v>21729.779999999995</v>
      </c>
      <c r="AC34" s="40">
        <v>56</v>
      </c>
      <c r="AD34" s="40">
        <f>IF('Imperial ME - Current'!$F$16&lt;3.1622,840.33-168.66*(3.1622-'Imperial ME - Current'!$F$16),840.33)</f>
        <v>840.33</v>
      </c>
      <c r="AE34" s="1">
        <f t="shared" si="12"/>
        <v>20478.96</v>
      </c>
      <c r="AF34" s="40">
        <f>IF('Imperial ME - Current'!$F$16&lt;4.0581,604.98+0.000000659*(4.0581-'Imperial ME - Current'!$F$16)-32.9253*(4.0581-'Imperial ME - Current'!$F$16)^2,604.98)</f>
        <v>604.98</v>
      </c>
      <c r="AG34" s="1">
        <f t="shared" si="26"/>
        <v>21729.779999999995</v>
      </c>
      <c r="AJ34" s="40">
        <v>56</v>
      </c>
      <c r="AK34" s="40">
        <f>IF('Imperial ME - Current'!$G$16&lt;3.1622,840.33-168.66*(3.1622-'Imperial ME - Current'!$G$16),840.33)</f>
        <v>840.33</v>
      </c>
      <c r="AL34" s="1">
        <f t="shared" si="13"/>
        <v>20478.96</v>
      </c>
      <c r="AM34" s="40">
        <f>IF('Imperial ME - Current'!$G$16&lt;4.0581,604.98+0.000000659*(4.0581-'Imperial ME - Current'!$G$16)-32.9253*(4.0581-'Imperial ME - Current'!$G$16)^2,604.98)</f>
        <v>604.98</v>
      </c>
      <c r="AN34" s="1">
        <f t="shared" si="27"/>
        <v>21729.779999999995</v>
      </c>
      <c r="AQ34" s="40">
        <v>56</v>
      </c>
      <c r="AR34" s="40">
        <f>IF('Imperial ME - Current'!$H$16&lt;3.1622,840.33-168.66*(3.1622-'Imperial ME - Current'!$H$16),840.33)</f>
        <v>840.33</v>
      </c>
      <c r="AS34" s="1">
        <f t="shared" si="14"/>
        <v>20478.96</v>
      </c>
      <c r="AT34" s="40">
        <f>IF('Imperial ME - Current'!$H$16&lt;4.0581,604.98+0.000000659*(4.0581-'Imperial ME - Current'!$H$16)-32.9253*(4.0581-'Imperial ME - Current'!$H$16)^2,604.98)</f>
        <v>604.98</v>
      </c>
      <c r="AU34" s="1">
        <f t="shared" si="28"/>
        <v>21729.779999999995</v>
      </c>
      <c r="AX34" s="40">
        <v>56</v>
      </c>
      <c r="AY34" s="40">
        <f>IF('Imperial ME - Current'!$I$16&lt;3.1622,840.33-168.66*(3.1622-'Imperial ME - Current'!$I$16),840.33)</f>
        <v>840.33</v>
      </c>
      <c r="AZ34" s="1">
        <f t="shared" si="15"/>
        <v>20478.96</v>
      </c>
      <c r="BA34" s="40">
        <f>IF('Imperial ME - Current'!$I$16&lt;4.0581,604.98+0.000000659*(4.0581-'Imperial ME - Current'!$I$16)-32.9253*(4.0581-'Imperial ME - Current'!$I$16)^2,604.98)</f>
        <v>604.98</v>
      </c>
      <c r="BB34" s="1">
        <f t="shared" si="29"/>
        <v>21729.779999999995</v>
      </c>
    </row>
    <row r="35" spans="1:54" x14ac:dyDescent="0.25">
      <c r="A35" s="40">
        <v>57</v>
      </c>
      <c r="B35" s="40">
        <f>IF('Imperial ME - Current'!$B$16&lt;3.1622,840.33-168.66*(3.1622-'Imperial ME - Current'!$B$16),840.33)</f>
        <v>840.33</v>
      </c>
      <c r="C35" s="1">
        <f t="shared" si="8"/>
        <v>21319.29</v>
      </c>
      <c r="D35" s="40">
        <f>IF('Imperial ME - Current'!$B$16&lt;4.0581,604.98+0.000000659*(4.0581-'Imperial ME - Current'!$B$16)-32.9253*(4.0581-'Imperial ME - Current'!$B$16)^2,604.98)</f>
        <v>604.98</v>
      </c>
      <c r="E35" s="1">
        <f t="shared" si="0"/>
        <v>22334.759999999995</v>
      </c>
      <c r="H35" s="40">
        <v>57</v>
      </c>
      <c r="I35" s="40">
        <f>IF('Imperial ME - Current'!$C$16&lt;3.1622,840.33-168.66*(3.1622-'Imperial ME - Current'!$C$16),840.33)</f>
        <v>840.33</v>
      </c>
      <c r="J35" s="1">
        <f t="shared" si="9"/>
        <v>21319.29</v>
      </c>
      <c r="K35" s="40">
        <f>IF('Imperial ME - Current'!$C$16&lt;4.0581,604.98+0.000000659*(4.0581-'Imperial ME - Current'!$C$16)-32.9253*(4.0581-'Imperial ME - Current'!$C$16)^2,604.98)</f>
        <v>604.98</v>
      </c>
      <c r="L35" s="1">
        <f t="shared" si="23"/>
        <v>22334.759999999995</v>
      </c>
      <c r="O35" s="40">
        <v>57</v>
      </c>
      <c r="P35" s="40">
        <f>IF('Imperial ME - Current'!$D$16&lt;3.1622,840.33-168.66*(3.1622-'Imperial ME - Current'!$D$16),840.33)</f>
        <v>840.33</v>
      </c>
      <c r="Q35" s="1">
        <f t="shared" si="10"/>
        <v>21319.29</v>
      </c>
      <c r="R35" s="40">
        <f>IF('Imperial ME - Current'!$D$16&lt;4.0581,604.98+0.000000659*(4.0581-'Imperial ME - Current'!$D$16)-32.9253*(4.0581-'Imperial ME - Current'!$B$16)^2,604.98)</f>
        <v>604.98</v>
      </c>
      <c r="S35" s="1">
        <f t="shared" si="24"/>
        <v>22334.759999999995</v>
      </c>
      <c r="V35" s="40">
        <v>57</v>
      </c>
      <c r="W35" s="40">
        <f>IF('Imperial ME - Current'!$E$16&lt;3.1622,840.33-168.66*(3.1622-'Imperial ME - Current'!$B$16),840.33)</f>
        <v>840.33</v>
      </c>
      <c r="X35" s="1">
        <f t="shared" si="11"/>
        <v>21319.29</v>
      </c>
      <c r="Y35" s="40">
        <f>IF('Imperial ME - Current'!$E$16&lt;4.0581,604.98+0.000000659*(4.0581-'Imperial ME - Current'!$E$16)-32.9253*(4.0581-'Imperial ME - Current'!$E$16)^2,604.98)</f>
        <v>604.98</v>
      </c>
      <c r="Z35" s="1">
        <f t="shared" si="25"/>
        <v>22334.759999999995</v>
      </c>
      <c r="AC35" s="40">
        <v>57</v>
      </c>
      <c r="AD35" s="40">
        <f>IF('Imperial ME - Current'!$F$16&lt;3.1622,840.33-168.66*(3.1622-'Imperial ME - Current'!$F$16),840.33)</f>
        <v>840.33</v>
      </c>
      <c r="AE35" s="1">
        <f t="shared" si="12"/>
        <v>21319.29</v>
      </c>
      <c r="AF35" s="40">
        <f>IF('Imperial ME - Current'!$F$16&lt;4.0581,604.98+0.000000659*(4.0581-'Imperial ME - Current'!$F$16)-32.9253*(4.0581-'Imperial ME - Current'!$F$16)^2,604.98)</f>
        <v>604.98</v>
      </c>
      <c r="AG35" s="1">
        <f t="shared" si="26"/>
        <v>22334.759999999995</v>
      </c>
      <c r="AJ35" s="40">
        <v>57</v>
      </c>
      <c r="AK35" s="40">
        <f>IF('Imperial ME - Current'!$G$16&lt;3.1622,840.33-168.66*(3.1622-'Imperial ME - Current'!$G$16),840.33)</f>
        <v>840.33</v>
      </c>
      <c r="AL35" s="1">
        <f t="shared" si="13"/>
        <v>21319.29</v>
      </c>
      <c r="AM35" s="40">
        <f>IF('Imperial ME - Current'!$G$16&lt;4.0581,604.98+0.000000659*(4.0581-'Imperial ME - Current'!$G$16)-32.9253*(4.0581-'Imperial ME - Current'!$G$16)^2,604.98)</f>
        <v>604.98</v>
      </c>
      <c r="AN35" s="1">
        <f t="shared" si="27"/>
        <v>22334.759999999995</v>
      </c>
      <c r="AQ35" s="40">
        <v>57</v>
      </c>
      <c r="AR35" s="40">
        <f>IF('Imperial ME - Current'!$H$16&lt;3.1622,840.33-168.66*(3.1622-'Imperial ME - Current'!$H$16),840.33)</f>
        <v>840.33</v>
      </c>
      <c r="AS35" s="1">
        <f t="shared" si="14"/>
        <v>21319.29</v>
      </c>
      <c r="AT35" s="40">
        <f>IF('Imperial ME - Current'!$H$16&lt;4.0581,604.98+0.000000659*(4.0581-'Imperial ME - Current'!$H$16)-32.9253*(4.0581-'Imperial ME - Current'!$H$16)^2,604.98)</f>
        <v>604.98</v>
      </c>
      <c r="AU35" s="1">
        <f t="shared" si="28"/>
        <v>22334.759999999995</v>
      </c>
      <c r="AX35" s="40">
        <v>57</v>
      </c>
      <c r="AY35" s="40">
        <f>IF('Imperial ME - Current'!$I$16&lt;3.1622,840.33-168.66*(3.1622-'Imperial ME - Current'!$I$16),840.33)</f>
        <v>840.33</v>
      </c>
      <c r="AZ35" s="1">
        <f t="shared" si="15"/>
        <v>21319.29</v>
      </c>
      <c r="BA35" s="40">
        <f>IF('Imperial ME - Current'!$I$16&lt;4.0581,604.98+0.000000659*(4.0581-'Imperial ME - Current'!$I$16)-32.9253*(4.0581-'Imperial ME - Current'!$I$16)^2,604.98)</f>
        <v>604.98</v>
      </c>
      <c r="BB35" s="1">
        <f t="shared" si="29"/>
        <v>22334.759999999995</v>
      </c>
    </row>
    <row r="36" spans="1:54" x14ac:dyDescent="0.25">
      <c r="A36" s="40">
        <v>58</v>
      </c>
      <c r="B36" s="40">
        <f>IF('Imperial ME - Current'!$B$16&lt;3.1622,840.33-168.66*(3.1622-'Imperial ME - Current'!$B$16),840.33)</f>
        <v>840.33</v>
      </c>
      <c r="C36" s="1">
        <f t="shared" si="8"/>
        <v>22159.620000000003</v>
      </c>
      <c r="D36" s="40">
        <f>IF('Imperial ME - Current'!$B$16&lt;4.0581,604.98+0.000000659*(4.0581-'Imperial ME - Current'!$B$16)-32.9253*(4.0581-'Imperial ME - Current'!$B$16)^2,604.98)</f>
        <v>604.98</v>
      </c>
      <c r="E36" s="1">
        <f t="shared" si="0"/>
        <v>22939.739999999994</v>
      </c>
      <c r="H36" s="40">
        <v>58</v>
      </c>
      <c r="I36" s="40">
        <f>IF('Imperial ME - Current'!$C$16&lt;3.1622,840.33-168.66*(3.1622-'Imperial ME - Current'!$C$16),840.33)</f>
        <v>840.33</v>
      </c>
      <c r="J36" s="1">
        <f t="shared" si="9"/>
        <v>22159.620000000003</v>
      </c>
      <c r="K36" s="40">
        <f>IF('Imperial ME - Current'!$C$16&lt;4.0581,604.98+0.000000659*(4.0581-'Imperial ME - Current'!$C$16)-32.9253*(4.0581-'Imperial ME - Current'!$C$16)^2,604.98)</f>
        <v>604.98</v>
      </c>
      <c r="L36" s="1">
        <f t="shared" si="23"/>
        <v>22939.739999999994</v>
      </c>
      <c r="O36" s="40">
        <v>58</v>
      </c>
      <c r="P36" s="40">
        <f>IF('Imperial ME - Current'!$D$16&lt;3.1622,840.33-168.66*(3.1622-'Imperial ME - Current'!$D$16),840.33)</f>
        <v>840.33</v>
      </c>
      <c r="Q36" s="1">
        <f t="shared" si="10"/>
        <v>22159.620000000003</v>
      </c>
      <c r="R36" s="40">
        <f>IF('Imperial ME - Current'!$D$16&lt;4.0581,604.98+0.000000659*(4.0581-'Imperial ME - Current'!$D$16)-32.9253*(4.0581-'Imperial ME - Current'!$B$16)^2,604.98)</f>
        <v>604.98</v>
      </c>
      <c r="S36" s="1">
        <f t="shared" si="24"/>
        <v>22939.739999999994</v>
      </c>
      <c r="V36" s="40">
        <v>58</v>
      </c>
      <c r="W36" s="40">
        <f>IF('Imperial ME - Current'!$E$16&lt;3.1622,840.33-168.66*(3.1622-'Imperial ME - Current'!$B$16),840.33)</f>
        <v>840.33</v>
      </c>
      <c r="X36" s="1">
        <f t="shared" si="11"/>
        <v>22159.620000000003</v>
      </c>
      <c r="Y36" s="40">
        <f>IF('Imperial ME - Current'!$E$16&lt;4.0581,604.98+0.000000659*(4.0581-'Imperial ME - Current'!$E$16)-32.9253*(4.0581-'Imperial ME - Current'!$E$16)^2,604.98)</f>
        <v>604.98</v>
      </c>
      <c r="Z36" s="1">
        <f t="shared" si="25"/>
        <v>22939.739999999994</v>
      </c>
      <c r="AC36" s="40">
        <v>58</v>
      </c>
      <c r="AD36" s="40">
        <f>IF('Imperial ME - Current'!$F$16&lt;3.1622,840.33-168.66*(3.1622-'Imperial ME - Current'!$F$16),840.33)</f>
        <v>840.33</v>
      </c>
      <c r="AE36" s="1">
        <f t="shared" si="12"/>
        <v>22159.620000000003</v>
      </c>
      <c r="AF36" s="40">
        <f>IF('Imperial ME - Current'!$F$16&lt;4.0581,604.98+0.000000659*(4.0581-'Imperial ME - Current'!$F$16)-32.9253*(4.0581-'Imperial ME - Current'!$F$16)^2,604.98)</f>
        <v>604.98</v>
      </c>
      <c r="AG36" s="1">
        <f t="shared" si="26"/>
        <v>22939.739999999994</v>
      </c>
      <c r="AJ36" s="40">
        <v>58</v>
      </c>
      <c r="AK36" s="40">
        <f>IF('Imperial ME - Current'!$G$16&lt;3.1622,840.33-168.66*(3.1622-'Imperial ME - Current'!$G$16),840.33)</f>
        <v>840.33</v>
      </c>
      <c r="AL36" s="1">
        <f t="shared" si="13"/>
        <v>22159.620000000003</v>
      </c>
      <c r="AM36" s="40">
        <f>IF('Imperial ME - Current'!$G$16&lt;4.0581,604.98+0.000000659*(4.0581-'Imperial ME - Current'!$G$16)-32.9253*(4.0581-'Imperial ME - Current'!$G$16)^2,604.98)</f>
        <v>604.98</v>
      </c>
      <c r="AN36" s="1">
        <f t="shared" si="27"/>
        <v>22939.739999999994</v>
      </c>
      <c r="AQ36" s="40">
        <v>58</v>
      </c>
      <c r="AR36" s="40">
        <f>IF('Imperial ME - Current'!$H$16&lt;3.1622,840.33-168.66*(3.1622-'Imperial ME - Current'!$H$16),840.33)</f>
        <v>840.33</v>
      </c>
      <c r="AS36" s="1">
        <f t="shared" si="14"/>
        <v>22159.620000000003</v>
      </c>
      <c r="AT36" s="40">
        <f>IF('Imperial ME - Current'!$H$16&lt;4.0581,604.98+0.000000659*(4.0581-'Imperial ME - Current'!$H$16)-32.9253*(4.0581-'Imperial ME - Current'!$H$16)^2,604.98)</f>
        <v>604.98</v>
      </c>
      <c r="AU36" s="1">
        <f t="shared" si="28"/>
        <v>22939.739999999994</v>
      </c>
      <c r="AX36" s="40">
        <v>58</v>
      </c>
      <c r="AY36" s="40">
        <f>IF('Imperial ME - Current'!$I$16&lt;3.1622,840.33-168.66*(3.1622-'Imperial ME - Current'!$I$16),840.33)</f>
        <v>840.33</v>
      </c>
      <c r="AZ36" s="1">
        <f t="shared" si="15"/>
        <v>22159.620000000003</v>
      </c>
      <c r="BA36" s="40">
        <f>IF('Imperial ME - Current'!$I$16&lt;4.0581,604.98+0.000000659*(4.0581-'Imperial ME - Current'!$I$16)-32.9253*(4.0581-'Imperial ME - Current'!$I$16)^2,604.98)</f>
        <v>604.98</v>
      </c>
      <c r="BB36" s="1">
        <f t="shared" si="29"/>
        <v>22939.739999999994</v>
      </c>
    </row>
    <row r="37" spans="1:54" x14ac:dyDescent="0.25">
      <c r="A37" s="40">
        <v>59</v>
      </c>
      <c r="B37" s="40">
        <f>IF('Imperial ME - Current'!$B$16&lt;3.1622,840.33-168.66*(3.1622-'Imperial ME - Current'!$B$16),840.33)</f>
        <v>840.33</v>
      </c>
      <c r="C37" s="1">
        <f t="shared" si="8"/>
        <v>22999.950000000004</v>
      </c>
      <c r="D37" s="40">
        <f>IF('Imperial ME - Current'!$B$16&lt;4.0581,604.98+0.000000659*(4.0581-'Imperial ME - Current'!$B$16)-32.9253*(4.0581-'Imperial ME - Current'!$B$16)^2,604.98)</f>
        <v>604.98</v>
      </c>
      <c r="E37" s="1">
        <f t="shared" si="0"/>
        <v>23544.719999999994</v>
      </c>
      <c r="H37" s="40">
        <v>59</v>
      </c>
      <c r="I37" s="40">
        <f>IF('Imperial ME - Current'!$C$16&lt;3.1622,840.33-168.66*(3.1622-'Imperial ME - Current'!$C$16),840.33)</f>
        <v>840.33</v>
      </c>
      <c r="J37" s="1">
        <f t="shared" si="9"/>
        <v>22999.950000000004</v>
      </c>
      <c r="K37" s="40">
        <f>IF('Imperial ME - Current'!$C$16&lt;4.0581,604.98+0.000000659*(4.0581-'Imperial ME - Current'!$C$16)-32.9253*(4.0581-'Imperial ME - Current'!$C$16)^2,604.98)</f>
        <v>604.98</v>
      </c>
      <c r="L37" s="1">
        <f t="shared" si="23"/>
        <v>23544.719999999994</v>
      </c>
      <c r="O37" s="40">
        <v>59</v>
      </c>
      <c r="P37" s="40">
        <f>IF('Imperial ME - Current'!$D$16&lt;3.1622,840.33-168.66*(3.1622-'Imperial ME - Current'!$D$16),840.33)</f>
        <v>840.33</v>
      </c>
      <c r="Q37" s="1">
        <f t="shared" si="10"/>
        <v>22999.950000000004</v>
      </c>
      <c r="R37" s="40">
        <f>IF('Imperial ME - Current'!$D$16&lt;4.0581,604.98+0.000000659*(4.0581-'Imperial ME - Current'!$D$16)-32.9253*(4.0581-'Imperial ME - Current'!$B$16)^2,604.98)</f>
        <v>604.98</v>
      </c>
      <c r="S37" s="1">
        <f t="shared" si="24"/>
        <v>23544.719999999994</v>
      </c>
      <c r="V37" s="40">
        <v>59</v>
      </c>
      <c r="W37" s="40">
        <f>IF('Imperial ME - Current'!$E$16&lt;3.1622,840.33-168.66*(3.1622-'Imperial ME - Current'!$B$16),840.33)</f>
        <v>840.33</v>
      </c>
      <c r="X37" s="1">
        <f t="shared" si="11"/>
        <v>22999.950000000004</v>
      </c>
      <c r="Y37" s="40">
        <f>IF('Imperial ME - Current'!$E$16&lt;4.0581,604.98+0.000000659*(4.0581-'Imperial ME - Current'!$E$16)-32.9253*(4.0581-'Imperial ME - Current'!$E$16)^2,604.98)</f>
        <v>604.98</v>
      </c>
      <c r="Z37" s="1">
        <f t="shared" si="25"/>
        <v>23544.719999999994</v>
      </c>
      <c r="AC37" s="40">
        <v>59</v>
      </c>
      <c r="AD37" s="40">
        <f>IF('Imperial ME - Current'!$F$16&lt;3.1622,840.33-168.66*(3.1622-'Imperial ME - Current'!$F$16),840.33)</f>
        <v>840.33</v>
      </c>
      <c r="AE37" s="1">
        <f t="shared" si="12"/>
        <v>22999.950000000004</v>
      </c>
      <c r="AF37" s="40">
        <f>IF('Imperial ME - Current'!$F$16&lt;4.0581,604.98+0.000000659*(4.0581-'Imperial ME - Current'!$F$16)-32.9253*(4.0581-'Imperial ME - Current'!$F$16)^2,604.98)</f>
        <v>604.98</v>
      </c>
      <c r="AG37" s="1">
        <f t="shared" si="26"/>
        <v>23544.719999999994</v>
      </c>
      <c r="AJ37" s="40">
        <v>59</v>
      </c>
      <c r="AK37" s="40">
        <f>IF('Imperial ME - Current'!$G$16&lt;3.1622,840.33-168.66*(3.1622-'Imperial ME - Current'!$G$16),840.33)</f>
        <v>840.33</v>
      </c>
      <c r="AL37" s="1">
        <f t="shared" si="13"/>
        <v>22999.950000000004</v>
      </c>
      <c r="AM37" s="40">
        <f>IF('Imperial ME - Current'!$G$16&lt;4.0581,604.98+0.000000659*(4.0581-'Imperial ME - Current'!$G$16)-32.9253*(4.0581-'Imperial ME - Current'!$G$16)^2,604.98)</f>
        <v>604.98</v>
      </c>
      <c r="AN37" s="1">
        <f t="shared" si="27"/>
        <v>23544.719999999994</v>
      </c>
      <c r="AQ37" s="40">
        <v>59</v>
      </c>
      <c r="AR37" s="40">
        <f>IF('Imperial ME - Current'!$H$16&lt;3.1622,840.33-168.66*(3.1622-'Imperial ME - Current'!$H$16),840.33)</f>
        <v>840.33</v>
      </c>
      <c r="AS37" s="1">
        <f t="shared" si="14"/>
        <v>22999.950000000004</v>
      </c>
      <c r="AT37" s="40">
        <f>IF('Imperial ME - Current'!$H$16&lt;4.0581,604.98+0.000000659*(4.0581-'Imperial ME - Current'!$H$16)-32.9253*(4.0581-'Imperial ME - Current'!$H$16)^2,604.98)</f>
        <v>604.98</v>
      </c>
      <c r="AU37" s="1">
        <f t="shared" si="28"/>
        <v>23544.719999999994</v>
      </c>
      <c r="AX37" s="40">
        <v>59</v>
      </c>
      <c r="AY37" s="40">
        <f>IF('Imperial ME - Current'!$I$16&lt;3.1622,840.33-168.66*(3.1622-'Imperial ME - Current'!$I$16),840.33)</f>
        <v>840.33</v>
      </c>
      <c r="AZ37" s="1">
        <f t="shared" si="15"/>
        <v>22999.950000000004</v>
      </c>
      <c r="BA37" s="40">
        <f>IF('Imperial ME - Current'!$I$16&lt;4.0581,604.98+0.000000659*(4.0581-'Imperial ME - Current'!$I$16)-32.9253*(4.0581-'Imperial ME - Current'!$I$16)^2,604.98)</f>
        <v>604.98</v>
      </c>
      <c r="BB37" s="1">
        <f t="shared" si="29"/>
        <v>23544.719999999994</v>
      </c>
    </row>
    <row r="38" spans="1:54" x14ac:dyDescent="0.25">
      <c r="A38" s="40">
        <v>60</v>
      </c>
      <c r="B38" s="40">
        <f>IF('Imperial ME - Current'!$B$16&lt;3.1622,840.33-168.66*(3.1622-'Imperial ME - Current'!$B$16),840.33)</f>
        <v>840.33</v>
      </c>
      <c r="C38" s="1">
        <f t="shared" si="8"/>
        <v>23840.280000000006</v>
      </c>
      <c r="D38" s="40">
        <f>IF('Imperial ME - Current'!$B$16&lt;4.0581,604.98+0.000000659*(4.0581-'Imperial ME - Current'!$B$16)-32.9253*(4.0581-'Imperial ME - Current'!$B$16)^2,604.98)</f>
        <v>604.98</v>
      </c>
      <c r="E38" s="1">
        <f t="shared" si="0"/>
        <v>24149.699999999993</v>
      </c>
      <c r="H38" s="40">
        <v>60</v>
      </c>
      <c r="I38" s="40">
        <f>IF('Imperial ME - Current'!$C$16&lt;3.1622,840.33-168.66*(3.1622-'Imperial ME - Current'!$C$16),840.33)</f>
        <v>840.33</v>
      </c>
      <c r="J38" s="1">
        <f t="shared" si="9"/>
        <v>23840.280000000006</v>
      </c>
      <c r="K38" s="40">
        <f>IF('Imperial ME - Current'!$C$16&lt;4.0581,604.98+0.000000659*(4.0581-'Imperial ME - Current'!$C$16)-32.9253*(4.0581-'Imperial ME - Current'!$C$16)^2,604.98)</f>
        <v>604.98</v>
      </c>
      <c r="L38" s="1">
        <f t="shared" si="23"/>
        <v>24149.699999999993</v>
      </c>
      <c r="O38" s="40">
        <v>60</v>
      </c>
      <c r="P38" s="40">
        <f>IF('Imperial ME - Current'!$D$16&lt;3.1622,840.33-168.66*(3.1622-'Imperial ME - Current'!$D$16),840.33)</f>
        <v>840.33</v>
      </c>
      <c r="Q38" s="1">
        <f t="shared" si="10"/>
        <v>23840.280000000006</v>
      </c>
      <c r="R38" s="40">
        <f>IF('Imperial ME - Current'!$D$16&lt;4.0581,604.98+0.000000659*(4.0581-'Imperial ME - Current'!$D$16)-32.9253*(4.0581-'Imperial ME - Current'!$B$16)^2,604.98)</f>
        <v>604.98</v>
      </c>
      <c r="S38" s="1">
        <f t="shared" si="24"/>
        <v>24149.699999999993</v>
      </c>
      <c r="V38" s="40">
        <v>60</v>
      </c>
      <c r="W38" s="40">
        <f>IF('Imperial ME - Current'!$E$16&lt;3.1622,840.33-168.66*(3.1622-'Imperial ME - Current'!$B$16),840.33)</f>
        <v>840.33</v>
      </c>
      <c r="X38" s="1">
        <f t="shared" si="11"/>
        <v>23840.280000000006</v>
      </c>
      <c r="Y38" s="40">
        <f>IF('Imperial ME - Current'!$E$16&lt;4.0581,604.98+0.000000659*(4.0581-'Imperial ME - Current'!$E$16)-32.9253*(4.0581-'Imperial ME - Current'!$E$16)^2,604.98)</f>
        <v>604.98</v>
      </c>
      <c r="Z38" s="1">
        <f t="shared" si="25"/>
        <v>24149.699999999993</v>
      </c>
      <c r="AC38" s="40">
        <v>60</v>
      </c>
      <c r="AD38" s="40">
        <f>IF('Imperial ME - Current'!$F$16&lt;3.1622,840.33-168.66*(3.1622-'Imperial ME - Current'!$F$16),840.33)</f>
        <v>840.33</v>
      </c>
      <c r="AE38" s="1">
        <f t="shared" si="12"/>
        <v>23840.280000000006</v>
      </c>
      <c r="AF38" s="40">
        <f>IF('Imperial ME - Current'!$F$16&lt;4.0581,604.98+0.000000659*(4.0581-'Imperial ME - Current'!$F$16)-32.9253*(4.0581-'Imperial ME - Current'!$F$16)^2,604.98)</f>
        <v>604.98</v>
      </c>
      <c r="AG38" s="1">
        <f t="shared" si="26"/>
        <v>24149.699999999993</v>
      </c>
      <c r="AJ38" s="40">
        <v>60</v>
      </c>
      <c r="AK38" s="40">
        <f>IF('Imperial ME - Current'!$G$16&lt;3.1622,840.33-168.66*(3.1622-'Imperial ME - Current'!$G$16),840.33)</f>
        <v>840.33</v>
      </c>
      <c r="AL38" s="1">
        <f t="shared" si="13"/>
        <v>23840.280000000006</v>
      </c>
      <c r="AM38" s="40">
        <f>IF('Imperial ME - Current'!$G$16&lt;4.0581,604.98+0.000000659*(4.0581-'Imperial ME - Current'!$G$16)-32.9253*(4.0581-'Imperial ME - Current'!$G$16)^2,604.98)</f>
        <v>604.98</v>
      </c>
      <c r="AN38" s="1">
        <f t="shared" si="27"/>
        <v>24149.699999999993</v>
      </c>
      <c r="AQ38" s="40">
        <v>60</v>
      </c>
      <c r="AR38" s="40">
        <f>IF('Imperial ME - Current'!$H$16&lt;3.1622,840.33-168.66*(3.1622-'Imperial ME - Current'!$H$16),840.33)</f>
        <v>840.33</v>
      </c>
      <c r="AS38" s="1">
        <f t="shared" si="14"/>
        <v>23840.280000000006</v>
      </c>
      <c r="AT38" s="40">
        <f>IF('Imperial ME - Current'!$H$16&lt;4.0581,604.98+0.000000659*(4.0581-'Imperial ME - Current'!$H$16)-32.9253*(4.0581-'Imperial ME - Current'!$H$16)^2,604.98)</f>
        <v>604.98</v>
      </c>
      <c r="AU38" s="1">
        <f t="shared" si="28"/>
        <v>24149.699999999993</v>
      </c>
      <c r="AX38" s="40">
        <v>60</v>
      </c>
      <c r="AY38" s="40">
        <f>IF('Imperial ME - Current'!$I$16&lt;3.1622,840.33-168.66*(3.1622-'Imperial ME - Current'!$I$16),840.33)</f>
        <v>840.33</v>
      </c>
      <c r="AZ38" s="1">
        <f t="shared" si="15"/>
        <v>23840.280000000006</v>
      </c>
      <c r="BA38" s="40">
        <f>IF('Imperial ME - Current'!$I$16&lt;4.0581,604.98+0.000000659*(4.0581-'Imperial ME - Current'!$I$16)-32.9253*(4.0581-'Imperial ME - Current'!$I$16)^2,604.98)</f>
        <v>604.98</v>
      </c>
      <c r="BB38" s="1">
        <f t="shared" si="29"/>
        <v>24149.699999999993</v>
      </c>
    </row>
    <row r="39" spans="1:54" x14ac:dyDescent="0.25">
      <c r="A39" s="40">
        <v>61</v>
      </c>
      <c r="B39" s="40">
        <f>IF('Imperial ME - Current'!$B$16&lt;3.1622,840.33-168.66*(3.1622-'Imperial ME - Current'!$B$16),840.33)</f>
        <v>840.33</v>
      </c>
      <c r="C39" s="1">
        <f t="shared" si="8"/>
        <v>24680.610000000008</v>
      </c>
      <c r="D39" s="40">
        <f>IF('Imperial ME - Current'!$B$16&lt;4.0581,604.98+0.000000659*(4.0581-'Imperial ME - Current'!$B$16)-32.9253*(4.0581-'Imperial ME - Current'!$B$16)^2,604.98)</f>
        <v>604.98</v>
      </c>
      <c r="E39" s="1">
        <f t="shared" si="0"/>
        <v>24754.679999999993</v>
      </c>
      <c r="H39" s="40">
        <v>61</v>
      </c>
      <c r="I39" s="40">
        <f>IF('Imperial ME - Current'!$C$16&lt;3.1622,840.33-168.66*(3.1622-'Imperial ME - Current'!$C$16),840.33)</f>
        <v>840.33</v>
      </c>
      <c r="J39" s="1">
        <f t="shared" si="9"/>
        <v>24680.610000000008</v>
      </c>
      <c r="K39" s="40">
        <f>IF('Imperial ME - Current'!$C$16&lt;4.0581,604.98+0.000000659*(4.0581-'Imperial ME - Current'!$C$16)-32.9253*(4.0581-'Imperial ME - Current'!$C$16)^2,604.98)</f>
        <v>604.98</v>
      </c>
      <c r="L39" s="1">
        <f t="shared" si="23"/>
        <v>24754.679999999993</v>
      </c>
      <c r="O39" s="40">
        <v>61</v>
      </c>
      <c r="P39" s="40">
        <f>IF('Imperial ME - Current'!$D$16&lt;3.1622,840.33-168.66*(3.1622-'Imperial ME - Current'!$D$16),840.33)</f>
        <v>840.33</v>
      </c>
      <c r="Q39" s="1">
        <f t="shared" si="10"/>
        <v>24680.610000000008</v>
      </c>
      <c r="R39" s="40">
        <f>IF('Imperial ME - Current'!$D$16&lt;4.0581,604.98+0.000000659*(4.0581-'Imperial ME - Current'!$D$16)-32.9253*(4.0581-'Imperial ME - Current'!$B$16)^2,604.98)</f>
        <v>604.98</v>
      </c>
      <c r="S39" s="1">
        <f t="shared" si="24"/>
        <v>24754.679999999993</v>
      </c>
      <c r="V39" s="40">
        <v>61</v>
      </c>
      <c r="W39" s="40">
        <f>IF('Imperial ME - Current'!$E$16&lt;3.1622,840.33-168.66*(3.1622-'Imperial ME - Current'!$B$16),840.33)</f>
        <v>840.33</v>
      </c>
      <c r="X39" s="1">
        <f t="shared" si="11"/>
        <v>24680.610000000008</v>
      </c>
      <c r="Y39" s="40">
        <f>IF('Imperial ME - Current'!$E$16&lt;4.0581,604.98+0.000000659*(4.0581-'Imperial ME - Current'!$E$16)-32.9253*(4.0581-'Imperial ME - Current'!$E$16)^2,604.98)</f>
        <v>604.98</v>
      </c>
      <c r="Z39" s="1">
        <f t="shared" si="25"/>
        <v>24754.679999999993</v>
      </c>
      <c r="AC39" s="40">
        <v>61</v>
      </c>
      <c r="AD39" s="40">
        <f>IF('Imperial ME - Current'!$F$16&lt;3.1622,840.33-168.66*(3.1622-'Imperial ME - Current'!$F$16),840.33)</f>
        <v>840.33</v>
      </c>
      <c r="AE39" s="1">
        <f t="shared" si="12"/>
        <v>24680.610000000008</v>
      </c>
      <c r="AF39" s="40">
        <f>IF('Imperial ME - Current'!$F$16&lt;4.0581,604.98+0.000000659*(4.0581-'Imperial ME - Current'!$F$16)-32.9253*(4.0581-'Imperial ME - Current'!$F$16)^2,604.98)</f>
        <v>604.98</v>
      </c>
      <c r="AG39" s="1">
        <f t="shared" si="26"/>
        <v>24754.679999999993</v>
      </c>
      <c r="AJ39" s="40">
        <v>61</v>
      </c>
      <c r="AK39" s="40">
        <f>IF('Imperial ME - Current'!$G$16&lt;3.1622,840.33-168.66*(3.1622-'Imperial ME - Current'!$G$16),840.33)</f>
        <v>840.33</v>
      </c>
      <c r="AL39" s="1">
        <f t="shared" si="13"/>
        <v>24680.610000000008</v>
      </c>
      <c r="AM39" s="40">
        <f>IF('Imperial ME - Current'!$G$16&lt;4.0581,604.98+0.000000659*(4.0581-'Imperial ME - Current'!$G$16)-32.9253*(4.0581-'Imperial ME - Current'!$G$16)^2,604.98)</f>
        <v>604.98</v>
      </c>
      <c r="AN39" s="1">
        <f t="shared" si="27"/>
        <v>24754.679999999993</v>
      </c>
      <c r="AQ39" s="40">
        <v>61</v>
      </c>
      <c r="AR39" s="40">
        <f>IF('Imperial ME - Current'!$H$16&lt;3.1622,840.33-168.66*(3.1622-'Imperial ME - Current'!$H$16),840.33)</f>
        <v>840.33</v>
      </c>
      <c r="AS39" s="1">
        <f t="shared" si="14"/>
        <v>24680.610000000008</v>
      </c>
      <c r="AT39" s="40">
        <f>IF('Imperial ME - Current'!$H$16&lt;4.0581,604.98+0.000000659*(4.0581-'Imperial ME - Current'!$H$16)-32.9253*(4.0581-'Imperial ME - Current'!$H$16)^2,604.98)</f>
        <v>604.98</v>
      </c>
      <c r="AU39" s="1">
        <f t="shared" si="28"/>
        <v>24754.679999999993</v>
      </c>
      <c r="AX39" s="40">
        <v>61</v>
      </c>
      <c r="AY39" s="40">
        <f>IF('Imperial ME - Current'!$I$16&lt;3.1622,840.33-168.66*(3.1622-'Imperial ME - Current'!$I$16),840.33)</f>
        <v>840.33</v>
      </c>
      <c r="AZ39" s="1">
        <f t="shared" si="15"/>
        <v>24680.610000000008</v>
      </c>
      <c r="BA39" s="40">
        <f>IF('Imperial ME - Current'!$I$16&lt;4.0581,604.98+0.000000659*(4.0581-'Imperial ME - Current'!$I$16)-32.9253*(4.0581-'Imperial ME - Current'!$I$16)^2,604.98)</f>
        <v>604.98</v>
      </c>
      <c r="BB39" s="1">
        <f t="shared" si="29"/>
        <v>24754.679999999993</v>
      </c>
    </row>
    <row r="40" spans="1:54" x14ac:dyDescent="0.25">
      <c r="A40" s="40">
        <v>62</v>
      </c>
      <c r="B40" s="40">
        <f>IF('Imperial ME - Current'!$B$16&lt;3.1622,840.33-168.66*(3.1622-'Imperial ME - Current'!$B$16),840.33)</f>
        <v>840.33</v>
      </c>
      <c r="C40" s="1">
        <f t="shared" si="8"/>
        <v>25520.94000000001</v>
      </c>
      <c r="D40" s="40">
        <f>IF('Imperial ME - Current'!$B$16&lt;4.0581,604.98+0.000000659*(4.0581-'Imperial ME - Current'!$B$16)-32.9253*(4.0581-'Imperial ME - Current'!$B$16)^2,604.98)</f>
        <v>604.98</v>
      </c>
      <c r="E40" s="1">
        <f t="shared" si="0"/>
        <v>25359.659999999993</v>
      </c>
      <c r="H40" s="40">
        <v>62</v>
      </c>
      <c r="I40" s="40">
        <f>IF('Imperial ME - Current'!$C$16&lt;3.1622,840.33-168.66*(3.1622-'Imperial ME - Current'!$C$16),840.33)</f>
        <v>840.33</v>
      </c>
      <c r="J40" s="1">
        <f t="shared" si="9"/>
        <v>25520.94000000001</v>
      </c>
      <c r="K40" s="40">
        <f>IF('Imperial ME - Current'!$C$16&lt;4.0581,604.98+0.000000659*(4.0581-'Imperial ME - Current'!$C$16)-32.9253*(4.0581-'Imperial ME - Current'!$C$16)^2,604.98)</f>
        <v>604.98</v>
      </c>
      <c r="L40" s="1">
        <f t="shared" si="23"/>
        <v>25359.659999999993</v>
      </c>
      <c r="O40" s="40">
        <v>62</v>
      </c>
      <c r="P40" s="40">
        <f>IF('Imperial ME - Current'!$D$16&lt;3.1622,840.33-168.66*(3.1622-'Imperial ME - Current'!$D$16),840.33)</f>
        <v>840.33</v>
      </c>
      <c r="Q40" s="1">
        <f t="shared" si="10"/>
        <v>25520.94000000001</v>
      </c>
      <c r="R40" s="40">
        <f>IF('Imperial ME - Current'!$D$16&lt;4.0581,604.98+0.000000659*(4.0581-'Imperial ME - Current'!$D$16)-32.9253*(4.0581-'Imperial ME - Current'!$B$16)^2,604.98)</f>
        <v>604.98</v>
      </c>
      <c r="S40" s="1">
        <f t="shared" si="24"/>
        <v>25359.659999999993</v>
      </c>
      <c r="V40" s="40">
        <v>62</v>
      </c>
      <c r="W40" s="40">
        <f>IF('Imperial ME - Current'!$E$16&lt;3.1622,840.33-168.66*(3.1622-'Imperial ME - Current'!$B$16),840.33)</f>
        <v>840.33</v>
      </c>
      <c r="X40" s="1">
        <f t="shared" si="11"/>
        <v>25520.94000000001</v>
      </c>
      <c r="Y40" s="40">
        <f>IF('Imperial ME - Current'!$E$16&lt;4.0581,604.98+0.000000659*(4.0581-'Imperial ME - Current'!$E$16)-32.9253*(4.0581-'Imperial ME - Current'!$E$16)^2,604.98)</f>
        <v>604.98</v>
      </c>
      <c r="Z40" s="1">
        <f t="shared" si="25"/>
        <v>25359.659999999993</v>
      </c>
      <c r="AC40" s="40">
        <v>62</v>
      </c>
      <c r="AD40" s="40">
        <f>IF('Imperial ME - Current'!$F$16&lt;3.1622,840.33-168.66*(3.1622-'Imperial ME - Current'!$F$16),840.33)</f>
        <v>840.33</v>
      </c>
      <c r="AE40" s="1">
        <f t="shared" si="12"/>
        <v>25520.94000000001</v>
      </c>
      <c r="AF40" s="40">
        <f>IF('Imperial ME - Current'!$F$16&lt;4.0581,604.98+0.000000659*(4.0581-'Imperial ME - Current'!$F$16)-32.9253*(4.0581-'Imperial ME - Current'!$F$16)^2,604.98)</f>
        <v>604.98</v>
      </c>
      <c r="AG40" s="1">
        <f t="shared" si="26"/>
        <v>25359.659999999993</v>
      </c>
      <c r="AJ40" s="40">
        <v>62</v>
      </c>
      <c r="AK40" s="40">
        <f>IF('Imperial ME - Current'!$G$16&lt;3.1622,840.33-168.66*(3.1622-'Imperial ME - Current'!$G$16),840.33)</f>
        <v>840.33</v>
      </c>
      <c r="AL40" s="1">
        <f t="shared" si="13"/>
        <v>25520.94000000001</v>
      </c>
      <c r="AM40" s="40">
        <f>IF('Imperial ME - Current'!$G$16&lt;4.0581,604.98+0.000000659*(4.0581-'Imperial ME - Current'!$G$16)-32.9253*(4.0581-'Imperial ME - Current'!$G$16)^2,604.98)</f>
        <v>604.98</v>
      </c>
      <c r="AN40" s="1">
        <f t="shared" si="27"/>
        <v>25359.659999999993</v>
      </c>
      <c r="AQ40" s="40">
        <v>62</v>
      </c>
      <c r="AR40" s="40">
        <f>IF('Imperial ME - Current'!$H$16&lt;3.1622,840.33-168.66*(3.1622-'Imperial ME - Current'!$H$16),840.33)</f>
        <v>840.33</v>
      </c>
      <c r="AS40" s="1">
        <f t="shared" si="14"/>
        <v>25520.94000000001</v>
      </c>
      <c r="AT40" s="40">
        <f>IF('Imperial ME - Current'!$H$16&lt;4.0581,604.98+0.000000659*(4.0581-'Imperial ME - Current'!$H$16)-32.9253*(4.0581-'Imperial ME - Current'!$H$16)^2,604.98)</f>
        <v>604.98</v>
      </c>
      <c r="AU40" s="1">
        <f t="shared" si="28"/>
        <v>25359.659999999993</v>
      </c>
      <c r="AX40" s="40">
        <v>62</v>
      </c>
      <c r="AY40" s="40">
        <f>IF('Imperial ME - Current'!$I$16&lt;3.1622,840.33-168.66*(3.1622-'Imperial ME - Current'!$I$16),840.33)</f>
        <v>840.33</v>
      </c>
      <c r="AZ40" s="1">
        <f t="shared" si="15"/>
        <v>25520.94000000001</v>
      </c>
      <c r="BA40" s="40">
        <f>IF('Imperial ME - Current'!$I$16&lt;4.0581,604.98+0.000000659*(4.0581-'Imperial ME - Current'!$I$16)-32.9253*(4.0581-'Imperial ME - Current'!$I$16)^2,604.98)</f>
        <v>604.98</v>
      </c>
      <c r="BB40" s="1">
        <f t="shared" si="29"/>
        <v>25359.659999999993</v>
      </c>
    </row>
    <row r="41" spans="1:54" x14ac:dyDescent="0.25">
      <c r="A41" s="40">
        <v>63</v>
      </c>
      <c r="B41" s="40">
        <f>IF('Imperial ME - Current'!$B$16&lt;3.1622,840.33-168.66*(3.1622-'Imperial ME - Current'!$B$16),840.33)</f>
        <v>840.33</v>
      </c>
      <c r="C41" s="1">
        <f t="shared" si="8"/>
        <v>26361.270000000011</v>
      </c>
      <c r="D41" s="40">
        <f>IF('Imperial ME - Current'!$B$16&lt;4.0581,604.98+0.000000659*(4.0581-'Imperial ME - Current'!$B$16)-32.9253*(4.0581-'Imperial ME - Current'!$B$16)^2,604.98)</f>
        <v>604.98</v>
      </c>
      <c r="E41" s="1">
        <f t="shared" si="0"/>
        <v>25964.639999999992</v>
      </c>
      <c r="H41" s="40">
        <v>63</v>
      </c>
      <c r="I41" s="40">
        <f>IF('Imperial ME - Current'!$C$16&lt;3.1622,840.33-168.66*(3.1622-'Imperial ME - Current'!$C$16),840.33)</f>
        <v>840.33</v>
      </c>
      <c r="J41" s="1">
        <f t="shared" si="9"/>
        <v>26361.270000000011</v>
      </c>
      <c r="K41" s="40">
        <f>IF('Imperial ME - Current'!$C$16&lt;4.0581,604.98+0.000000659*(4.0581-'Imperial ME - Current'!$C$16)-32.9253*(4.0581-'Imperial ME - Current'!$C$16)^2,604.98)</f>
        <v>604.98</v>
      </c>
      <c r="L41" s="1">
        <f t="shared" si="23"/>
        <v>25964.639999999992</v>
      </c>
      <c r="O41" s="40">
        <v>63</v>
      </c>
      <c r="P41" s="40">
        <f>IF('Imperial ME - Current'!$D$16&lt;3.1622,840.33-168.66*(3.1622-'Imperial ME - Current'!$D$16),840.33)</f>
        <v>840.33</v>
      </c>
      <c r="Q41" s="1">
        <f t="shared" si="10"/>
        <v>26361.270000000011</v>
      </c>
      <c r="R41" s="40">
        <f>IF('Imperial ME - Current'!$D$16&lt;4.0581,604.98+0.000000659*(4.0581-'Imperial ME - Current'!$D$16)-32.9253*(4.0581-'Imperial ME - Current'!$B$16)^2,604.98)</f>
        <v>604.98</v>
      </c>
      <c r="S41" s="1">
        <f t="shared" si="24"/>
        <v>25964.639999999992</v>
      </c>
      <c r="V41" s="40">
        <v>63</v>
      </c>
      <c r="W41" s="40">
        <f>IF('Imperial ME - Current'!$E$16&lt;3.1622,840.33-168.66*(3.1622-'Imperial ME - Current'!$B$16),840.33)</f>
        <v>840.33</v>
      </c>
      <c r="X41" s="1">
        <f t="shared" si="11"/>
        <v>26361.270000000011</v>
      </c>
      <c r="Y41" s="40">
        <f>IF('Imperial ME - Current'!$E$16&lt;4.0581,604.98+0.000000659*(4.0581-'Imperial ME - Current'!$E$16)-32.9253*(4.0581-'Imperial ME - Current'!$E$16)^2,604.98)</f>
        <v>604.98</v>
      </c>
      <c r="Z41" s="1">
        <f t="shared" si="25"/>
        <v>25964.639999999992</v>
      </c>
      <c r="AC41" s="40">
        <v>63</v>
      </c>
      <c r="AD41" s="40">
        <f>IF('Imperial ME - Current'!$F$16&lt;3.1622,840.33-168.66*(3.1622-'Imperial ME - Current'!$F$16),840.33)</f>
        <v>840.33</v>
      </c>
      <c r="AE41" s="1">
        <f t="shared" si="12"/>
        <v>26361.270000000011</v>
      </c>
      <c r="AF41" s="40">
        <f>IF('Imperial ME - Current'!$F$16&lt;4.0581,604.98+0.000000659*(4.0581-'Imperial ME - Current'!$F$16)-32.9253*(4.0581-'Imperial ME - Current'!$F$16)^2,604.98)</f>
        <v>604.98</v>
      </c>
      <c r="AG41" s="1">
        <f t="shared" si="26"/>
        <v>25964.639999999992</v>
      </c>
      <c r="AJ41" s="40">
        <v>63</v>
      </c>
      <c r="AK41" s="40">
        <f>IF('Imperial ME - Current'!$G$16&lt;3.1622,840.33-168.66*(3.1622-'Imperial ME - Current'!$G$16),840.33)</f>
        <v>840.33</v>
      </c>
      <c r="AL41" s="1">
        <f t="shared" si="13"/>
        <v>26361.270000000011</v>
      </c>
      <c r="AM41" s="40">
        <f>IF('Imperial ME - Current'!$G$16&lt;4.0581,604.98+0.000000659*(4.0581-'Imperial ME - Current'!$G$16)-32.9253*(4.0581-'Imperial ME - Current'!$G$16)^2,604.98)</f>
        <v>604.98</v>
      </c>
      <c r="AN41" s="1">
        <f t="shared" si="27"/>
        <v>25964.639999999992</v>
      </c>
      <c r="AQ41" s="40">
        <v>63</v>
      </c>
      <c r="AR41" s="40">
        <f>IF('Imperial ME - Current'!$H$16&lt;3.1622,840.33-168.66*(3.1622-'Imperial ME - Current'!$H$16),840.33)</f>
        <v>840.33</v>
      </c>
      <c r="AS41" s="1">
        <f t="shared" si="14"/>
        <v>26361.270000000011</v>
      </c>
      <c r="AT41" s="40">
        <f>IF('Imperial ME - Current'!$H$16&lt;4.0581,604.98+0.000000659*(4.0581-'Imperial ME - Current'!$H$16)-32.9253*(4.0581-'Imperial ME - Current'!$H$16)^2,604.98)</f>
        <v>604.98</v>
      </c>
      <c r="AU41" s="1">
        <f t="shared" si="28"/>
        <v>25964.639999999992</v>
      </c>
      <c r="AX41" s="40">
        <v>63</v>
      </c>
      <c r="AY41" s="40">
        <f>IF('Imperial ME - Current'!$I$16&lt;3.1622,840.33-168.66*(3.1622-'Imperial ME - Current'!$I$16),840.33)</f>
        <v>840.33</v>
      </c>
      <c r="AZ41" s="1">
        <f t="shared" si="15"/>
        <v>26361.270000000011</v>
      </c>
      <c r="BA41" s="40">
        <f>IF('Imperial ME - Current'!$I$16&lt;4.0581,604.98+0.000000659*(4.0581-'Imperial ME - Current'!$I$16)-32.9253*(4.0581-'Imperial ME - Current'!$I$16)^2,604.98)</f>
        <v>604.98</v>
      </c>
      <c r="BB41" s="1">
        <f t="shared" si="29"/>
        <v>25964.639999999992</v>
      </c>
    </row>
    <row r="42" spans="1:54" x14ac:dyDescent="0.25">
      <c r="A42" s="40">
        <v>64</v>
      </c>
      <c r="B42" s="40">
        <f>IF('Imperial ME - Current'!$B$16&lt;3.1622,840.33-168.66*(3.1622-'Imperial ME - Current'!$B$16),840.33)</f>
        <v>840.33</v>
      </c>
      <c r="C42" s="1">
        <f t="shared" si="8"/>
        <v>27201.600000000013</v>
      </c>
      <c r="D42" s="40">
        <f>IF('Imperial ME - Current'!$B$16&lt;4.0581,604.98+0.000000659*(4.0581-'Imperial ME - Current'!$B$16)-32.9253*(4.0581-'Imperial ME - Current'!$B$16)^2,604.98)</f>
        <v>604.98</v>
      </c>
      <c r="E42" s="1">
        <f t="shared" si="0"/>
        <v>26569.619999999992</v>
      </c>
      <c r="H42" s="40">
        <v>64</v>
      </c>
      <c r="I42" s="40">
        <f>IF('Imperial ME - Current'!$C$16&lt;3.1622,840.33-168.66*(3.1622-'Imperial ME - Current'!$C$16),840.33)</f>
        <v>840.33</v>
      </c>
      <c r="J42" s="1">
        <f t="shared" si="9"/>
        <v>27201.600000000013</v>
      </c>
      <c r="K42" s="40">
        <f>IF('Imperial ME - Current'!$C$16&lt;4.0581,604.98+0.000000659*(4.0581-'Imperial ME - Current'!$C$16)-32.9253*(4.0581-'Imperial ME - Current'!$C$16)^2,604.98)</f>
        <v>604.98</v>
      </c>
      <c r="L42" s="1">
        <f t="shared" si="23"/>
        <v>26569.619999999992</v>
      </c>
      <c r="O42" s="40">
        <v>64</v>
      </c>
      <c r="P42" s="40">
        <f>IF('Imperial ME - Current'!$D$16&lt;3.1622,840.33-168.66*(3.1622-'Imperial ME - Current'!$D$16),840.33)</f>
        <v>840.33</v>
      </c>
      <c r="Q42" s="1">
        <f t="shared" si="10"/>
        <v>27201.600000000013</v>
      </c>
      <c r="R42" s="40">
        <f>IF('Imperial ME - Current'!$D$16&lt;4.0581,604.98+0.000000659*(4.0581-'Imperial ME - Current'!$D$16)-32.9253*(4.0581-'Imperial ME - Current'!$B$16)^2,604.98)</f>
        <v>604.98</v>
      </c>
      <c r="S42" s="1">
        <f t="shared" si="24"/>
        <v>26569.619999999992</v>
      </c>
      <c r="V42" s="40">
        <v>64</v>
      </c>
      <c r="W42" s="40">
        <f>IF('Imperial ME - Current'!$E$16&lt;3.1622,840.33-168.66*(3.1622-'Imperial ME - Current'!$B$16),840.33)</f>
        <v>840.33</v>
      </c>
      <c r="X42" s="1">
        <f t="shared" si="11"/>
        <v>27201.600000000013</v>
      </c>
      <c r="Y42" s="40">
        <f>IF('Imperial ME - Current'!$E$16&lt;4.0581,604.98+0.000000659*(4.0581-'Imperial ME - Current'!$E$16)-32.9253*(4.0581-'Imperial ME - Current'!$E$16)^2,604.98)</f>
        <v>604.98</v>
      </c>
      <c r="Z42" s="1">
        <f t="shared" si="25"/>
        <v>26569.619999999992</v>
      </c>
      <c r="AC42" s="40">
        <v>64</v>
      </c>
      <c r="AD42" s="40">
        <f>IF('Imperial ME - Current'!$F$16&lt;3.1622,840.33-168.66*(3.1622-'Imperial ME - Current'!$F$16),840.33)</f>
        <v>840.33</v>
      </c>
      <c r="AE42" s="1">
        <f t="shared" si="12"/>
        <v>27201.600000000013</v>
      </c>
      <c r="AF42" s="40">
        <f>IF('Imperial ME - Current'!$F$16&lt;4.0581,604.98+0.000000659*(4.0581-'Imperial ME - Current'!$F$16)-32.9253*(4.0581-'Imperial ME - Current'!$F$16)^2,604.98)</f>
        <v>604.98</v>
      </c>
      <c r="AG42" s="1">
        <f t="shared" si="26"/>
        <v>26569.619999999992</v>
      </c>
      <c r="AJ42" s="40">
        <v>64</v>
      </c>
      <c r="AK42" s="40">
        <f>IF('Imperial ME - Current'!$G$16&lt;3.1622,840.33-168.66*(3.1622-'Imperial ME - Current'!$G$16),840.33)</f>
        <v>840.33</v>
      </c>
      <c r="AL42" s="1">
        <f t="shared" si="13"/>
        <v>27201.600000000013</v>
      </c>
      <c r="AM42" s="40">
        <f>IF('Imperial ME - Current'!$G$16&lt;4.0581,604.98+0.000000659*(4.0581-'Imperial ME - Current'!$G$16)-32.9253*(4.0581-'Imperial ME - Current'!$G$16)^2,604.98)</f>
        <v>604.98</v>
      </c>
      <c r="AN42" s="1">
        <f t="shared" si="27"/>
        <v>26569.619999999992</v>
      </c>
      <c r="AQ42" s="40">
        <v>64</v>
      </c>
      <c r="AR42" s="40">
        <f>IF('Imperial ME - Current'!$H$16&lt;3.1622,840.33-168.66*(3.1622-'Imperial ME - Current'!$H$16),840.33)</f>
        <v>840.33</v>
      </c>
      <c r="AS42" s="1">
        <f t="shared" si="14"/>
        <v>27201.600000000013</v>
      </c>
      <c r="AT42" s="40">
        <f>IF('Imperial ME - Current'!$H$16&lt;4.0581,604.98+0.000000659*(4.0581-'Imperial ME - Current'!$H$16)-32.9253*(4.0581-'Imperial ME - Current'!$H$16)^2,604.98)</f>
        <v>604.98</v>
      </c>
      <c r="AU42" s="1">
        <f t="shared" si="28"/>
        <v>26569.619999999992</v>
      </c>
      <c r="AX42" s="40">
        <v>64</v>
      </c>
      <c r="AY42" s="40">
        <f>IF('Imperial ME - Current'!$I$16&lt;3.1622,840.33-168.66*(3.1622-'Imperial ME - Current'!$I$16),840.33)</f>
        <v>840.33</v>
      </c>
      <c r="AZ42" s="1">
        <f t="shared" si="15"/>
        <v>27201.600000000013</v>
      </c>
      <c r="BA42" s="40">
        <f>IF('Imperial ME - Current'!$I$16&lt;4.0581,604.98+0.000000659*(4.0581-'Imperial ME - Current'!$I$16)-32.9253*(4.0581-'Imperial ME - Current'!$I$16)^2,604.98)</f>
        <v>604.98</v>
      </c>
      <c r="BB42" s="1">
        <f t="shared" si="29"/>
        <v>26569.619999999992</v>
      </c>
    </row>
    <row r="43" spans="1:54" x14ac:dyDescent="0.25">
      <c r="A43" s="40">
        <v>65</v>
      </c>
      <c r="B43" s="40">
        <f>IF('Imperial ME - Current'!$B$16&lt;3.1622,840.33-168.66*(3.1622-'Imperial ME - Current'!$B$16),840.33)</f>
        <v>840.33</v>
      </c>
      <c r="C43" s="1">
        <f t="shared" si="8"/>
        <v>28041.930000000015</v>
      </c>
      <c r="D43" s="40">
        <f>IF('Imperial ME - Current'!$B$16&lt;4.0581,604.98+0.000000659*(4.0581-'Imperial ME - Current'!$B$16)-32.9253*(4.0581-'Imperial ME - Current'!$B$16)^2,604.98)</f>
        <v>604.98</v>
      </c>
      <c r="E43" s="1">
        <f t="shared" si="0"/>
        <v>27174.599999999991</v>
      </c>
      <c r="H43" s="40">
        <v>65</v>
      </c>
      <c r="I43" s="40">
        <f>IF('Imperial ME - Current'!$C$16&lt;3.1622,840.33-168.66*(3.1622-'Imperial ME - Current'!$C$16),840.33)</f>
        <v>840.33</v>
      </c>
      <c r="J43" s="1">
        <f t="shared" si="9"/>
        <v>28041.930000000015</v>
      </c>
      <c r="K43" s="40">
        <f>IF('Imperial ME - Current'!$C$16&lt;4.0581,604.98+0.000000659*(4.0581-'Imperial ME - Current'!$C$16)-32.9253*(4.0581-'Imperial ME - Current'!$C$16)^2,604.98)</f>
        <v>604.98</v>
      </c>
      <c r="L43" s="1">
        <f t="shared" si="23"/>
        <v>27174.599999999991</v>
      </c>
      <c r="O43" s="40">
        <v>65</v>
      </c>
      <c r="P43" s="40">
        <f>IF('Imperial ME - Current'!$D$16&lt;3.1622,840.33-168.66*(3.1622-'Imperial ME - Current'!$D$16),840.33)</f>
        <v>840.33</v>
      </c>
      <c r="Q43" s="1">
        <f t="shared" si="10"/>
        <v>28041.930000000015</v>
      </c>
      <c r="R43" s="40">
        <f>IF('Imperial ME - Current'!$D$16&lt;4.0581,604.98+0.000000659*(4.0581-'Imperial ME - Current'!$D$16)-32.9253*(4.0581-'Imperial ME - Current'!$B$16)^2,604.98)</f>
        <v>604.98</v>
      </c>
      <c r="S43" s="1">
        <f t="shared" si="24"/>
        <v>27174.599999999991</v>
      </c>
      <c r="V43" s="40">
        <v>65</v>
      </c>
      <c r="W43" s="40">
        <f>IF('Imperial ME - Current'!$E$16&lt;3.1622,840.33-168.66*(3.1622-'Imperial ME - Current'!$B$16),840.33)</f>
        <v>840.33</v>
      </c>
      <c r="X43" s="1">
        <f t="shared" si="11"/>
        <v>28041.930000000015</v>
      </c>
      <c r="Y43" s="40">
        <f>IF('Imperial ME - Current'!$E$16&lt;4.0581,604.98+0.000000659*(4.0581-'Imperial ME - Current'!$E$16)-32.9253*(4.0581-'Imperial ME - Current'!$E$16)^2,604.98)</f>
        <v>604.98</v>
      </c>
      <c r="Z43" s="1">
        <f t="shared" si="25"/>
        <v>27174.599999999991</v>
      </c>
      <c r="AC43" s="40">
        <v>65</v>
      </c>
      <c r="AD43" s="40">
        <f>IF('Imperial ME - Current'!$F$16&lt;3.1622,840.33-168.66*(3.1622-'Imperial ME - Current'!$F$16),840.33)</f>
        <v>840.33</v>
      </c>
      <c r="AE43" s="1">
        <f t="shared" si="12"/>
        <v>28041.930000000015</v>
      </c>
      <c r="AF43" s="40">
        <f>IF('Imperial ME - Current'!$F$16&lt;4.0581,604.98+0.000000659*(4.0581-'Imperial ME - Current'!$F$16)-32.9253*(4.0581-'Imperial ME - Current'!$F$16)^2,604.98)</f>
        <v>604.98</v>
      </c>
      <c r="AG43" s="1">
        <f t="shared" si="26"/>
        <v>27174.599999999991</v>
      </c>
      <c r="AJ43" s="40">
        <v>65</v>
      </c>
      <c r="AK43" s="40">
        <f>IF('Imperial ME - Current'!$G$16&lt;3.1622,840.33-168.66*(3.1622-'Imperial ME - Current'!$G$16),840.33)</f>
        <v>840.33</v>
      </c>
      <c r="AL43" s="1">
        <f t="shared" si="13"/>
        <v>28041.930000000015</v>
      </c>
      <c r="AM43" s="40">
        <f>IF('Imperial ME - Current'!$G$16&lt;4.0581,604.98+0.000000659*(4.0581-'Imperial ME - Current'!$G$16)-32.9253*(4.0581-'Imperial ME - Current'!$G$16)^2,604.98)</f>
        <v>604.98</v>
      </c>
      <c r="AN43" s="1">
        <f t="shared" si="27"/>
        <v>27174.599999999991</v>
      </c>
      <c r="AQ43" s="40">
        <v>65</v>
      </c>
      <c r="AR43" s="40">
        <f>IF('Imperial ME - Current'!$H$16&lt;3.1622,840.33-168.66*(3.1622-'Imperial ME - Current'!$H$16),840.33)</f>
        <v>840.33</v>
      </c>
      <c r="AS43" s="1">
        <f t="shared" si="14"/>
        <v>28041.930000000015</v>
      </c>
      <c r="AT43" s="40">
        <f>IF('Imperial ME - Current'!$H$16&lt;4.0581,604.98+0.000000659*(4.0581-'Imperial ME - Current'!$H$16)-32.9253*(4.0581-'Imperial ME - Current'!$H$16)^2,604.98)</f>
        <v>604.98</v>
      </c>
      <c r="AU43" s="1">
        <f t="shared" si="28"/>
        <v>27174.599999999991</v>
      </c>
      <c r="AX43" s="40">
        <v>65</v>
      </c>
      <c r="AY43" s="40">
        <f>IF('Imperial ME - Current'!$I$16&lt;3.1622,840.33-168.66*(3.1622-'Imperial ME - Current'!$I$16),840.33)</f>
        <v>840.33</v>
      </c>
      <c r="AZ43" s="1">
        <f t="shared" si="15"/>
        <v>28041.930000000015</v>
      </c>
      <c r="BA43" s="40">
        <f>IF('Imperial ME - Current'!$I$16&lt;4.0581,604.98+0.000000659*(4.0581-'Imperial ME - Current'!$I$16)-32.9253*(4.0581-'Imperial ME - Current'!$I$16)^2,604.98)</f>
        <v>604.98</v>
      </c>
      <c r="BB43" s="1">
        <f t="shared" si="29"/>
        <v>27174.599999999991</v>
      </c>
    </row>
    <row r="44" spans="1:54" x14ac:dyDescent="0.25">
      <c r="A44" s="40">
        <v>66</v>
      </c>
      <c r="B44" s="40">
        <f>IF('Imperial ME - Current'!$B$16&lt;3.1622,840.33-168.66*(3.1622-'Imperial ME - Current'!$B$16),840.33)</f>
        <v>840.33</v>
      </c>
      <c r="C44" s="1">
        <f t="shared" si="8"/>
        <v>28882.260000000017</v>
      </c>
      <c r="D44" s="40">
        <f>IF('Imperial ME - Current'!$B$16&lt;4.0581,604.98+0.000000659*(4.0581-'Imperial ME - Current'!$B$16)-32.9253*(4.0581-'Imperial ME - Current'!$B$16)^2,604.98)</f>
        <v>604.98</v>
      </c>
      <c r="E44" s="1">
        <f t="shared" si="0"/>
        <v>27779.579999999991</v>
      </c>
      <c r="H44" s="40">
        <v>66</v>
      </c>
      <c r="I44" s="40">
        <f>IF('Imperial ME - Current'!$C$16&lt;3.1622,840.33-168.66*(3.1622-'Imperial ME - Current'!$C$16),840.33)</f>
        <v>840.33</v>
      </c>
      <c r="J44" s="1">
        <f t="shared" si="9"/>
        <v>28882.260000000017</v>
      </c>
      <c r="K44" s="40">
        <f>IF('Imperial ME - Current'!$C$16&lt;4.0581,604.98+0.000000659*(4.0581-'Imperial ME - Current'!$C$16)-32.9253*(4.0581-'Imperial ME - Current'!$C$16)^2,604.98)</f>
        <v>604.98</v>
      </c>
      <c r="L44" s="1">
        <f t="shared" si="23"/>
        <v>27779.579999999991</v>
      </c>
      <c r="O44" s="40">
        <v>66</v>
      </c>
      <c r="P44" s="40">
        <f>IF('Imperial ME - Current'!$D$16&lt;3.1622,840.33-168.66*(3.1622-'Imperial ME - Current'!$D$16),840.33)</f>
        <v>840.33</v>
      </c>
      <c r="Q44" s="1">
        <f t="shared" si="10"/>
        <v>28882.260000000017</v>
      </c>
      <c r="R44" s="40">
        <f>IF('Imperial ME - Current'!$D$16&lt;4.0581,604.98+0.000000659*(4.0581-'Imperial ME - Current'!$D$16)-32.9253*(4.0581-'Imperial ME - Current'!$B$16)^2,604.98)</f>
        <v>604.98</v>
      </c>
      <c r="S44" s="1">
        <f t="shared" si="24"/>
        <v>27779.579999999991</v>
      </c>
      <c r="V44" s="40">
        <v>66</v>
      </c>
      <c r="W44" s="40">
        <f>IF('Imperial ME - Current'!$E$16&lt;3.1622,840.33-168.66*(3.1622-'Imperial ME - Current'!$B$16),840.33)</f>
        <v>840.33</v>
      </c>
      <c r="X44" s="1">
        <f t="shared" si="11"/>
        <v>28882.260000000017</v>
      </c>
      <c r="Y44" s="40">
        <f>IF('Imperial ME - Current'!$E$16&lt;4.0581,604.98+0.000000659*(4.0581-'Imperial ME - Current'!$E$16)-32.9253*(4.0581-'Imperial ME - Current'!$E$16)^2,604.98)</f>
        <v>604.98</v>
      </c>
      <c r="Z44" s="1">
        <f t="shared" si="25"/>
        <v>27779.579999999991</v>
      </c>
      <c r="AC44" s="40">
        <v>66</v>
      </c>
      <c r="AD44" s="40">
        <f>IF('Imperial ME - Current'!$F$16&lt;3.1622,840.33-168.66*(3.1622-'Imperial ME - Current'!$F$16),840.33)</f>
        <v>840.33</v>
      </c>
      <c r="AE44" s="1">
        <f t="shared" si="12"/>
        <v>28882.260000000017</v>
      </c>
      <c r="AF44" s="40">
        <f>IF('Imperial ME - Current'!$F$16&lt;4.0581,604.98+0.000000659*(4.0581-'Imperial ME - Current'!$F$16)-32.9253*(4.0581-'Imperial ME - Current'!$F$16)^2,604.98)</f>
        <v>604.98</v>
      </c>
      <c r="AG44" s="1">
        <f t="shared" si="26"/>
        <v>27779.579999999991</v>
      </c>
      <c r="AJ44" s="40">
        <v>66</v>
      </c>
      <c r="AK44" s="40">
        <f>IF('Imperial ME - Current'!$G$16&lt;3.1622,840.33-168.66*(3.1622-'Imperial ME - Current'!$G$16),840.33)</f>
        <v>840.33</v>
      </c>
      <c r="AL44" s="1">
        <f t="shared" si="13"/>
        <v>28882.260000000017</v>
      </c>
      <c r="AM44" s="40">
        <f>IF('Imperial ME - Current'!$G$16&lt;4.0581,604.98+0.000000659*(4.0581-'Imperial ME - Current'!$G$16)-32.9253*(4.0581-'Imperial ME - Current'!$G$16)^2,604.98)</f>
        <v>604.98</v>
      </c>
      <c r="AN44" s="1">
        <f t="shared" si="27"/>
        <v>27779.579999999991</v>
      </c>
      <c r="AQ44" s="40">
        <v>66</v>
      </c>
      <c r="AR44" s="40">
        <f>IF('Imperial ME - Current'!$H$16&lt;3.1622,840.33-168.66*(3.1622-'Imperial ME - Current'!$H$16),840.33)</f>
        <v>840.33</v>
      </c>
      <c r="AS44" s="1">
        <f t="shared" si="14"/>
        <v>28882.260000000017</v>
      </c>
      <c r="AT44" s="40">
        <f>IF('Imperial ME - Current'!$H$16&lt;4.0581,604.98+0.000000659*(4.0581-'Imperial ME - Current'!$H$16)-32.9253*(4.0581-'Imperial ME - Current'!$H$16)^2,604.98)</f>
        <v>604.98</v>
      </c>
      <c r="AU44" s="1">
        <f t="shared" si="28"/>
        <v>27779.579999999991</v>
      </c>
      <c r="AX44" s="40">
        <v>66</v>
      </c>
      <c r="AY44" s="40">
        <f>IF('Imperial ME - Current'!$I$16&lt;3.1622,840.33-168.66*(3.1622-'Imperial ME - Current'!$I$16),840.33)</f>
        <v>840.33</v>
      </c>
      <c r="AZ44" s="1">
        <f t="shared" si="15"/>
        <v>28882.260000000017</v>
      </c>
      <c r="BA44" s="40">
        <f>IF('Imperial ME - Current'!$I$16&lt;4.0581,604.98+0.000000659*(4.0581-'Imperial ME - Current'!$I$16)-32.9253*(4.0581-'Imperial ME - Current'!$I$16)^2,604.98)</f>
        <v>604.98</v>
      </c>
      <c r="BB44" s="1">
        <f t="shared" si="29"/>
        <v>27779.579999999991</v>
      </c>
    </row>
    <row r="45" spans="1:54" x14ac:dyDescent="0.25">
      <c r="A45" s="40">
        <v>67</v>
      </c>
      <c r="B45" s="40">
        <f>IF('Imperial ME - Current'!$B$16&lt;3.1622,840.33-168.66*(3.1622-'Imperial ME - Current'!$B$16),840.33)</f>
        <v>840.33</v>
      </c>
      <c r="C45" s="1">
        <f t="shared" si="8"/>
        <v>29722.590000000018</v>
      </c>
      <c r="D45" s="40">
        <f>IF('Imperial ME - Current'!$B$16&lt;4.0581,604.98+0.000000659*(4.0581-'Imperial ME - Current'!$B$16)-32.9253*(4.0581-'Imperial ME - Current'!$B$16)^2,604.98)</f>
        <v>604.98</v>
      </c>
      <c r="E45" s="1">
        <f t="shared" si="0"/>
        <v>28384.55999999999</v>
      </c>
      <c r="H45" s="40">
        <v>67</v>
      </c>
      <c r="I45" s="40">
        <f>IF('Imperial ME - Current'!$C$16&lt;3.1622,840.33-168.66*(3.1622-'Imperial ME - Current'!$C$16),840.33)</f>
        <v>840.33</v>
      </c>
      <c r="J45" s="1">
        <f t="shared" si="9"/>
        <v>29722.590000000018</v>
      </c>
      <c r="K45" s="40">
        <f>IF('Imperial ME - Current'!$C$16&lt;4.0581,604.98+0.000000659*(4.0581-'Imperial ME - Current'!$C$16)-32.9253*(4.0581-'Imperial ME - Current'!$C$16)^2,604.98)</f>
        <v>604.98</v>
      </c>
      <c r="L45" s="1">
        <f t="shared" si="23"/>
        <v>28384.55999999999</v>
      </c>
      <c r="O45" s="40">
        <v>67</v>
      </c>
      <c r="P45" s="40">
        <f>IF('Imperial ME - Current'!$D$16&lt;3.1622,840.33-168.66*(3.1622-'Imperial ME - Current'!$D$16),840.33)</f>
        <v>840.33</v>
      </c>
      <c r="Q45" s="1">
        <f t="shared" si="10"/>
        <v>29722.590000000018</v>
      </c>
      <c r="R45" s="40">
        <f>IF('Imperial ME - Current'!$D$16&lt;4.0581,604.98+0.000000659*(4.0581-'Imperial ME - Current'!$D$16)-32.9253*(4.0581-'Imperial ME - Current'!$B$16)^2,604.98)</f>
        <v>604.98</v>
      </c>
      <c r="S45" s="1">
        <f t="shared" si="24"/>
        <v>28384.55999999999</v>
      </c>
      <c r="V45" s="40">
        <v>67</v>
      </c>
      <c r="W45" s="40">
        <f>IF('Imperial ME - Current'!$E$16&lt;3.1622,840.33-168.66*(3.1622-'Imperial ME - Current'!$B$16),840.33)</f>
        <v>840.33</v>
      </c>
      <c r="X45" s="1">
        <f t="shared" si="11"/>
        <v>29722.590000000018</v>
      </c>
      <c r="Y45" s="40">
        <f>IF('Imperial ME - Current'!$E$16&lt;4.0581,604.98+0.000000659*(4.0581-'Imperial ME - Current'!$E$16)-32.9253*(4.0581-'Imperial ME - Current'!$E$16)^2,604.98)</f>
        <v>604.98</v>
      </c>
      <c r="Z45" s="1">
        <f t="shared" si="25"/>
        <v>28384.55999999999</v>
      </c>
      <c r="AC45" s="40">
        <v>67</v>
      </c>
      <c r="AD45" s="40">
        <f>IF('Imperial ME - Current'!$F$16&lt;3.1622,840.33-168.66*(3.1622-'Imperial ME - Current'!$F$16),840.33)</f>
        <v>840.33</v>
      </c>
      <c r="AE45" s="1">
        <f t="shared" si="12"/>
        <v>29722.590000000018</v>
      </c>
      <c r="AF45" s="40">
        <f>IF('Imperial ME - Current'!$F$16&lt;4.0581,604.98+0.000000659*(4.0581-'Imperial ME - Current'!$F$16)-32.9253*(4.0581-'Imperial ME - Current'!$F$16)^2,604.98)</f>
        <v>604.98</v>
      </c>
      <c r="AG45" s="1">
        <f t="shared" si="26"/>
        <v>28384.55999999999</v>
      </c>
      <c r="AJ45" s="40">
        <v>67</v>
      </c>
      <c r="AK45" s="40">
        <f>IF('Imperial ME - Current'!$G$16&lt;3.1622,840.33-168.66*(3.1622-'Imperial ME - Current'!$G$16),840.33)</f>
        <v>840.33</v>
      </c>
      <c r="AL45" s="1">
        <f t="shared" si="13"/>
        <v>29722.590000000018</v>
      </c>
      <c r="AM45" s="40">
        <f>IF('Imperial ME - Current'!$G$16&lt;4.0581,604.98+0.000000659*(4.0581-'Imperial ME - Current'!$G$16)-32.9253*(4.0581-'Imperial ME - Current'!$G$16)^2,604.98)</f>
        <v>604.98</v>
      </c>
      <c r="AN45" s="1">
        <f t="shared" si="27"/>
        <v>28384.55999999999</v>
      </c>
      <c r="AQ45" s="40">
        <v>67</v>
      </c>
      <c r="AR45" s="40">
        <f>IF('Imperial ME - Current'!$H$16&lt;3.1622,840.33-168.66*(3.1622-'Imperial ME - Current'!$H$16),840.33)</f>
        <v>840.33</v>
      </c>
      <c r="AS45" s="1">
        <f t="shared" si="14"/>
        <v>29722.590000000018</v>
      </c>
      <c r="AT45" s="40">
        <f>IF('Imperial ME - Current'!$H$16&lt;4.0581,604.98+0.000000659*(4.0581-'Imperial ME - Current'!$H$16)-32.9253*(4.0581-'Imperial ME - Current'!$H$16)^2,604.98)</f>
        <v>604.98</v>
      </c>
      <c r="AU45" s="1">
        <f t="shared" si="28"/>
        <v>28384.55999999999</v>
      </c>
      <c r="AX45" s="40">
        <v>67</v>
      </c>
      <c r="AY45" s="40">
        <f>IF('Imperial ME - Current'!$I$16&lt;3.1622,840.33-168.66*(3.1622-'Imperial ME - Current'!$I$16),840.33)</f>
        <v>840.33</v>
      </c>
      <c r="AZ45" s="1">
        <f t="shared" si="15"/>
        <v>29722.590000000018</v>
      </c>
      <c r="BA45" s="40">
        <f>IF('Imperial ME - Current'!$I$16&lt;4.0581,604.98+0.000000659*(4.0581-'Imperial ME - Current'!$I$16)-32.9253*(4.0581-'Imperial ME - Current'!$I$16)^2,604.98)</f>
        <v>604.98</v>
      </c>
      <c r="BB45" s="1">
        <f t="shared" si="29"/>
        <v>28384.55999999999</v>
      </c>
    </row>
    <row r="46" spans="1:54" x14ac:dyDescent="0.25">
      <c r="A46" s="40">
        <v>68</v>
      </c>
      <c r="B46" s="40">
        <f>IF('Imperial ME - Current'!$B$16&lt;3.1622,840.33-168.66*(3.1622-'Imperial ME - Current'!$B$16),840.33)</f>
        <v>840.33</v>
      </c>
      <c r="C46" s="1">
        <f t="shared" si="8"/>
        <v>30562.92000000002</v>
      </c>
      <c r="D46" s="40">
        <f>IF('Imperial ME - Current'!$B$16&lt;4.0581,604.98+0.000000659*(4.0581-'Imperial ME - Current'!$B$16)-32.9253*(4.0581-'Imperial ME - Current'!$B$16)^2,604.98)</f>
        <v>604.98</v>
      </c>
      <c r="E46" s="1">
        <f t="shared" si="0"/>
        <v>28989.53999999999</v>
      </c>
      <c r="H46" s="40">
        <v>68</v>
      </c>
      <c r="I46" s="40">
        <f>IF('Imperial ME - Current'!$C$16&lt;3.1622,840.33-168.66*(3.1622-'Imperial ME - Current'!$C$16),840.33)</f>
        <v>840.33</v>
      </c>
      <c r="J46" s="1">
        <f t="shared" si="9"/>
        <v>30562.92000000002</v>
      </c>
      <c r="K46" s="40">
        <f>IF('Imperial ME - Current'!$C$16&lt;4.0581,604.98+0.000000659*(4.0581-'Imperial ME - Current'!$C$16)-32.9253*(4.0581-'Imperial ME - Current'!$C$16)^2,604.98)</f>
        <v>604.98</v>
      </c>
      <c r="L46" s="1">
        <f t="shared" si="23"/>
        <v>28989.53999999999</v>
      </c>
      <c r="O46" s="40">
        <v>68</v>
      </c>
      <c r="P46" s="40">
        <f>IF('Imperial ME - Current'!$D$16&lt;3.1622,840.33-168.66*(3.1622-'Imperial ME - Current'!$D$16),840.33)</f>
        <v>840.33</v>
      </c>
      <c r="Q46" s="1">
        <f t="shared" si="10"/>
        <v>30562.92000000002</v>
      </c>
      <c r="R46" s="40">
        <f>IF('Imperial ME - Current'!$D$16&lt;4.0581,604.98+0.000000659*(4.0581-'Imperial ME - Current'!$D$16)-32.9253*(4.0581-'Imperial ME - Current'!$B$16)^2,604.98)</f>
        <v>604.98</v>
      </c>
      <c r="S46" s="1">
        <f t="shared" si="24"/>
        <v>28989.53999999999</v>
      </c>
      <c r="V46" s="40">
        <v>68</v>
      </c>
      <c r="W46" s="40">
        <f>IF('Imperial ME - Current'!$E$16&lt;3.1622,840.33-168.66*(3.1622-'Imperial ME - Current'!$B$16),840.33)</f>
        <v>840.33</v>
      </c>
      <c r="X46" s="1">
        <f t="shared" si="11"/>
        <v>30562.92000000002</v>
      </c>
      <c r="Y46" s="40">
        <f>IF('Imperial ME - Current'!$E$16&lt;4.0581,604.98+0.000000659*(4.0581-'Imperial ME - Current'!$E$16)-32.9253*(4.0581-'Imperial ME - Current'!$E$16)^2,604.98)</f>
        <v>604.98</v>
      </c>
      <c r="Z46" s="1">
        <f t="shared" si="25"/>
        <v>28989.53999999999</v>
      </c>
      <c r="AC46" s="40">
        <v>68</v>
      </c>
      <c r="AD46" s="40">
        <f>IF('Imperial ME - Current'!$F$16&lt;3.1622,840.33-168.66*(3.1622-'Imperial ME - Current'!$F$16),840.33)</f>
        <v>840.33</v>
      </c>
      <c r="AE46" s="1">
        <f t="shared" si="12"/>
        <v>30562.92000000002</v>
      </c>
      <c r="AF46" s="40">
        <f>IF('Imperial ME - Current'!$F$16&lt;4.0581,604.98+0.000000659*(4.0581-'Imperial ME - Current'!$F$16)-32.9253*(4.0581-'Imperial ME - Current'!$F$16)^2,604.98)</f>
        <v>604.98</v>
      </c>
      <c r="AG46" s="1">
        <f t="shared" si="26"/>
        <v>28989.53999999999</v>
      </c>
      <c r="AJ46" s="40">
        <v>68</v>
      </c>
      <c r="AK46" s="40">
        <f>IF('Imperial ME - Current'!$G$16&lt;3.1622,840.33-168.66*(3.1622-'Imperial ME - Current'!$G$16),840.33)</f>
        <v>840.33</v>
      </c>
      <c r="AL46" s="1">
        <f t="shared" si="13"/>
        <v>30562.92000000002</v>
      </c>
      <c r="AM46" s="40">
        <f>IF('Imperial ME - Current'!$G$16&lt;4.0581,604.98+0.000000659*(4.0581-'Imperial ME - Current'!$G$16)-32.9253*(4.0581-'Imperial ME - Current'!$G$16)^2,604.98)</f>
        <v>604.98</v>
      </c>
      <c r="AN46" s="1">
        <f t="shared" si="27"/>
        <v>28989.53999999999</v>
      </c>
      <c r="AQ46" s="40">
        <v>68</v>
      </c>
      <c r="AR46" s="40">
        <f>IF('Imperial ME - Current'!$H$16&lt;3.1622,840.33-168.66*(3.1622-'Imperial ME - Current'!$H$16),840.33)</f>
        <v>840.33</v>
      </c>
      <c r="AS46" s="1">
        <f t="shared" si="14"/>
        <v>30562.92000000002</v>
      </c>
      <c r="AT46" s="40">
        <f>IF('Imperial ME - Current'!$H$16&lt;4.0581,604.98+0.000000659*(4.0581-'Imperial ME - Current'!$H$16)-32.9253*(4.0581-'Imperial ME - Current'!$H$16)^2,604.98)</f>
        <v>604.98</v>
      </c>
      <c r="AU46" s="1">
        <f t="shared" si="28"/>
        <v>28989.53999999999</v>
      </c>
      <c r="AX46" s="40">
        <v>68</v>
      </c>
      <c r="AY46" s="40">
        <f>IF('Imperial ME - Current'!$I$16&lt;3.1622,840.33-168.66*(3.1622-'Imperial ME - Current'!$I$16),840.33)</f>
        <v>840.33</v>
      </c>
      <c r="AZ46" s="1">
        <f t="shared" si="15"/>
        <v>30562.92000000002</v>
      </c>
      <c r="BA46" s="40">
        <f>IF('Imperial ME - Current'!$I$16&lt;4.0581,604.98+0.000000659*(4.0581-'Imperial ME - Current'!$I$16)-32.9253*(4.0581-'Imperial ME - Current'!$I$16)^2,604.98)</f>
        <v>604.98</v>
      </c>
      <c r="BB46" s="1">
        <f t="shared" si="29"/>
        <v>28989.53999999999</v>
      </c>
    </row>
    <row r="47" spans="1:54" x14ac:dyDescent="0.25">
      <c r="A47" s="40">
        <v>69</v>
      </c>
      <c r="B47" s="40">
        <f>IF('Imperial ME - Current'!$B$16&lt;3.1622,840.33-168.66*(3.1622-'Imperial ME - Current'!$B$16),840.33)</f>
        <v>840.33</v>
      </c>
      <c r="C47" s="1">
        <f t="shared" si="8"/>
        <v>31403.250000000022</v>
      </c>
      <c r="D47" s="40">
        <f>IF('Imperial ME - Current'!$B$16&lt;4.0581,604.98+0.000000659*(4.0581-'Imperial ME - Current'!$B$16)-32.9253*(4.0581-'Imperial ME - Current'!$B$16)^2,604.98)</f>
        <v>604.98</v>
      </c>
      <c r="E47" s="1">
        <f t="shared" si="0"/>
        <v>29594.51999999999</v>
      </c>
      <c r="H47" s="40">
        <v>69</v>
      </c>
      <c r="I47" s="40">
        <f>IF('Imperial ME - Current'!$C$16&lt;3.1622,840.33-168.66*(3.1622-'Imperial ME - Current'!$C$16),840.33)</f>
        <v>840.33</v>
      </c>
      <c r="J47" s="1">
        <f t="shared" si="9"/>
        <v>31403.250000000022</v>
      </c>
      <c r="K47" s="40">
        <f>IF('Imperial ME - Current'!$C$16&lt;4.0581,604.98+0.000000659*(4.0581-'Imperial ME - Current'!$C$16)-32.9253*(4.0581-'Imperial ME - Current'!$C$16)^2,604.98)</f>
        <v>604.98</v>
      </c>
      <c r="L47" s="1">
        <f t="shared" si="23"/>
        <v>29594.51999999999</v>
      </c>
      <c r="O47" s="40">
        <v>69</v>
      </c>
      <c r="P47" s="40">
        <f>IF('Imperial ME - Current'!$D$16&lt;3.1622,840.33-168.66*(3.1622-'Imperial ME - Current'!$D$16),840.33)</f>
        <v>840.33</v>
      </c>
      <c r="Q47" s="1">
        <f t="shared" si="10"/>
        <v>31403.250000000022</v>
      </c>
      <c r="R47" s="40">
        <f>IF('Imperial ME - Current'!$D$16&lt;4.0581,604.98+0.000000659*(4.0581-'Imperial ME - Current'!$D$16)-32.9253*(4.0581-'Imperial ME - Current'!$B$16)^2,604.98)</f>
        <v>604.98</v>
      </c>
      <c r="S47" s="1">
        <f t="shared" si="24"/>
        <v>29594.51999999999</v>
      </c>
      <c r="V47" s="40">
        <v>69</v>
      </c>
      <c r="W47" s="40">
        <f>IF('Imperial ME - Current'!$E$16&lt;3.1622,840.33-168.66*(3.1622-'Imperial ME - Current'!$B$16),840.33)</f>
        <v>840.33</v>
      </c>
      <c r="X47" s="1">
        <f t="shared" si="11"/>
        <v>31403.250000000022</v>
      </c>
      <c r="Y47" s="40">
        <f>IF('Imperial ME - Current'!$E$16&lt;4.0581,604.98+0.000000659*(4.0581-'Imperial ME - Current'!$E$16)-32.9253*(4.0581-'Imperial ME - Current'!$E$16)^2,604.98)</f>
        <v>604.98</v>
      </c>
      <c r="Z47" s="1">
        <f t="shared" si="25"/>
        <v>29594.51999999999</v>
      </c>
      <c r="AC47" s="40">
        <v>69</v>
      </c>
      <c r="AD47" s="40">
        <f>IF('Imperial ME - Current'!$F$16&lt;3.1622,840.33-168.66*(3.1622-'Imperial ME - Current'!$F$16),840.33)</f>
        <v>840.33</v>
      </c>
      <c r="AE47" s="1">
        <f t="shared" si="12"/>
        <v>31403.250000000022</v>
      </c>
      <c r="AF47" s="40">
        <f>IF('Imperial ME - Current'!$F$16&lt;4.0581,604.98+0.000000659*(4.0581-'Imperial ME - Current'!$F$16)-32.9253*(4.0581-'Imperial ME - Current'!$F$16)^2,604.98)</f>
        <v>604.98</v>
      </c>
      <c r="AG47" s="1">
        <f t="shared" si="26"/>
        <v>29594.51999999999</v>
      </c>
      <c r="AJ47" s="40">
        <v>69</v>
      </c>
      <c r="AK47" s="40">
        <f>IF('Imperial ME - Current'!$G$16&lt;3.1622,840.33-168.66*(3.1622-'Imperial ME - Current'!$G$16),840.33)</f>
        <v>840.33</v>
      </c>
      <c r="AL47" s="1">
        <f t="shared" si="13"/>
        <v>31403.250000000022</v>
      </c>
      <c r="AM47" s="40">
        <f>IF('Imperial ME - Current'!$G$16&lt;4.0581,604.98+0.000000659*(4.0581-'Imperial ME - Current'!$G$16)-32.9253*(4.0581-'Imperial ME - Current'!$G$16)^2,604.98)</f>
        <v>604.98</v>
      </c>
      <c r="AN47" s="1">
        <f t="shared" si="27"/>
        <v>29594.51999999999</v>
      </c>
      <c r="AQ47" s="40">
        <v>69</v>
      </c>
      <c r="AR47" s="40">
        <f>IF('Imperial ME - Current'!$H$16&lt;3.1622,840.33-168.66*(3.1622-'Imperial ME - Current'!$H$16),840.33)</f>
        <v>840.33</v>
      </c>
      <c r="AS47" s="1">
        <f t="shared" si="14"/>
        <v>31403.250000000022</v>
      </c>
      <c r="AT47" s="40">
        <f>IF('Imperial ME - Current'!$H$16&lt;4.0581,604.98+0.000000659*(4.0581-'Imperial ME - Current'!$H$16)-32.9253*(4.0581-'Imperial ME - Current'!$H$16)^2,604.98)</f>
        <v>604.98</v>
      </c>
      <c r="AU47" s="1">
        <f t="shared" si="28"/>
        <v>29594.51999999999</v>
      </c>
      <c r="AX47" s="40">
        <v>69</v>
      </c>
      <c r="AY47" s="40">
        <f>IF('Imperial ME - Current'!$I$16&lt;3.1622,840.33-168.66*(3.1622-'Imperial ME - Current'!$I$16),840.33)</f>
        <v>840.33</v>
      </c>
      <c r="AZ47" s="1">
        <f t="shared" si="15"/>
        <v>31403.250000000022</v>
      </c>
      <c r="BA47" s="40">
        <f>IF('Imperial ME - Current'!$I$16&lt;4.0581,604.98+0.000000659*(4.0581-'Imperial ME - Current'!$I$16)-32.9253*(4.0581-'Imperial ME - Current'!$I$16)^2,604.98)</f>
        <v>604.98</v>
      </c>
      <c r="BB47" s="1">
        <f t="shared" si="29"/>
        <v>29594.51999999999</v>
      </c>
    </row>
    <row r="48" spans="1:54" x14ac:dyDescent="0.25">
      <c r="A48" s="40">
        <v>70</v>
      </c>
      <c r="B48" s="40">
        <f>IF('Imperial ME - Current'!$B$16&lt;3.1622,840.33-168.66*(3.1622-'Imperial ME - Current'!$B$16),840.33)</f>
        <v>840.33</v>
      </c>
      <c r="C48" s="1">
        <f t="shared" si="8"/>
        <v>32243.580000000024</v>
      </c>
      <c r="D48" s="40">
        <f>IF('Imperial ME - Current'!$B$16&lt;4.0581,604.98+0.000000659*(4.0581-'Imperial ME - Current'!$B$16)-32.9253*(4.0581-'Imperial ME - Current'!$B$16)^2,604.98)</f>
        <v>604.98</v>
      </c>
      <c r="E48" s="1">
        <f t="shared" si="0"/>
        <v>30199.499999999989</v>
      </c>
      <c r="H48" s="40">
        <v>70</v>
      </c>
      <c r="I48" s="40">
        <f>IF('Imperial ME - Current'!$C$16&lt;3.1622,840.33-168.66*(3.1622-'Imperial ME - Current'!$C$16),840.33)</f>
        <v>840.33</v>
      </c>
      <c r="J48" s="1">
        <f t="shared" si="9"/>
        <v>32243.580000000024</v>
      </c>
      <c r="K48" s="40">
        <f>IF('Imperial ME - Current'!$C$16&lt;4.0581,604.98+0.000000659*(4.0581-'Imperial ME - Current'!$C$16)-32.9253*(4.0581-'Imperial ME - Current'!$C$16)^2,604.98)</f>
        <v>604.98</v>
      </c>
      <c r="L48" s="1">
        <f t="shared" si="23"/>
        <v>30199.499999999989</v>
      </c>
      <c r="O48" s="40">
        <v>70</v>
      </c>
      <c r="P48" s="40">
        <f>IF('Imperial ME - Current'!$D$16&lt;3.1622,840.33-168.66*(3.1622-'Imperial ME - Current'!$D$16),840.33)</f>
        <v>840.33</v>
      </c>
      <c r="Q48" s="1">
        <f t="shared" si="10"/>
        <v>32243.580000000024</v>
      </c>
      <c r="R48" s="40">
        <f>IF('Imperial ME - Current'!$D$16&lt;4.0581,604.98+0.000000659*(4.0581-'Imperial ME - Current'!$D$16)-32.9253*(4.0581-'Imperial ME - Current'!$B$16)^2,604.98)</f>
        <v>604.98</v>
      </c>
      <c r="S48" s="1">
        <f t="shared" si="24"/>
        <v>30199.499999999989</v>
      </c>
      <c r="V48" s="40">
        <v>70</v>
      </c>
      <c r="W48" s="40">
        <f>IF('Imperial ME - Current'!$E$16&lt;3.1622,840.33-168.66*(3.1622-'Imperial ME - Current'!$B$16),840.33)</f>
        <v>840.33</v>
      </c>
      <c r="X48" s="1">
        <f t="shared" si="11"/>
        <v>32243.580000000024</v>
      </c>
      <c r="Y48" s="40">
        <f>IF('Imperial ME - Current'!$E$16&lt;4.0581,604.98+0.000000659*(4.0581-'Imperial ME - Current'!$E$16)-32.9253*(4.0581-'Imperial ME - Current'!$E$16)^2,604.98)</f>
        <v>604.98</v>
      </c>
      <c r="Z48" s="1">
        <f t="shared" si="25"/>
        <v>30199.499999999989</v>
      </c>
      <c r="AC48" s="40">
        <v>70</v>
      </c>
      <c r="AD48" s="40">
        <f>IF('Imperial ME - Current'!$F$16&lt;3.1622,840.33-168.66*(3.1622-'Imperial ME - Current'!$F$16),840.33)</f>
        <v>840.33</v>
      </c>
      <c r="AE48" s="1">
        <f t="shared" si="12"/>
        <v>32243.580000000024</v>
      </c>
      <c r="AF48" s="40">
        <f>IF('Imperial ME - Current'!$F$16&lt;4.0581,604.98+0.000000659*(4.0581-'Imperial ME - Current'!$F$16)-32.9253*(4.0581-'Imperial ME - Current'!$F$16)^2,604.98)</f>
        <v>604.98</v>
      </c>
      <c r="AG48" s="1">
        <f t="shared" si="26"/>
        <v>30199.499999999989</v>
      </c>
      <c r="AJ48" s="40">
        <v>70</v>
      </c>
      <c r="AK48" s="40">
        <f>IF('Imperial ME - Current'!$G$16&lt;3.1622,840.33-168.66*(3.1622-'Imperial ME - Current'!$G$16),840.33)</f>
        <v>840.33</v>
      </c>
      <c r="AL48" s="1">
        <f t="shared" si="13"/>
        <v>32243.580000000024</v>
      </c>
      <c r="AM48" s="40">
        <f>IF('Imperial ME - Current'!$G$16&lt;4.0581,604.98+0.000000659*(4.0581-'Imperial ME - Current'!$G$16)-32.9253*(4.0581-'Imperial ME - Current'!$G$16)^2,604.98)</f>
        <v>604.98</v>
      </c>
      <c r="AN48" s="1">
        <f t="shared" si="27"/>
        <v>30199.499999999989</v>
      </c>
      <c r="AQ48" s="40">
        <v>70</v>
      </c>
      <c r="AR48" s="40">
        <f>IF('Imperial ME - Current'!$H$16&lt;3.1622,840.33-168.66*(3.1622-'Imperial ME - Current'!$H$16),840.33)</f>
        <v>840.33</v>
      </c>
      <c r="AS48" s="1">
        <f t="shared" si="14"/>
        <v>32243.580000000024</v>
      </c>
      <c r="AT48" s="40">
        <f>IF('Imperial ME - Current'!$H$16&lt;4.0581,604.98+0.000000659*(4.0581-'Imperial ME - Current'!$H$16)-32.9253*(4.0581-'Imperial ME - Current'!$H$16)^2,604.98)</f>
        <v>604.98</v>
      </c>
      <c r="AU48" s="1">
        <f t="shared" si="28"/>
        <v>30199.499999999989</v>
      </c>
      <c r="AX48" s="40">
        <v>70</v>
      </c>
      <c r="AY48" s="40">
        <f>IF('Imperial ME - Current'!$I$16&lt;3.1622,840.33-168.66*(3.1622-'Imperial ME - Current'!$I$16),840.33)</f>
        <v>840.33</v>
      </c>
      <c r="AZ48" s="1">
        <f t="shared" si="15"/>
        <v>32243.580000000024</v>
      </c>
      <c r="BA48" s="40">
        <f>IF('Imperial ME - Current'!$I$16&lt;4.0581,604.98+0.000000659*(4.0581-'Imperial ME - Current'!$I$16)-32.9253*(4.0581-'Imperial ME - Current'!$I$16)^2,604.98)</f>
        <v>604.98</v>
      </c>
      <c r="BB48" s="1">
        <f t="shared" si="29"/>
        <v>30199.499999999989</v>
      </c>
    </row>
    <row r="49" spans="1:54" x14ac:dyDescent="0.25">
      <c r="A49" s="40">
        <v>71</v>
      </c>
      <c r="B49" s="40">
        <f>IF('Imperial ME - Current'!$B$16&lt;3.1622,840.33-168.66*(3.1622-'Imperial ME - Current'!$B$16),840.33)</f>
        <v>840.33</v>
      </c>
      <c r="C49" s="1">
        <f t="shared" si="8"/>
        <v>33083.910000000025</v>
      </c>
      <c r="D49" s="40">
        <f>IF('Imperial ME - Current'!$B$16&lt;4.0581,604.98+0.000000659*(4.0581-'Imperial ME - Current'!$B$16)-32.9253*(4.0581-'Imperial ME - Current'!$B$16)^2,604.98)</f>
        <v>604.98</v>
      </c>
      <c r="E49" s="1">
        <f t="shared" si="0"/>
        <v>30804.479999999989</v>
      </c>
      <c r="H49" s="40">
        <v>71</v>
      </c>
      <c r="I49" s="40">
        <f>IF('Imperial ME - Current'!$C$16&lt;3.1622,840.33-168.66*(3.1622-'Imperial ME - Current'!$C$16),840.33)</f>
        <v>840.33</v>
      </c>
      <c r="J49" s="1">
        <f t="shared" si="9"/>
        <v>33083.910000000025</v>
      </c>
      <c r="K49" s="40">
        <f>IF('Imperial ME - Current'!$C$16&lt;4.0581,604.98+0.000000659*(4.0581-'Imperial ME - Current'!$C$16)-32.9253*(4.0581-'Imperial ME - Current'!$C$16)^2,604.98)</f>
        <v>604.98</v>
      </c>
      <c r="L49" s="1">
        <f t="shared" si="23"/>
        <v>30804.479999999989</v>
      </c>
      <c r="O49" s="40">
        <v>71</v>
      </c>
      <c r="P49" s="40">
        <f>IF('Imperial ME - Current'!$D$16&lt;3.1622,840.33-168.66*(3.1622-'Imperial ME - Current'!$D$16),840.33)</f>
        <v>840.33</v>
      </c>
      <c r="Q49" s="1">
        <f t="shared" si="10"/>
        <v>33083.910000000025</v>
      </c>
      <c r="R49" s="40">
        <f>IF('Imperial ME - Current'!$D$16&lt;4.0581,604.98+0.000000659*(4.0581-'Imperial ME - Current'!$D$16)-32.9253*(4.0581-'Imperial ME - Current'!$B$16)^2,604.98)</f>
        <v>604.98</v>
      </c>
      <c r="S49" s="1">
        <f t="shared" si="24"/>
        <v>30804.479999999989</v>
      </c>
      <c r="V49" s="40">
        <v>71</v>
      </c>
      <c r="W49" s="40">
        <f>IF('Imperial ME - Current'!$E$16&lt;3.1622,840.33-168.66*(3.1622-'Imperial ME - Current'!$B$16),840.33)</f>
        <v>840.33</v>
      </c>
      <c r="X49" s="1">
        <f t="shared" si="11"/>
        <v>33083.910000000025</v>
      </c>
      <c r="Y49" s="40">
        <f>IF('Imperial ME - Current'!$E$16&lt;4.0581,604.98+0.000000659*(4.0581-'Imperial ME - Current'!$E$16)-32.9253*(4.0581-'Imperial ME - Current'!$E$16)^2,604.98)</f>
        <v>604.98</v>
      </c>
      <c r="Z49" s="1">
        <f t="shared" si="25"/>
        <v>30804.479999999989</v>
      </c>
      <c r="AC49" s="40">
        <v>71</v>
      </c>
      <c r="AD49" s="40">
        <f>IF('Imperial ME - Current'!$F$16&lt;3.1622,840.33-168.66*(3.1622-'Imperial ME - Current'!$F$16),840.33)</f>
        <v>840.33</v>
      </c>
      <c r="AE49" s="1">
        <f t="shared" si="12"/>
        <v>33083.910000000025</v>
      </c>
      <c r="AF49" s="40">
        <f>IF('Imperial ME - Current'!$F$16&lt;4.0581,604.98+0.000000659*(4.0581-'Imperial ME - Current'!$F$16)-32.9253*(4.0581-'Imperial ME - Current'!$F$16)^2,604.98)</f>
        <v>604.98</v>
      </c>
      <c r="AG49" s="1">
        <f t="shared" si="26"/>
        <v>30804.479999999989</v>
      </c>
      <c r="AJ49" s="40">
        <v>71</v>
      </c>
      <c r="AK49" s="40">
        <f>IF('Imperial ME - Current'!$G$16&lt;3.1622,840.33-168.66*(3.1622-'Imperial ME - Current'!$G$16),840.33)</f>
        <v>840.33</v>
      </c>
      <c r="AL49" s="1">
        <f t="shared" si="13"/>
        <v>33083.910000000025</v>
      </c>
      <c r="AM49" s="40">
        <f>IF('Imperial ME - Current'!$G$16&lt;4.0581,604.98+0.000000659*(4.0581-'Imperial ME - Current'!$G$16)-32.9253*(4.0581-'Imperial ME - Current'!$G$16)^2,604.98)</f>
        <v>604.98</v>
      </c>
      <c r="AN49" s="1">
        <f t="shared" si="27"/>
        <v>30804.479999999989</v>
      </c>
      <c r="AQ49" s="40">
        <v>71</v>
      </c>
      <c r="AR49" s="40">
        <f>IF('Imperial ME - Current'!$H$16&lt;3.1622,840.33-168.66*(3.1622-'Imperial ME - Current'!$H$16),840.33)</f>
        <v>840.33</v>
      </c>
      <c r="AS49" s="1">
        <f t="shared" si="14"/>
        <v>33083.910000000025</v>
      </c>
      <c r="AT49" s="40">
        <f>IF('Imperial ME - Current'!$H$16&lt;4.0581,604.98+0.000000659*(4.0581-'Imperial ME - Current'!$H$16)-32.9253*(4.0581-'Imperial ME - Current'!$H$16)^2,604.98)</f>
        <v>604.98</v>
      </c>
      <c r="AU49" s="1">
        <f t="shared" si="28"/>
        <v>30804.479999999989</v>
      </c>
      <c r="AX49" s="40">
        <v>71</v>
      </c>
      <c r="AY49" s="40">
        <f>IF('Imperial ME - Current'!$I$16&lt;3.1622,840.33-168.66*(3.1622-'Imperial ME - Current'!$I$16),840.33)</f>
        <v>840.33</v>
      </c>
      <c r="AZ49" s="1">
        <f t="shared" si="15"/>
        <v>33083.910000000025</v>
      </c>
      <c r="BA49" s="40">
        <f>IF('Imperial ME - Current'!$I$16&lt;4.0581,604.98+0.000000659*(4.0581-'Imperial ME - Current'!$I$16)-32.9253*(4.0581-'Imperial ME - Current'!$I$16)^2,604.98)</f>
        <v>604.98</v>
      </c>
      <c r="BB49" s="1">
        <f t="shared" si="29"/>
        <v>30804.479999999989</v>
      </c>
    </row>
    <row r="50" spans="1:54" x14ac:dyDescent="0.25">
      <c r="A50" s="40">
        <v>72</v>
      </c>
      <c r="B50" s="40">
        <f>IF('Imperial ME - Current'!$B$16&lt;3.1622,840.33-168.66*(3.1622-'Imperial ME - Current'!$B$16),840.33)</f>
        <v>840.33</v>
      </c>
      <c r="C50" s="1">
        <f t="shared" si="8"/>
        <v>33924.240000000027</v>
      </c>
      <c r="D50" s="40">
        <f>IF('Imperial ME - Current'!$B$16&lt;4.0581,604.98+0.000000659*(4.0581-'Imperial ME - Current'!$B$16)-32.9253*(4.0581-'Imperial ME - Current'!$B$16)^2,604.98)</f>
        <v>604.98</v>
      </c>
      <c r="E50" s="1">
        <f t="shared" si="0"/>
        <v>31409.459999999988</v>
      </c>
      <c r="H50" s="40">
        <v>72</v>
      </c>
      <c r="I50" s="40">
        <f>IF('Imperial ME - Current'!$C$16&lt;3.1622,840.33-168.66*(3.1622-'Imperial ME - Current'!$C$16),840.33)</f>
        <v>840.33</v>
      </c>
      <c r="J50" s="1">
        <f t="shared" si="9"/>
        <v>33924.240000000027</v>
      </c>
      <c r="K50" s="40">
        <f>IF('Imperial ME - Current'!$C$16&lt;4.0581,604.98+0.000000659*(4.0581-'Imperial ME - Current'!$C$16)-32.9253*(4.0581-'Imperial ME - Current'!$C$16)^2,604.98)</f>
        <v>604.98</v>
      </c>
      <c r="L50" s="1">
        <f t="shared" si="23"/>
        <v>31409.459999999988</v>
      </c>
      <c r="O50" s="40">
        <v>72</v>
      </c>
      <c r="P50" s="40">
        <f>IF('Imperial ME - Current'!$D$16&lt;3.1622,840.33-168.66*(3.1622-'Imperial ME - Current'!$D$16),840.33)</f>
        <v>840.33</v>
      </c>
      <c r="Q50" s="1">
        <f t="shared" si="10"/>
        <v>33924.240000000027</v>
      </c>
      <c r="R50" s="40">
        <f>IF('Imperial ME - Current'!$D$16&lt;4.0581,604.98+0.000000659*(4.0581-'Imperial ME - Current'!$D$16)-32.9253*(4.0581-'Imperial ME - Current'!$B$16)^2,604.98)</f>
        <v>604.98</v>
      </c>
      <c r="S50" s="1">
        <f t="shared" si="24"/>
        <v>31409.459999999988</v>
      </c>
      <c r="V50" s="40">
        <v>72</v>
      </c>
      <c r="W50" s="40">
        <f>IF('Imperial ME - Current'!$E$16&lt;3.1622,840.33-168.66*(3.1622-'Imperial ME - Current'!$B$16),840.33)</f>
        <v>840.33</v>
      </c>
      <c r="X50" s="1">
        <f t="shared" si="11"/>
        <v>33924.240000000027</v>
      </c>
      <c r="Y50" s="40">
        <f>IF('Imperial ME - Current'!$E$16&lt;4.0581,604.98+0.000000659*(4.0581-'Imperial ME - Current'!$E$16)-32.9253*(4.0581-'Imperial ME - Current'!$E$16)^2,604.98)</f>
        <v>604.98</v>
      </c>
      <c r="Z50" s="1">
        <f t="shared" si="25"/>
        <v>31409.459999999988</v>
      </c>
      <c r="AC50" s="40">
        <v>72</v>
      </c>
      <c r="AD50" s="40">
        <f>IF('Imperial ME - Current'!$F$16&lt;3.1622,840.33-168.66*(3.1622-'Imperial ME - Current'!$F$16),840.33)</f>
        <v>840.33</v>
      </c>
      <c r="AE50" s="1">
        <f t="shared" si="12"/>
        <v>33924.240000000027</v>
      </c>
      <c r="AF50" s="40">
        <f>IF('Imperial ME - Current'!$F$16&lt;4.0581,604.98+0.000000659*(4.0581-'Imperial ME - Current'!$F$16)-32.9253*(4.0581-'Imperial ME - Current'!$F$16)^2,604.98)</f>
        <v>604.98</v>
      </c>
      <c r="AG50" s="1">
        <f t="shared" si="26"/>
        <v>31409.459999999988</v>
      </c>
      <c r="AJ50" s="40">
        <v>72</v>
      </c>
      <c r="AK50" s="40">
        <f>IF('Imperial ME - Current'!$G$16&lt;3.1622,840.33-168.66*(3.1622-'Imperial ME - Current'!$G$16),840.33)</f>
        <v>840.33</v>
      </c>
      <c r="AL50" s="1">
        <f t="shared" si="13"/>
        <v>33924.240000000027</v>
      </c>
      <c r="AM50" s="40">
        <f>IF('Imperial ME - Current'!$G$16&lt;4.0581,604.98+0.000000659*(4.0581-'Imperial ME - Current'!$G$16)-32.9253*(4.0581-'Imperial ME - Current'!$G$16)^2,604.98)</f>
        <v>604.98</v>
      </c>
      <c r="AN50" s="1">
        <f t="shared" si="27"/>
        <v>31409.459999999988</v>
      </c>
      <c r="AQ50" s="40">
        <v>72</v>
      </c>
      <c r="AR50" s="40">
        <f>IF('Imperial ME - Current'!$H$16&lt;3.1622,840.33-168.66*(3.1622-'Imperial ME - Current'!$H$16),840.33)</f>
        <v>840.33</v>
      </c>
      <c r="AS50" s="1">
        <f t="shared" si="14"/>
        <v>33924.240000000027</v>
      </c>
      <c r="AT50" s="40">
        <f>IF('Imperial ME - Current'!$H$16&lt;4.0581,604.98+0.000000659*(4.0581-'Imperial ME - Current'!$H$16)-32.9253*(4.0581-'Imperial ME - Current'!$H$16)^2,604.98)</f>
        <v>604.98</v>
      </c>
      <c r="AU50" s="1">
        <f t="shared" si="28"/>
        <v>31409.459999999988</v>
      </c>
      <c r="AX50" s="40">
        <v>72</v>
      </c>
      <c r="AY50" s="40">
        <f>IF('Imperial ME - Current'!$I$16&lt;3.1622,840.33-168.66*(3.1622-'Imperial ME - Current'!$I$16),840.33)</f>
        <v>840.33</v>
      </c>
      <c r="AZ50" s="1">
        <f t="shared" si="15"/>
        <v>33924.240000000027</v>
      </c>
      <c r="BA50" s="40">
        <f>IF('Imperial ME - Current'!$I$16&lt;4.0581,604.98+0.000000659*(4.0581-'Imperial ME - Current'!$I$16)-32.9253*(4.0581-'Imperial ME - Current'!$I$16)^2,604.98)</f>
        <v>604.98</v>
      </c>
      <c r="BB50" s="1">
        <f t="shared" si="29"/>
        <v>31409.459999999988</v>
      </c>
    </row>
    <row r="51" spans="1:54" x14ac:dyDescent="0.25">
      <c r="A51" s="40">
        <v>73</v>
      </c>
      <c r="B51" s="40">
        <f>IF('Imperial ME - Current'!$B$16&lt;3.1622,840.33-168.66*(3.1622-'Imperial ME - Current'!$B$16),840.33)</f>
        <v>840.33</v>
      </c>
      <c r="C51" s="1">
        <f t="shared" si="8"/>
        <v>34764.570000000029</v>
      </c>
      <c r="D51" s="40">
        <f>IF('Imperial ME - Current'!$B$16&lt;4.0581,604.98+0.000000659*(4.0581-'Imperial ME - Current'!$B$16)-32.9253*(4.0581-'Imperial ME - Current'!$B$16)^2,604.98)</f>
        <v>604.98</v>
      </c>
      <c r="E51" s="1">
        <f t="shared" si="0"/>
        <v>32014.439999999988</v>
      </c>
      <c r="H51" s="40">
        <v>73</v>
      </c>
      <c r="I51" s="40">
        <f>IF('Imperial ME - Current'!$C$16&lt;3.1622,840.33-168.66*(3.1622-'Imperial ME - Current'!$C$16),840.33)</f>
        <v>840.33</v>
      </c>
      <c r="J51" s="1">
        <f t="shared" si="9"/>
        <v>34764.570000000029</v>
      </c>
      <c r="K51" s="40">
        <f>IF('Imperial ME - Current'!$C$16&lt;4.0581,604.98+0.000000659*(4.0581-'Imperial ME - Current'!$C$16)-32.9253*(4.0581-'Imperial ME - Current'!$C$16)^2,604.98)</f>
        <v>604.98</v>
      </c>
      <c r="L51" s="1">
        <f t="shared" si="23"/>
        <v>32014.439999999988</v>
      </c>
      <c r="O51" s="40">
        <v>73</v>
      </c>
      <c r="P51" s="40">
        <f>IF('Imperial ME - Current'!$D$16&lt;3.1622,840.33-168.66*(3.1622-'Imperial ME - Current'!$D$16),840.33)</f>
        <v>840.33</v>
      </c>
      <c r="Q51" s="1">
        <f t="shared" si="10"/>
        <v>34764.570000000029</v>
      </c>
      <c r="R51" s="40">
        <f>IF('Imperial ME - Current'!$D$16&lt;4.0581,604.98+0.000000659*(4.0581-'Imperial ME - Current'!$D$16)-32.9253*(4.0581-'Imperial ME - Current'!$B$16)^2,604.98)</f>
        <v>604.98</v>
      </c>
      <c r="S51" s="1">
        <f t="shared" si="24"/>
        <v>32014.439999999988</v>
      </c>
      <c r="V51" s="40">
        <v>73</v>
      </c>
      <c r="W51" s="40">
        <f>IF('Imperial ME - Current'!$E$16&lt;3.1622,840.33-168.66*(3.1622-'Imperial ME - Current'!$B$16),840.33)</f>
        <v>840.33</v>
      </c>
      <c r="X51" s="1">
        <f t="shared" si="11"/>
        <v>34764.570000000029</v>
      </c>
      <c r="Y51" s="40">
        <f>IF('Imperial ME - Current'!$E$16&lt;4.0581,604.98+0.000000659*(4.0581-'Imperial ME - Current'!$E$16)-32.9253*(4.0581-'Imperial ME - Current'!$E$16)^2,604.98)</f>
        <v>604.98</v>
      </c>
      <c r="Z51" s="1">
        <f t="shared" si="25"/>
        <v>32014.439999999988</v>
      </c>
      <c r="AC51" s="40">
        <v>73</v>
      </c>
      <c r="AD51" s="40">
        <f>IF('Imperial ME - Current'!$F$16&lt;3.1622,840.33-168.66*(3.1622-'Imperial ME - Current'!$F$16),840.33)</f>
        <v>840.33</v>
      </c>
      <c r="AE51" s="1">
        <f t="shared" si="12"/>
        <v>34764.570000000029</v>
      </c>
      <c r="AF51" s="40">
        <f>IF('Imperial ME - Current'!$F$16&lt;4.0581,604.98+0.000000659*(4.0581-'Imperial ME - Current'!$F$16)-32.9253*(4.0581-'Imperial ME - Current'!$F$16)^2,604.98)</f>
        <v>604.98</v>
      </c>
      <c r="AG51" s="1">
        <f t="shared" si="26"/>
        <v>32014.439999999988</v>
      </c>
      <c r="AJ51" s="40">
        <v>73</v>
      </c>
      <c r="AK51" s="40">
        <f>IF('Imperial ME - Current'!$G$16&lt;3.1622,840.33-168.66*(3.1622-'Imperial ME - Current'!$G$16),840.33)</f>
        <v>840.33</v>
      </c>
      <c r="AL51" s="1">
        <f t="shared" si="13"/>
        <v>34764.570000000029</v>
      </c>
      <c r="AM51" s="40">
        <f>IF('Imperial ME - Current'!$G$16&lt;4.0581,604.98+0.000000659*(4.0581-'Imperial ME - Current'!$G$16)-32.9253*(4.0581-'Imperial ME - Current'!$G$16)^2,604.98)</f>
        <v>604.98</v>
      </c>
      <c r="AN51" s="1">
        <f t="shared" si="27"/>
        <v>32014.439999999988</v>
      </c>
      <c r="AQ51" s="40">
        <v>73</v>
      </c>
      <c r="AR51" s="40">
        <f>IF('Imperial ME - Current'!$H$16&lt;3.1622,840.33-168.66*(3.1622-'Imperial ME - Current'!$H$16),840.33)</f>
        <v>840.33</v>
      </c>
      <c r="AS51" s="1">
        <f t="shared" si="14"/>
        <v>34764.570000000029</v>
      </c>
      <c r="AT51" s="40">
        <f>IF('Imperial ME - Current'!$H$16&lt;4.0581,604.98+0.000000659*(4.0581-'Imperial ME - Current'!$H$16)-32.9253*(4.0581-'Imperial ME - Current'!$H$16)^2,604.98)</f>
        <v>604.98</v>
      </c>
      <c r="AU51" s="1">
        <f t="shared" si="28"/>
        <v>32014.439999999988</v>
      </c>
      <c r="AX51" s="40">
        <v>73</v>
      </c>
      <c r="AY51" s="40">
        <f>IF('Imperial ME - Current'!$I$16&lt;3.1622,840.33-168.66*(3.1622-'Imperial ME - Current'!$I$16),840.33)</f>
        <v>840.33</v>
      </c>
      <c r="AZ51" s="1">
        <f t="shared" si="15"/>
        <v>34764.570000000029</v>
      </c>
      <c r="BA51" s="40">
        <f>IF('Imperial ME - Current'!$I$16&lt;4.0581,604.98+0.000000659*(4.0581-'Imperial ME - Current'!$I$16)-32.9253*(4.0581-'Imperial ME - Current'!$I$16)^2,604.98)</f>
        <v>604.98</v>
      </c>
      <c r="BB51" s="1">
        <f t="shared" si="29"/>
        <v>32014.439999999988</v>
      </c>
    </row>
    <row r="52" spans="1:54" x14ac:dyDescent="0.25">
      <c r="A52" s="40">
        <v>74</v>
      </c>
      <c r="B52" s="40">
        <f>IF('Imperial ME - Current'!$B$16&lt;3.1622,840.33-168.66*(3.1622-'Imperial ME - Current'!$B$16),840.33)</f>
        <v>840.33</v>
      </c>
      <c r="C52" s="1">
        <f t="shared" si="8"/>
        <v>35604.900000000031</v>
      </c>
      <c r="D52" s="40">
        <f>IF('Imperial ME - Current'!$B$16&lt;4.0581,604.98+0.000000659*(4.0581-'Imperial ME - Current'!$B$16)-32.9253*(4.0581-'Imperial ME - Current'!$B$16)^2,604.98)</f>
        <v>604.98</v>
      </c>
      <c r="E52" s="1">
        <f t="shared" si="0"/>
        <v>32619.419999999987</v>
      </c>
      <c r="H52" s="40">
        <v>74</v>
      </c>
      <c r="I52" s="40">
        <f>IF('Imperial ME - Current'!$C$16&lt;3.1622,840.33-168.66*(3.1622-'Imperial ME - Current'!$C$16),840.33)</f>
        <v>840.33</v>
      </c>
      <c r="J52" s="1">
        <f t="shared" si="9"/>
        <v>35604.900000000031</v>
      </c>
      <c r="K52" s="40">
        <f>IF('Imperial ME - Current'!$C$16&lt;4.0581,604.98+0.000000659*(4.0581-'Imperial ME - Current'!$C$16)-32.9253*(4.0581-'Imperial ME - Current'!$C$16)^2,604.98)</f>
        <v>604.98</v>
      </c>
      <c r="L52" s="1">
        <f t="shared" si="23"/>
        <v>32619.419999999987</v>
      </c>
      <c r="O52" s="40">
        <v>74</v>
      </c>
      <c r="P52" s="40">
        <f>IF('Imperial ME - Current'!$D$16&lt;3.1622,840.33-168.66*(3.1622-'Imperial ME - Current'!$D$16),840.33)</f>
        <v>840.33</v>
      </c>
      <c r="Q52" s="1">
        <f t="shared" si="10"/>
        <v>35604.900000000031</v>
      </c>
      <c r="R52" s="40">
        <f>IF('Imperial ME - Current'!$D$16&lt;4.0581,604.98+0.000000659*(4.0581-'Imperial ME - Current'!$D$16)-32.9253*(4.0581-'Imperial ME - Current'!$B$16)^2,604.98)</f>
        <v>604.98</v>
      </c>
      <c r="S52" s="1">
        <f t="shared" si="24"/>
        <v>32619.419999999987</v>
      </c>
      <c r="V52" s="40">
        <v>74</v>
      </c>
      <c r="W52" s="40">
        <f>IF('Imperial ME - Current'!$E$16&lt;3.1622,840.33-168.66*(3.1622-'Imperial ME - Current'!$B$16),840.33)</f>
        <v>840.33</v>
      </c>
      <c r="X52" s="1">
        <f t="shared" si="11"/>
        <v>35604.900000000031</v>
      </c>
      <c r="Y52" s="40">
        <f>IF('Imperial ME - Current'!$E$16&lt;4.0581,604.98+0.000000659*(4.0581-'Imperial ME - Current'!$E$16)-32.9253*(4.0581-'Imperial ME - Current'!$E$16)^2,604.98)</f>
        <v>604.98</v>
      </c>
      <c r="Z52" s="1">
        <f t="shared" si="25"/>
        <v>32619.419999999987</v>
      </c>
      <c r="AC52" s="40">
        <v>74</v>
      </c>
      <c r="AD52" s="40">
        <f>IF('Imperial ME - Current'!$F$16&lt;3.1622,840.33-168.66*(3.1622-'Imperial ME - Current'!$F$16),840.33)</f>
        <v>840.33</v>
      </c>
      <c r="AE52" s="1">
        <f t="shared" si="12"/>
        <v>35604.900000000031</v>
      </c>
      <c r="AF52" s="40">
        <f>IF('Imperial ME - Current'!$F$16&lt;4.0581,604.98+0.000000659*(4.0581-'Imperial ME - Current'!$F$16)-32.9253*(4.0581-'Imperial ME - Current'!$F$16)^2,604.98)</f>
        <v>604.98</v>
      </c>
      <c r="AG52" s="1">
        <f t="shared" si="26"/>
        <v>32619.419999999987</v>
      </c>
      <c r="AJ52" s="40">
        <v>74</v>
      </c>
      <c r="AK52" s="40">
        <f>IF('Imperial ME - Current'!$G$16&lt;3.1622,840.33-168.66*(3.1622-'Imperial ME - Current'!$G$16),840.33)</f>
        <v>840.33</v>
      </c>
      <c r="AL52" s="1">
        <f t="shared" si="13"/>
        <v>35604.900000000031</v>
      </c>
      <c r="AM52" s="40">
        <f>IF('Imperial ME - Current'!$G$16&lt;4.0581,604.98+0.000000659*(4.0581-'Imperial ME - Current'!$G$16)-32.9253*(4.0581-'Imperial ME - Current'!$G$16)^2,604.98)</f>
        <v>604.98</v>
      </c>
      <c r="AN52" s="1">
        <f t="shared" si="27"/>
        <v>32619.419999999987</v>
      </c>
      <c r="AQ52" s="40">
        <v>74</v>
      </c>
      <c r="AR52" s="40">
        <f>IF('Imperial ME - Current'!$H$16&lt;3.1622,840.33-168.66*(3.1622-'Imperial ME - Current'!$H$16),840.33)</f>
        <v>840.33</v>
      </c>
      <c r="AS52" s="1">
        <f t="shared" si="14"/>
        <v>35604.900000000031</v>
      </c>
      <c r="AT52" s="40">
        <f>IF('Imperial ME - Current'!$H$16&lt;4.0581,604.98+0.000000659*(4.0581-'Imperial ME - Current'!$H$16)-32.9253*(4.0581-'Imperial ME - Current'!$H$16)^2,604.98)</f>
        <v>604.98</v>
      </c>
      <c r="AU52" s="1">
        <f t="shared" si="28"/>
        <v>32619.419999999987</v>
      </c>
      <c r="AX52" s="40">
        <v>74</v>
      </c>
      <c r="AY52" s="40">
        <f>IF('Imperial ME - Current'!$I$16&lt;3.1622,840.33-168.66*(3.1622-'Imperial ME - Current'!$I$16),840.33)</f>
        <v>840.33</v>
      </c>
      <c r="AZ52" s="1">
        <f t="shared" si="15"/>
        <v>35604.900000000031</v>
      </c>
      <c r="BA52" s="40">
        <f>IF('Imperial ME - Current'!$I$16&lt;4.0581,604.98+0.000000659*(4.0581-'Imperial ME - Current'!$I$16)-32.9253*(4.0581-'Imperial ME - Current'!$I$16)^2,604.98)</f>
        <v>604.98</v>
      </c>
      <c r="BB52" s="1">
        <f t="shared" si="29"/>
        <v>32619.419999999987</v>
      </c>
    </row>
    <row r="53" spans="1:54" x14ac:dyDescent="0.25">
      <c r="A53" s="40">
        <v>75</v>
      </c>
      <c r="B53" s="40">
        <f>IF('Imperial ME - Current'!$B$16&lt;3.1622,840.33-168.66*(3.1622-'Imperial ME - Current'!$B$16),840.33)</f>
        <v>840.33</v>
      </c>
      <c r="C53" s="1">
        <f t="shared" si="8"/>
        <v>36445.230000000032</v>
      </c>
      <c r="D53" s="40">
        <f>IF('Imperial ME - Current'!$B$16&lt;4.0581,604.98+0.000000659*(4.0581-'Imperial ME - Current'!$B$16)-32.9253*(4.0581-'Imperial ME - Current'!$B$16)^2,604.98)</f>
        <v>604.98</v>
      </c>
      <c r="E53" s="1">
        <f t="shared" si="0"/>
        <v>33224.399999999987</v>
      </c>
      <c r="H53" s="40">
        <v>75</v>
      </c>
      <c r="I53" s="40">
        <f>IF('Imperial ME - Current'!$C$16&lt;3.1622,840.33-168.66*(3.1622-'Imperial ME - Current'!$C$16),840.33)</f>
        <v>840.33</v>
      </c>
      <c r="J53" s="1">
        <f t="shared" si="9"/>
        <v>36445.230000000032</v>
      </c>
      <c r="K53" s="40">
        <f>IF('Imperial ME - Current'!$C$16&lt;4.0581,604.98+0.000000659*(4.0581-'Imperial ME - Current'!$C$16)-32.9253*(4.0581-'Imperial ME - Current'!$C$16)^2,604.98)</f>
        <v>604.98</v>
      </c>
      <c r="L53" s="1">
        <f t="shared" si="23"/>
        <v>33224.399999999987</v>
      </c>
      <c r="O53" s="40">
        <v>75</v>
      </c>
      <c r="P53" s="40">
        <f>IF('Imperial ME - Current'!$D$16&lt;3.1622,840.33-168.66*(3.1622-'Imperial ME - Current'!$D$16),840.33)</f>
        <v>840.33</v>
      </c>
      <c r="Q53" s="1">
        <f t="shared" si="10"/>
        <v>36445.230000000032</v>
      </c>
      <c r="R53" s="40">
        <f>IF('Imperial ME - Current'!$D$16&lt;4.0581,604.98+0.000000659*(4.0581-'Imperial ME - Current'!$D$16)-32.9253*(4.0581-'Imperial ME - Current'!$B$16)^2,604.98)</f>
        <v>604.98</v>
      </c>
      <c r="S53" s="1">
        <f t="shared" si="24"/>
        <v>33224.399999999987</v>
      </c>
      <c r="V53" s="40">
        <v>75</v>
      </c>
      <c r="W53" s="40">
        <f>IF('Imperial ME - Current'!$E$16&lt;3.1622,840.33-168.66*(3.1622-'Imperial ME - Current'!$B$16),840.33)</f>
        <v>840.33</v>
      </c>
      <c r="X53" s="1">
        <f t="shared" si="11"/>
        <v>36445.230000000032</v>
      </c>
      <c r="Y53" s="40">
        <f>IF('Imperial ME - Current'!$E$16&lt;4.0581,604.98+0.000000659*(4.0581-'Imperial ME - Current'!$E$16)-32.9253*(4.0581-'Imperial ME - Current'!$E$16)^2,604.98)</f>
        <v>604.98</v>
      </c>
      <c r="Z53" s="1">
        <f t="shared" si="25"/>
        <v>33224.399999999987</v>
      </c>
      <c r="AC53" s="40">
        <v>75</v>
      </c>
      <c r="AD53" s="40">
        <f>IF('Imperial ME - Current'!$F$16&lt;3.1622,840.33-168.66*(3.1622-'Imperial ME - Current'!$F$16),840.33)</f>
        <v>840.33</v>
      </c>
      <c r="AE53" s="1">
        <f t="shared" si="12"/>
        <v>36445.230000000032</v>
      </c>
      <c r="AF53" s="40">
        <f>IF('Imperial ME - Current'!$F$16&lt;4.0581,604.98+0.000000659*(4.0581-'Imperial ME - Current'!$F$16)-32.9253*(4.0581-'Imperial ME - Current'!$F$16)^2,604.98)</f>
        <v>604.98</v>
      </c>
      <c r="AG53" s="1">
        <f t="shared" si="26"/>
        <v>33224.399999999987</v>
      </c>
      <c r="AJ53" s="40">
        <v>75</v>
      </c>
      <c r="AK53" s="40">
        <f>IF('Imperial ME - Current'!$G$16&lt;3.1622,840.33-168.66*(3.1622-'Imperial ME - Current'!$G$16),840.33)</f>
        <v>840.33</v>
      </c>
      <c r="AL53" s="1">
        <f t="shared" si="13"/>
        <v>36445.230000000032</v>
      </c>
      <c r="AM53" s="40">
        <f>IF('Imperial ME - Current'!$G$16&lt;4.0581,604.98+0.000000659*(4.0581-'Imperial ME - Current'!$G$16)-32.9253*(4.0581-'Imperial ME - Current'!$G$16)^2,604.98)</f>
        <v>604.98</v>
      </c>
      <c r="AN53" s="1">
        <f t="shared" si="27"/>
        <v>33224.399999999987</v>
      </c>
      <c r="AQ53" s="40">
        <v>75</v>
      </c>
      <c r="AR53" s="40">
        <f>IF('Imperial ME - Current'!$H$16&lt;3.1622,840.33-168.66*(3.1622-'Imperial ME - Current'!$H$16),840.33)</f>
        <v>840.33</v>
      </c>
      <c r="AS53" s="1">
        <f t="shared" si="14"/>
        <v>36445.230000000032</v>
      </c>
      <c r="AT53" s="40">
        <f>IF('Imperial ME - Current'!$H$16&lt;4.0581,604.98+0.000000659*(4.0581-'Imperial ME - Current'!$H$16)-32.9253*(4.0581-'Imperial ME - Current'!$H$16)^2,604.98)</f>
        <v>604.98</v>
      </c>
      <c r="AU53" s="1">
        <f t="shared" si="28"/>
        <v>33224.399999999987</v>
      </c>
      <c r="AX53" s="40">
        <v>75</v>
      </c>
      <c r="AY53" s="40">
        <f>IF('Imperial ME - Current'!$I$16&lt;3.1622,840.33-168.66*(3.1622-'Imperial ME - Current'!$I$16),840.33)</f>
        <v>840.33</v>
      </c>
      <c r="AZ53" s="1">
        <f t="shared" si="15"/>
        <v>36445.230000000032</v>
      </c>
      <c r="BA53" s="40">
        <f>IF('Imperial ME - Current'!$I$16&lt;4.0581,604.98+0.000000659*(4.0581-'Imperial ME - Current'!$I$16)-32.9253*(4.0581-'Imperial ME - Current'!$I$16)^2,604.98)</f>
        <v>604.98</v>
      </c>
      <c r="BB53" s="1">
        <f t="shared" si="29"/>
        <v>33224.399999999987</v>
      </c>
    </row>
    <row r="54" spans="1:54" x14ac:dyDescent="0.25">
      <c r="A54" s="40">
        <v>76</v>
      </c>
      <c r="B54" s="40">
        <f>IF('Imperial ME - Current'!$B$16&lt;3.1622,840.33-168.66*(3.1622-'Imperial ME - Current'!$B$16),840.33)</f>
        <v>840.33</v>
      </c>
      <c r="C54" s="1">
        <f t="shared" si="8"/>
        <v>37285.560000000034</v>
      </c>
      <c r="D54" s="40">
        <f>IF('Imperial ME - Current'!$B$16&lt;4.0581,604.98+0.000000659*(4.0581-'Imperial ME - Current'!$B$16)-32.9253*(4.0581-'Imperial ME - Current'!$B$16)^2,604.98)</f>
        <v>604.98</v>
      </c>
      <c r="E54" s="1">
        <f t="shared" si="0"/>
        <v>33829.37999999999</v>
      </c>
      <c r="H54" s="40">
        <v>76</v>
      </c>
      <c r="I54" s="40">
        <f>IF('Imperial ME - Current'!$C$16&lt;3.1622,840.33-168.66*(3.1622-'Imperial ME - Current'!$C$16),840.33)</f>
        <v>840.33</v>
      </c>
      <c r="J54" s="1">
        <f t="shared" si="9"/>
        <v>37285.560000000034</v>
      </c>
      <c r="K54" s="40">
        <f>IF('Imperial ME - Current'!$C$16&lt;4.0581,604.98+0.000000659*(4.0581-'Imperial ME - Current'!$C$16)-32.9253*(4.0581-'Imperial ME - Current'!$C$16)^2,604.98)</f>
        <v>604.98</v>
      </c>
      <c r="L54" s="1">
        <f t="shared" si="23"/>
        <v>33829.37999999999</v>
      </c>
      <c r="O54" s="40">
        <v>76</v>
      </c>
      <c r="P54" s="40">
        <f>IF('Imperial ME - Current'!$D$16&lt;3.1622,840.33-168.66*(3.1622-'Imperial ME - Current'!$D$16),840.33)</f>
        <v>840.33</v>
      </c>
      <c r="Q54" s="1">
        <f t="shared" si="10"/>
        <v>37285.560000000034</v>
      </c>
      <c r="R54" s="40">
        <f>IF('Imperial ME - Current'!$D$16&lt;4.0581,604.98+0.000000659*(4.0581-'Imperial ME - Current'!$D$16)-32.9253*(4.0581-'Imperial ME - Current'!$B$16)^2,604.98)</f>
        <v>604.98</v>
      </c>
      <c r="S54" s="1">
        <f t="shared" si="24"/>
        <v>33829.37999999999</v>
      </c>
      <c r="V54" s="40">
        <v>76</v>
      </c>
      <c r="W54" s="40">
        <f>IF('Imperial ME - Current'!$E$16&lt;3.1622,840.33-168.66*(3.1622-'Imperial ME - Current'!$B$16),840.33)</f>
        <v>840.33</v>
      </c>
      <c r="X54" s="1">
        <f t="shared" si="11"/>
        <v>37285.560000000034</v>
      </c>
      <c r="Y54" s="40">
        <f>IF('Imperial ME - Current'!$E$16&lt;4.0581,604.98+0.000000659*(4.0581-'Imperial ME - Current'!$E$16)-32.9253*(4.0581-'Imperial ME - Current'!$E$16)^2,604.98)</f>
        <v>604.98</v>
      </c>
      <c r="Z54" s="1">
        <f t="shared" si="25"/>
        <v>33829.37999999999</v>
      </c>
      <c r="AC54" s="40">
        <v>76</v>
      </c>
      <c r="AD54" s="40">
        <f>IF('Imperial ME - Current'!$F$16&lt;3.1622,840.33-168.66*(3.1622-'Imperial ME - Current'!$F$16),840.33)</f>
        <v>840.33</v>
      </c>
      <c r="AE54" s="1">
        <f t="shared" si="12"/>
        <v>37285.560000000034</v>
      </c>
      <c r="AF54" s="40">
        <f>IF('Imperial ME - Current'!$F$16&lt;4.0581,604.98+0.000000659*(4.0581-'Imperial ME - Current'!$F$16)-32.9253*(4.0581-'Imperial ME - Current'!$F$16)^2,604.98)</f>
        <v>604.98</v>
      </c>
      <c r="AG54" s="1">
        <f t="shared" si="26"/>
        <v>33829.37999999999</v>
      </c>
      <c r="AJ54" s="40">
        <v>76</v>
      </c>
      <c r="AK54" s="40">
        <f>IF('Imperial ME - Current'!$G$16&lt;3.1622,840.33-168.66*(3.1622-'Imperial ME - Current'!$G$16),840.33)</f>
        <v>840.33</v>
      </c>
      <c r="AL54" s="1">
        <f t="shared" si="13"/>
        <v>37285.560000000034</v>
      </c>
      <c r="AM54" s="40">
        <f>IF('Imperial ME - Current'!$G$16&lt;4.0581,604.98+0.000000659*(4.0581-'Imperial ME - Current'!$G$16)-32.9253*(4.0581-'Imperial ME - Current'!$G$16)^2,604.98)</f>
        <v>604.98</v>
      </c>
      <c r="AN54" s="1">
        <f t="shared" si="27"/>
        <v>33829.37999999999</v>
      </c>
      <c r="AQ54" s="40">
        <v>76</v>
      </c>
      <c r="AR54" s="40">
        <f>IF('Imperial ME - Current'!$H$16&lt;3.1622,840.33-168.66*(3.1622-'Imperial ME - Current'!$H$16),840.33)</f>
        <v>840.33</v>
      </c>
      <c r="AS54" s="1">
        <f t="shared" si="14"/>
        <v>37285.560000000034</v>
      </c>
      <c r="AT54" s="40">
        <f>IF('Imperial ME - Current'!$H$16&lt;4.0581,604.98+0.000000659*(4.0581-'Imperial ME - Current'!$H$16)-32.9253*(4.0581-'Imperial ME - Current'!$H$16)^2,604.98)</f>
        <v>604.98</v>
      </c>
      <c r="AU54" s="1">
        <f t="shared" si="28"/>
        <v>33829.37999999999</v>
      </c>
      <c r="AX54" s="40">
        <v>76</v>
      </c>
      <c r="AY54" s="40">
        <f>IF('Imperial ME - Current'!$I$16&lt;3.1622,840.33-168.66*(3.1622-'Imperial ME - Current'!$I$16),840.33)</f>
        <v>840.33</v>
      </c>
      <c r="AZ54" s="1">
        <f t="shared" si="15"/>
        <v>37285.560000000034</v>
      </c>
      <c r="BA54" s="40">
        <f>IF('Imperial ME - Current'!$I$16&lt;4.0581,604.98+0.000000659*(4.0581-'Imperial ME - Current'!$I$16)-32.9253*(4.0581-'Imperial ME - Current'!$I$16)^2,604.98)</f>
        <v>604.98</v>
      </c>
      <c r="BB54" s="1">
        <f t="shared" si="29"/>
        <v>33829.37999999999</v>
      </c>
    </row>
    <row r="55" spans="1:54" x14ac:dyDescent="0.25">
      <c r="A55" s="40">
        <v>77</v>
      </c>
      <c r="B55" s="40">
        <f>IF('Imperial ME - Current'!$B$16&lt;3.1622,840.33-168.66*(3.1622-'Imperial ME - Current'!$B$16),840.33)</f>
        <v>840.33</v>
      </c>
      <c r="C55" s="1">
        <f t="shared" si="8"/>
        <v>38125.890000000036</v>
      </c>
      <c r="D55" s="40">
        <f>IF('Imperial ME - Current'!$B$16&lt;4.0581,604.98+0.000000659*(4.0581-'Imperial ME - Current'!$B$16)-32.9253*(4.0581-'Imperial ME - Current'!$B$16)^2,604.98)</f>
        <v>604.98</v>
      </c>
      <c r="E55" s="1">
        <f t="shared" si="0"/>
        <v>34434.359999999993</v>
      </c>
      <c r="H55" s="40">
        <v>77</v>
      </c>
      <c r="I55" s="40">
        <f>IF('Imperial ME - Current'!$C$16&lt;3.1622,840.33-168.66*(3.1622-'Imperial ME - Current'!$C$16),840.33)</f>
        <v>840.33</v>
      </c>
      <c r="J55" s="1">
        <f t="shared" si="9"/>
        <v>38125.890000000036</v>
      </c>
      <c r="K55" s="40">
        <f>IF('Imperial ME - Current'!$C$16&lt;4.0581,604.98+0.000000659*(4.0581-'Imperial ME - Current'!$C$16)-32.9253*(4.0581-'Imperial ME - Current'!$C$16)^2,604.98)</f>
        <v>604.98</v>
      </c>
      <c r="L55" s="1">
        <f t="shared" si="23"/>
        <v>34434.359999999993</v>
      </c>
      <c r="O55" s="40">
        <v>77</v>
      </c>
      <c r="P55" s="40">
        <f>IF('Imperial ME - Current'!$D$16&lt;3.1622,840.33-168.66*(3.1622-'Imperial ME - Current'!$D$16),840.33)</f>
        <v>840.33</v>
      </c>
      <c r="Q55" s="1">
        <f t="shared" si="10"/>
        <v>38125.890000000036</v>
      </c>
      <c r="R55" s="40">
        <f>IF('Imperial ME - Current'!$D$16&lt;4.0581,604.98+0.000000659*(4.0581-'Imperial ME - Current'!$D$16)-32.9253*(4.0581-'Imperial ME - Current'!$B$16)^2,604.98)</f>
        <v>604.98</v>
      </c>
      <c r="S55" s="1">
        <f t="shared" si="24"/>
        <v>34434.359999999993</v>
      </c>
      <c r="V55" s="40">
        <v>77</v>
      </c>
      <c r="W55" s="40">
        <f>IF('Imperial ME - Current'!$E$16&lt;3.1622,840.33-168.66*(3.1622-'Imperial ME - Current'!$B$16),840.33)</f>
        <v>840.33</v>
      </c>
      <c r="X55" s="1">
        <f t="shared" si="11"/>
        <v>38125.890000000036</v>
      </c>
      <c r="Y55" s="40">
        <f>IF('Imperial ME - Current'!$E$16&lt;4.0581,604.98+0.000000659*(4.0581-'Imperial ME - Current'!$E$16)-32.9253*(4.0581-'Imperial ME - Current'!$E$16)^2,604.98)</f>
        <v>604.98</v>
      </c>
      <c r="Z55" s="1">
        <f t="shared" si="25"/>
        <v>34434.359999999993</v>
      </c>
      <c r="AC55" s="40">
        <v>77</v>
      </c>
      <c r="AD55" s="40">
        <f>IF('Imperial ME - Current'!$F$16&lt;3.1622,840.33-168.66*(3.1622-'Imperial ME - Current'!$F$16),840.33)</f>
        <v>840.33</v>
      </c>
      <c r="AE55" s="1">
        <f t="shared" si="12"/>
        <v>38125.890000000036</v>
      </c>
      <c r="AF55" s="40">
        <f>IF('Imperial ME - Current'!$F$16&lt;4.0581,604.98+0.000000659*(4.0581-'Imperial ME - Current'!$F$16)-32.9253*(4.0581-'Imperial ME - Current'!$F$16)^2,604.98)</f>
        <v>604.98</v>
      </c>
      <c r="AG55" s="1">
        <f t="shared" si="26"/>
        <v>34434.359999999993</v>
      </c>
      <c r="AJ55" s="40">
        <v>77</v>
      </c>
      <c r="AK55" s="40">
        <f>IF('Imperial ME - Current'!$G$16&lt;3.1622,840.33-168.66*(3.1622-'Imperial ME - Current'!$G$16),840.33)</f>
        <v>840.33</v>
      </c>
      <c r="AL55" s="1">
        <f t="shared" si="13"/>
        <v>38125.890000000036</v>
      </c>
      <c r="AM55" s="40">
        <f>IF('Imperial ME - Current'!$G$16&lt;4.0581,604.98+0.000000659*(4.0581-'Imperial ME - Current'!$G$16)-32.9253*(4.0581-'Imperial ME - Current'!$G$16)^2,604.98)</f>
        <v>604.98</v>
      </c>
      <c r="AN55" s="1">
        <f t="shared" si="27"/>
        <v>34434.359999999993</v>
      </c>
      <c r="AQ55" s="40">
        <v>77</v>
      </c>
      <c r="AR55" s="40">
        <f>IF('Imperial ME - Current'!$H$16&lt;3.1622,840.33-168.66*(3.1622-'Imperial ME - Current'!$H$16),840.33)</f>
        <v>840.33</v>
      </c>
      <c r="AS55" s="1">
        <f t="shared" si="14"/>
        <v>38125.890000000036</v>
      </c>
      <c r="AT55" s="40">
        <f>IF('Imperial ME - Current'!$H$16&lt;4.0581,604.98+0.000000659*(4.0581-'Imperial ME - Current'!$H$16)-32.9253*(4.0581-'Imperial ME - Current'!$H$16)^2,604.98)</f>
        <v>604.98</v>
      </c>
      <c r="AU55" s="1">
        <f t="shared" si="28"/>
        <v>34434.359999999993</v>
      </c>
      <c r="AX55" s="40">
        <v>77</v>
      </c>
      <c r="AY55" s="40">
        <f>IF('Imperial ME - Current'!$I$16&lt;3.1622,840.33-168.66*(3.1622-'Imperial ME - Current'!$I$16),840.33)</f>
        <v>840.33</v>
      </c>
      <c r="AZ55" s="1">
        <f t="shared" si="15"/>
        <v>38125.890000000036</v>
      </c>
      <c r="BA55" s="40">
        <f>IF('Imperial ME - Current'!$I$16&lt;4.0581,604.98+0.000000659*(4.0581-'Imperial ME - Current'!$I$16)-32.9253*(4.0581-'Imperial ME - Current'!$I$16)^2,604.98)</f>
        <v>604.98</v>
      </c>
      <c r="BB55" s="1">
        <f t="shared" si="29"/>
        <v>34434.359999999993</v>
      </c>
    </row>
    <row r="56" spans="1:54" x14ac:dyDescent="0.25">
      <c r="A56" s="40">
        <v>78</v>
      </c>
      <c r="B56" s="40">
        <f>IF('Imperial ME - Current'!$B$16&lt;3.1622,840.33-168.66*(3.1622-'Imperial ME - Current'!$B$16),840.33)</f>
        <v>840.33</v>
      </c>
      <c r="C56" s="1">
        <f t="shared" si="8"/>
        <v>38966.220000000038</v>
      </c>
      <c r="D56" s="40">
        <f>IF('Imperial ME - Current'!$B$16&lt;4.0581,604.98+0.000000659*(4.0581-'Imperial ME - Current'!$B$16)-32.9253*(4.0581-'Imperial ME - Current'!$B$16)^2,604.98)</f>
        <v>604.98</v>
      </c>
      <c r="E56" s="1">
        <f t="shared" si="0"/>
        <v>35039.339999999997</v>
      </c>
      <c r="H56" s="40">
        <v>78</v>
      </c>
      <c r="I56" s="40">
        <f>IF('Imperial ME - Current'!$C$16&lt;3.1622,840.33-168.66*(3.1622-'Imperial ME - Current'!$C$16),840.33)</f>
        <v>840.33</v>
      </c>
      <c r="J56" s="1">
        <f t="shared" si="9"/>
        <v>38966.220000000038</v>
      </c>
      <c r="K56" s="40">
        <f>IF('Imperial ME - Current'!$C$16&lt;4.0581,604.98+0.000000659*(4.0581-'Imperial ME - Current'!$C$16)-32.9253*(4.0581-'Imperial ME - Current'!$C$16)^2,604.98)</f>
        <v>604.98</v>
      </c>
      <c r="L56" s="1">
        <f t="shared" si="23"/>
        <v>35039.339999999997</v>
      </c>
      <c r="O56" s="40">
        <v>78</v>
      </c>
      <c r="P56" s="40">
        <f>IF('Imperial ME - Current'!$D$16&lt;3.1622,840.33-168.66*(3.1622-'Imperial ME - Current'!$D$16),840.33)</f>
        <v>840.33</v>
      </c>
      <c r="Q56" s="1">
        <f t="shared" si="10"/>
        <v>38966.220000000038</v>
      </c>
      <c r="R56" s="40">
        <f>IF('Imperial ME - Current'!$D$16&lt;4.0581,604.98+0.000000659*(4.0581-'Imperial ME - Current'!$D$16)-32.9253*(4.0581-'Imperial ME - Current'!$B$16)^2,604.98)</f>
        <v>604.98</v>
      </c>
      <c r="S56" s="1">
        <f t="shared" si="24"/>
        <v>35039.339999999997</v>
      </c>
      <c r="V56" s="40">
        <v>78</v>
      </c>
      <c r="W56" s="40">
        <f>IF('Imperial ME - Current'!$E$16&lt;3.1622,840.33-168.66*(3.1622-'Imperial ME - Current'!$B$16),840.33)</f>
        <v>840.33</v>
      </c>
      <c r="X56" s="1">
        <f t="shared" si="11"/>
        <v>38966.220000000038</v>
      </c>
      <c r="Y56" s="40">
        <f>IF('Imperial ME - Current'!$E$16&lt;4.0581,604.98+0.000000659*(4.0581-'Imperial ME - Current'!$E$16)-32.9253*(4.0581-'Imperial ME - Current'!$E$16)^2,604.98)</f>
        <v>604.98</v>
      </c>
      <c r="Z56" s="1">
        <f t="shared" si="25"/>
        <v>35039.339999999997</v>
      </c>
      <c r="AC56" s="40">
        <v>78</v>
      </c>
      <c r="AD56" s="40">
        <f>IF('Imperial ME - Current'!$F$16&lt;3.1622,840.33-168.66*(3.1622-'Imperial ME - Current'!$F$16),840.33)</f>
        <v>840.33</v>
      </c>
      <c r="AE56" s="1">
        <f t="shared" si="12"/>
        <v>38966.220000000038</v>
      </c>
      <c r="AF56" s="40">
        <f>IF('Imperial ME - Current'!$F$16&lt;4.0581,604.98+0.000000659*(4.0581-'Imperial ME - Current'!$F$16)-32.9253*(4.0581-'Imperial ME - Current'!$F$16)^2,604.98)</f>
        <v>604.98</v>
      </c>
      <c r="AG56" s="1">
        <f t="shared" si="26"/>
        <v>35039.339999999997</v>
      </c>
      <c r="AJ56" s="40">
        <v>78</v>
      </c>
      <c r="AK56" s="40">
        <f>IF('Imperial ME - Current'!$G$16&lt;3.1622,840.33-168.66*(3.1622-'Imperial ME - Current'!$G$16),840.33)</f>
        <v>840.33</v>
      </c>
      <c r="AL56" s="1">
        <f t="shared" si="13"/>
        <v>38966.220000000038</v>
      </c>
      <c r="AM56" s="40">
        <f>IF('Imperial ME - Current'!$G$16&lt;4.0581,604.98+0.000000659*(4.0581-'Imperial ME - Current'!$G$16)-32.9253*(4.0581-'Imperial ME - Current'!$G$16)^2,604.98)</f>
        <v>604.98</v>
      </c>
      <c r="AN56" s="1">
        <f t="shared" si="27"/>
        <v>35039.339999999997</v>
      </c>
      <c r="AQ56" s="40">
        <v>78</v>
      </c>
      <c r="AR56" s="40">
        <f>IF('Imperial ME - Current'!$H$16&lt;3.1622,840.33-168.66*(3.1622-'Imperial ME - Current'!$H$16),840.33)</f>
        <v>840.33</v>
      </c>
      <c r="AS56" s="1">
        <f t="shared" si="14"/>
        <v>38966.220000000038</v>
      </c>
      <c r="AT56" s="40">
        <f>IF('Imperial ME - Current'!$H$16&lt;4.0581,604.98+0.000000659*(4.0581-'Imperial ME - Current'!$H$16)-32.9253*(4.0581-'Imperial ME - Current'!$H$16)^2,604.98)</f>
        <v>604.98</v>
      </c>
      <c r="AU56" s="1">
        <f t="shared" si="28"/>
        <v>35039.339999999997</v>
      </c>
      <c r="AX56" s="40">
        <v>78</v>
      </c>
      <c r="AY56" s="40">
        <f>IF('Imperial ME - Current'!$I$16&lt;3.1622,840.33-168.66*(3.1622-'Imperial ME - Current'!$I$16),840.33)</f>
        <v>840.33</v>
      </c>
      <c r="AZ56" s="1">
        <f t="shared" si="15"/>
        <v>38966.220000000038</v>
      </c>
      <c r="BA56" s="40">
        <f>IF('Imperial ME - Current'!$I$16&lt;4.0581,604.98+0.000000659*(4.0581-'Imperial ME - Current'!$I$16)-32.9253*(4.0581-'Imperial ME - Current'!$I$16)^2,604.98)</f>
        <v>604.98</v>
      </c>
      <c r="BB56" s="1">
        <f t="shared" si="29"/>
        <v>35039.339999999997</v>
      </c>
    </row>
    <row r="57" spans="1:54" x14ac:dyDescent="0.25">
      <c r="A57" s="40">
        <v>79</v>
      </c>
      <c r="B57" s="40">
        <f>IF('Imperial ME - Current'!$B$16&lt;3.1622,840.33-168.66*(3.1622-'Imperial ME - Current'!$B$16),840.33)</f>
        <v>840.33</v>
      </c>
      <c r="C57" s="1">
        <f t="shared" si="8"/>
        <v>39806.550000000039</v>
      </c>
      <c r="D57" s="40">
        <f>IF('Imperial ME - Current'!$B$16&lt;4.0581,604.98+0.000000659*(4.0581-'Imperial ME - Current'!$B$16)-32.9253*(4.0581-'Imperial ME - Current'!$B$16)^2,604.98)</f>
        <v>604.98</v>
      </c>
      <c r="E57" s="1">
        <f t="shared" si="0"/>
        <v>35644.32</v>
      </c>
      <c r="H57" s="40">
        <v>79</v>
      </c>
      <c r="I57" s="40">
        <f>IF('Imperial ME - Current'!$C$16&lt;3.1622,840.33-168.66*(3.1622-'Imperial ME - Current'!$C$16),840.33)</f>
        <v>840.33</v>
      </c>
      <c r="J57" s="1">
        <f t="shared" si="9"/>
        <v>39806.550000000039</v>
      </c>
      <c r="K57" s="40">
        <f>IF('Imperial ME - Current'!$C$16&lt;4.0581,604.98+0.000000659*(4.0581-'Imperial ME - Current'!$C$16)-32.9253*(4.0581-'Imperial ME - Current'!$C$16)^2,604.98)</f>
        <v>604.98</v>
      </c>
      <c r="L57" s="1">
        <f t="shared" si="23"/>
        <v>35644.32</v>
      </c>
      <c r="O57" s="40">
        <v>79</v>
      </c>
      <c r="P57" s="40">
        <f>IF('Imperial ME - Current'!$D$16&lt;3.1622,840.33-168.66*(3.1622-'Imperial ME - Current'!$D$16),840.33)</f>
        <v>840.33</v>
      </c>
      <c r="Q57" s="1">
        <f t="shared" si="10"/>
        <v>39806.550000000039</v>
      </c>
      <c r="R57" s="40">
        <f>IF('Imperial ME - Current'!$D$16&lt;4.0581,604.98+0.000000659*(4.0581-'Imperial ME - Current'!$D$16)-32.9253*(4.0581-'Imperial ME - Current'!$B$16)^2,604.98)</f>
        <v>604.98</v>
      </c>
      <c r="S57" s="1">
        <f t="shared" si="24"/>
        <v>35644.32</v>
      </c>
      <c r="V57" s="40">
        <v>79</v>
      </c>
      <c r="W57" s="40">
        <f>IF('Imperial ME - Current'!$E$16&lt;3.1622,840.33-168.66*(3.1622-'Imperial ME - Current'!$B$16),840.33)</f>
        <v>840.33</v>
      </c>
      <c r="X57" s="1">
        <f t="shared" si="11"/>
        <v>39806.550000000039</v>
      </c>
      <c r="Y57" s="40">
        <f>IF('Imperial ME - Current'!$E$16&lt;4.0581,604.98+0.000000659*(4.0581-'Imperial ME - Current'!$E$16)-32.9253*(4.0581-'Imperial ME - Current'!$E$16)^2,604.98)</f>
        <v>604.98</v>
      </c>
      <c r="Z57" s="1">
        <f t="shared" si="25"/>
        <v>35644.32</v>
      </c>
      <c r="AC57" s="40">
        <v>79</v>
      </c>
      <c r="AD57" s="40">
        <f>IF('Imperial ME - Current'!$F$16&lt;3.1622,840.33-168.66*(3.1622-'Imperial ME - Current'!$F$16),840.33)</f>
        <v>840.33</v>
      </c>
      <c r="AE57" s="1">
        <f t="shared" si="12"/>
        <v>39806.550000000039</v>
      </c>
      <c r="AF57" s="40">
        <f>IF('Imperial ME - Current'!$F$16&lt;4.0581,604.98+0.000000659*(4.0581-'Imperial ME - Current'!$F$16)-32.9253*(4.0581-'Imperial ME - Current'!$F$16)^2,604.98)</f>
        <v>604.98</v>
      </c>
      <c r="AG57" s="1">
        <f t="shared" si="26"/>
        <v>35644.32</v>
      </c>
      <c r="AJ57" s="40">
        <v>79</v>
      </c>
      <c r="AK57" s="40">
        <f>IF('Imperial ME - Current'!$G$16&lt;3.1622,840.33-168.66*(3.1622-'Imperial ME - Current'!$G$16),840.33)</f>
        <v>840.33</v>
      </c>
      <c r="AL57" s="1">
        <f t="shared" si="13"/>
        <v>39806.550000000039</v>
      </c>
      <c r="AM57" s="40">
        <f>IF('Imperial ME - Current'!$G$16&lt;4.0581,604.98+0.000000659*(4.0581-'Imperial ME - Current'!$G$16)-32.9253*(4.0581-'Imperial ME - Current'!$G$16)^2,604.98)</f>
        <v>604.98</v>
      </c>
      <c r="AN57" s="1">
        <f t="shared" si="27"/>
        <v>35644.32</v>
      </c>
      <c r="AQ57" s="40">
        <v>79</v>
      </c>
      <c r="AR57" s="40">
        <f>IF('Imperial ME - Current'!$H$16&lt;3.1622,840.33-168.66*(3.1622-'Imperial ME - Current'!$H$16),840.33)</f>
        <v>840.33</v>
      </c>
      <c r="AS57" s="1">
        <f t="shared" si="14"/>
        <v>39806.550000000039</v>
      </c>
      <c r="AT57" s="40">
        <f>IF('Imperial ME - Current'!$H$16&lt;4.0581,604.98+0.000000659*(4.0581-'Imperial ME - Current'!$H$16)-32.9253*(4.0581-'Imperial ME - Current'!$H$16)^2,604.98)</f>
        <v>604.98</v>
      </c>
      <c r="AU57" s="1">
        <f t="shared" si="28"/>
        <v>35644.32</v>
      </c>
      <c r="AX57" s="40">
        <v>79</v>
      </c>
      <c r="AY57" s="40">
        <f>IF('Imperial ME - Current'!$I$16&lt;3.1622,840.33-168.66*(3.1622-'Imperial ME - Current'!$I$16),840.33)</f>
        <v>840.33</v>
      </c>
      <c r="AZ57" s="1">
        <f t="shared" si="15"/>
        <v>39806.550000000039</v>
      </c>
      <c r="BA57" s="40">
        <f>IF('Imperial ME - Current'!$I$16&lt;4.0581,604.98+0.000000659*(4.0581-'Imperial ME - Current'!$I$16)-32.9253*(4.0581-'Imperial ME - Current'!$I$16)^2,604.98)</f>
        <v>604.98</v>
      </c>
      <c r="BB57" s="1">
        <f t="shared" si="29"/>
        <v>35644.32</v>
      </c>
    </row>
    <row r="58" spans="1:54" x14ac:dyDescent="0.25">
      <c r="A58" s="40">
        <v>80</v>
      </c>
      <c r="B58" s="40">
        <f>IF('Imperial ME - Current'!$B$16&lt;3.1622,840.33-168.66*(3.1622-'Imperial ME - Current'!$B$16),840.33)</f>
        <v>840.33</v>
      </c>
      <c r="C58" s="1">
        <f t="shared" si="8"/>
        <v>40646.880000000041</v>
      </c>
      <c r="D58" s="40">
        <f>IF('Imperial ME - Current'!$B$16&lt;4.0581,604.98+0.000000659*(4.0581-'Imperial ME - Current'!$B$16)-32.9253*(4.0581-'Imperial ME - Current'!$B$16)^2,604.98)</f>
        <v>604.98</v>
      </c>
      <c r="E58" s="1">
        <f t="shared" si="0"/>
        <v>36249.300000000003</v>
      </c>
      <c r="H58" s="40">
        <v>80</v>
      </c>
      <c r="I58" s="40">
        <f>IF('Imperial ME - Current'!$C$16&lt;3.1622,840.33-168.66*(3.1622-'Imperial ME - Current'!$C$16),840.33)</f>
        <v>840.33</v>
      </c>
      <c r="J58" s="1">
        <f t="shared" si="9"/>
        <v>40646.880000000041</v>
      </c>
      <c r="K58" s="40">
        <f>IF('Imperial ME - Current'!$C$16&lt;4.0581,604.98+0.000000659*(4.0581-'Imperial ME - Current'!$C$16)-32.9253*(4.0581-'Imperial ME - Current'!$C$16)^2,604.98)</f>
        <v>604.98</v>
      </c>
      <c r="L58" s="1">
        <f t="shared" si="23"/>
        <v>36249.300000000003</v>
      </c>
      <c r="O58" s="40">
        <v>80</v>
      </c>
      <c r="P58" s="40">
        <f>IF('Imperial ME - Current'!$D$16&lt;3.1622,840.33-168.66*(3.1622-'Imperial ME - Current'!$D$16),840.33)</f>
        <v>840.33</v>
      </c>
      <c r="Q58" s="1">
        <f t="shared" si="10"/>
        <v>40646.880000000041</v>
      </c>
      <c r="R58" s="40">
        <f>IF('Imperial ME - Current'!$D$16&lt;4.0581,604.98+0.000000659*(4.0581-'Imperial ME - Current'!$D$16)-32.9253*(4.0581-'Imperial ME - Current'!$B$16)^2,604.98)</f>
        <v>604.98</v>
      </c>
      <c r="S58" s="1">
        <f t="shared" si="24"/>
        <v>36249.300000000003</v>
      </c>
      <c r="V58" s="40">
        <v>80</v>
      </c>
      <c r="W58" s="40">
        <f>IF('Imperial ME - Current'!$E$16&lt;3.1622,840.33-168.66*(3.1622-'Imperial ME - Current'!$B$16),840.33)</f>
        <v>840.33</v>
      </c>
      <c r="X58" s="1">
        <f t="shared" si="11"/>
        <v>40646.880000000041</v>
      </c>
      <c r="Y58" s="40">
        <f>IF('Imperial ME - Current'!$E$16&lt;4.0581,604.98+0.000000659*(4.0581-'Imperial ME - Current'!$E$16)-32.9253*(4.0581-'Imperial ME - Current'!$E$16)^2,604.98)</f>
        <v>604.98</v>
      </c>
      <c r="Z58" s="1">
        <f t="shared" si="25"/>
        <v>36249.300000000003</v>
      </c>
      <c r="AC58" s="40">
        <v>80</v>
      </c>
      <c r="AD58" s="40">
        <f>IF('Imperial ME - Current'!$F$16&lt;3.1622,840.33-168.66*(3.1622-'Imperial ME - Current'!$F$16),840.33)</f>
        <v>840.33</v>
      </c>
      <c r="AE58" s="1">
        <f t="shared" si="12"/>
        <v>40646.880000000041</v>
      </c>
      <c r="AF58" s="40">
        <f>IF('Imperial ME - Current'!$F$16&lt;4.0581,604.98+0.000000659*(4.0581-'Imperial ME - Current'!$F$16)-32.9253*(4.0581-'Imperial ME - Current'!$F$16)^2,604.98)</f>
        <v>604.98</v>
      </c>
      <c r="AG58" s="1">
        <f t="shared" si="26"/>
        <v>36249.300000000003</v>
      </c>
      <c r="AJ58" s="40">
        <v>80</v>
      </c>
      <c r="AK58" s="40">
        <f>IF('Imperial ME - Current'!$G$16&lt;3.1622,840.33-168.66*(3.1622-'Imperial ME - Current'!$G$16),840.33)</f>
        <v>840.33</v>
      </c>
      <c r="AL58" s="1">
        <f t="shared" si="13"/>
        <v>40646.880000000041</v>
      </c>
      <c r="AM58" s="40">
        <f>IF('Imperial ME - Current'!$G$16&lt;4.0581,604.98+0.000000659*(4.0581-'Imperial ME - Current'!$G$16)-32.9253*(4.0581-'Imperial ME - Current'!$G$16)^2,604.98)</f>
        <v>604.98</v>
      </c>
      <c r="AN58" s="1">
        <f t="shared" si="27"/>
        <v>36249.300000000003</v>
      </c>
      <c r="AQ58" s="40">
        <v>80</v>
      </c>
      <c r="AR58" s="40">
        <f>IF('Imperial ME - Current'!$H$16&lt;3.1622,840.33-168.66*(3.1622-'Imperial ME - Current'!$H$16),840.33)</f>
        <v>840.33</v>
      </c>
      <c r="AS58" s="1">
        <f t="shared" si="14"/>
        <v>40646.880000000041</v>
      </c>
      <c r="AT58" s="40">
        <f>IF('Imperial ME - Current'!$H$16&lt;4.0581,604.98+0.000000659*(4.0581-'Imperial ME - Current'!$H$16)-32.9253*(4.0581-'Imperial ME - Current'!$H$16)^2,604.98)</f>
        <v>604.98</v>
      </c>
      <c r="AU58" s="1">
        <f t="shared" si="28"/>
        <v>36249.300000000003</v>
      </c>
      <c r="AX58" s="40">
        <v>80</v>
      </c>
      <c r="AY58" s="40">
        <f>IF('Imperial ME - Current'!$I$16&lt;3.1622,840.33-168.66*(3.1622-'Imperial ME - Current'!$I$16),840.33)</f>
        <v>840.33</v>
      </c>
      <c r="AZ58" s="1">
        <f t="shared" si="15"/>
        <v>40646.880000000041</v>
      </c>
      <c r="BA58" s="40">
        <f>IF('Imperial ME - Current'!$I$16&lt;4.0581,604.98+0.000000659*(4.0581-'Imperial ME - Current'!$I$16)-32.9253*(4.0581-'Imperial ME - Current'!$I$16)^2,604.98)</f>
        <v>604.98</v>
      </c>
      <c r="BB58" s="1">
        <f t="shared" si="29"/>
        <v>36249.300000000003</v>
      </c>
    </row>
    <row r="59" spans="1:54" x14ac:dyDescent="0.25">
      <c r="A59" s="40">
        <v>81</v>
      </c>
      <c r="B59" s="40">
        <f>IF('Imperial ME - Current'!$B$16&lt;3.1622,840.33-168.66*(3.1622-'Imperial ME - Current'!$B$16),840.33)</f>
        <v>840.33</v>
      </c>
      <c r="C59" s="1">
        <f t="shared" si="8"/>
        <v>41487.210000000043</v>
      </c>
      <c r="D59" s="40">
        <f>IF('Imperial ME - Current'!$B$16&lt;4.0581,604.98+0.000000659*(4.0581-'Imperial ME - Current'!$B$16)-32.9253*(4.0581-'Imperial ME - Current'!$B$16)^2,604.98)</f>
        <v>604.98</v>
      </c>
      <c r="E59" s="1">
        <f t="shared" si="0"/>
        <v>36854.280000000006</v>
      </c>
      <c r="H59" s="40">
        <v>81</v>
      </c>
      <c r="I59" s="40">
        <f>IF('Imperial ME - Current'!$C$16&lt;3.1622,840.33-168.66*(3.1622-'Imperial ME - Current'!$C$16),840.33)</f>
        <v>840.33</v>
      </c>
      <c r="J59" s="1">
        <f t="shared" si="9"/>
        <v>41487.210000000043</v>
      </c>
      <c r="K59" s="40">
        <f>IF('Imperial ME - Current'!$C$16&lt;4.0581,604.98+0.000000659*(4.0581-'Imperial ME - Current'!$C$16)-32.9253*(4.0581-'Imperial ME - Current'!$C$16)^2,604.98)</f>
        <v>604.98</v>
      </c>
      <c r="L59" s="1">
        <f t="shared" si="23"/>
        <v>36854.280000000006</v>
      </c>
      <c r="O59" s="40">
        <v>81</v>
      </c>
      <c r="P59" s="40">
        <f>IF('Imperial ME - Current'!$D$16&lt;3.1622,840.33-168.66*(3.1622-'Imperial ME - Current'!$D$16),840.33)</f>
        <v>840.33</v>
      </c>
      <c r="Q59" s="1">
        <f t="shared" si="10"/>
        <v>41487.210000000043</v>
      </c>
      <c r="R59" s="40">
        <f>IF('Imperial ME - Current'!$D$16&lt;4.0581,604.98+0.000000659*(4.0581-'Imperial ME - Current'!$D$16)-32.9253*(4.0581-'Imperial ME - Current'!$B$16)^2,604.98)</f>
        <v>604.98</v>
      </c>
      <c r="S59" s="1">
        <f t="shared" si="24"/>
        <v>36854.280000000006</v>
      </c>
      <c r="V59" s="40">
        <v>81</v>
      </c>
      <c r="W59" s="40">
        <f>IF('Imperial ME - Current'!$E$16&lt;3.1622,840.33-168.66*(3.1622-'Imperial ME - Current'!$B$16),840.33)</f>
        <v>840.33</v>
      </c>
      <c r="X59" s="1">
        <f t="shared" si="11"/>
        <v>41487.210000000043</v>
      </c>
      <c r="Y59" s="40">
        <f>IF('Imperial ME - Current'!$E$16&lt;4.0581,604.98+0.000000659*(4.0581-'Imperial ME - Current'!$E$16)-32.9253*(4.0581-'Imperial ME - Current'!$E$16)^2,604.98)</f>
        <v>604.98</v>
      </c>
      <c r="Z59" s="1">
        <f t="shared" si="25"/>
        <v>36854.280000000006</v>
      </c>
      <c r="AC59" s="40">
        <v>81</v>
      </c>
      <c r="AD59" s="40">
        <f>IF('Imperial ME - Current'!$F$16&lt;3.1622,840.33-168.66*(3.1622-'Imperial ME - Current'!$F$16),840.33)</f>
        <v>840.33</v>
      </c>
      <c r="AE59" s="1">
        <f t="shared" si="12"/>
        <v>41487.210000000043</v>
      </c>
      <c r="AF59" s="40">
        <f>IF('Imperial ME - Current'!$F$16&lt;4.0581,604.98+0.000000659*(4.0581-'Imperial ME - Current'!$F$16)-32.9253*(4.0581-'Imperial ME - Current'!$F$16)^2,604.98)</f>
        <v>604.98</v>
      </c>
      <c r="AG59" s="1">
        <f t="shared" si="26"/>
        <v>36854.280000000006</v>
      </c>
      <c r="AJ59" s="40">
        <v>81</v>
      </c>
      <c r="AK59" s="40">
        <f>IF('Imperial ME - Current'!$G$16&lt;3.1622,840.33-168.66*(3.1622-'Imperial ME - Current'!$G$16),840.33)</f>
        <v>840.33</v>
      </c>
      <c r="AL59" s="1">
        <f t="shared" si="13"/>
        <v>41487.210000000043</v>
      </c>
      <c r="AM59" s="40">
        <f>IF('Imperial ME - Current'!$G$16&lt;4.0581,604.98+0.000000659*(4.0581-'Imperial ME - Current'!$G$16)-32.9253*(4.0581-'Imperial ME - Current'!$G$16)^2,604.98)</f>
        <v>604.98</v>
      </c>
      <c r="AN59" s="1">
        <f t="shared" si="27"/>
        <v>36854.280000000006</v>
      </c>
      <c r="AQ59" s="40">
        <v>81</v>
      </c>
      <c r="AR59" s="40">
        <f>IF('Imperial ME - Current'!$H$16&lt;3.1622,840.33-168.66*(3.1622-'Imperial ME - Current'!$H$16),840.33)</f>
        <v>840.33</v>
      </c>
      <c r="AS59" s="1">
        <f t="shared" si="14"/>
        <v>41487.210000000043</v>
      </c>
      <c r="AT59" s="40">
        <f>IF('Imperial ME - Current'!$H$16&lt;4.0581,604.98+0.000000659*(4.0581-'Imperial ME - Current'!$H$16)-32.9253*(4.0581-'Imperial ME - Current'!$H$16)^2,604.98)</f>
        <v>604.98</v>
      </c>
      <c r="AU59" s="1">
        <f t="shared" si="28"/>
        <v>36854.280000000006</v>
      </c>
      <c r="AX59" s="40">
        <v>81</v>
      </c>
      <c r="AY59" s="40">
        <f>IF('Imperial ME - Current'!$I$16&lt;3.1622,840.33-168.66*(3.1622-'Imperial ME - Current'!$I$16),840.33)</f>
        <v>840.33</v>
      </c>
      <c r="AZ59" s="1">
        <f t="shared" si="15"/>
        <v>41487.210000000043</v>
      </c>
      <c r="BA59" s="40">
        <f>IF('Imperial ME - Current'!$I$16&lt;4.0581,604.98+0.000000659*(4.0581-'Imperial ME - Current'!$I$16)-32.9253*(4.0581-'Imperial ME - Current'!$I$16)^2,604.98)</f>
        <v>604.98</v>
      </c>
      <c r="BB59" s="1">
        <f t="shared" si="29"/>
        <v>36854.280000000006</v>
      </c>
    </row>
    <row r="60" spans="1:54" x14ac:dyDescent="0.25">
      <c r="A60" s="40">
        <v>82</v>
      </c>
      <c r="B60" s="40">
        <f>IF('Imperial ME - Current'!$B$16&lt;3.1622,840.33-168.66*(3.1622-'Imperial ME - Current'!$B$16),840.33)</f>
        <v>840.33</v>
      </c>
      <c r="C60" s="1">
        <f t="shared" si="8"/>
        <v>42327.540000000045</v>
      </c>
      <c r="D60" s="40">
        <f>IF('Imperial ME - Current'!$B$16&lt;4.0581,604.98+0.000000659*(4.0581-'Imperial ME - Current'!$B$16)-32.9253*(4.0581-'Imperial ME - Current'!$B$16)^2,604.98)</f>
        <v>604.98</v>
      </c>
      <c r="E60" s="1">
        <f t="shared" si="0"/>
        <v>37459.260000000009</v>
      </c>
      <c r="H60" s="40">
        <v>82</v>
      </c>
      <c r="I60" s="40">
        <f>IF('Imperial ME - Current'!$C$16&lt;3.1622,840.33-168.66*(3.1622-'Imperial ME - Current'!$C$16),840.33)</f>
        <v>840.33</v>
      </c>
      <c r="J60" s="1">
        <f t="shared" si="9"/>
        <v>42327.540000000045</v>
      </c>
      <c r="K60" s="40">
        <f>IF('Imperial ME - Current'!$C$16&lt;4.0581,604.98+0.000000659*(4.0581-'Imperial ME - Current'!$C$16)-32.9253*(4.0581-'Imperial ME - Current'!$C$16)^2,604.98)</f>
        <v>604.98</v>
      </c>
      <c r="L60" s="1">
        <f t="shared" si="23"/>
        <v>37459.260000000009</v>
      </c>
      <c r="O60" s="40">
        <v>82</v>
      </c>
      <c r="P60" s="40">
        <f>IF('Imperial ME - Current'!$D$16&lt;3.1622,840.33-168.66*(3.1622-'Imperial ME - Current'!$D$16),840.33)</f>
        <v>840.33</v>
      </c>
      <c r="Q60" s="1">
        <f t="shared" si="10"/>
        <v>42327.540000000045</v>
      </c>
      <c r="R60" s="40">
        <f>IF('Imperial ME - Current'!$D$16&lt;4.0581,604.98+0.000000659*(4.0581-'Imperial ME - Current'!$D$16)-32.9253*(4.0581-'Imperial ME - Current'!$B$16)^2,604.98)</f>
        <v>604.98</v>
      </c>
      <c r="S60" s="1">
        <f t="shared" si="24"/>
        <v>37459.260000000009</v>
      </c>
      <c r="V60" s="40">
        <v>82</v>
      </c>
      <c r="W60" s="40">
        <f>IF('Imperial ME - Current'!$E$16&lt;3.1622,840.33-168.66*(3.1622-'Imperial ME - Current'!$B$16),840.33)</f>
        <v>840.33</v>
      </c>
      <c r="X60" s="1">
        <f t="shared" si="11"/>
        <v>42327.540000000045</v>
      </c>
      <c r="Y60" s="40">
        <f>IF('Imperial ME - Current'!$E$16&lt;4.0581,604.98+0.000000659*(4.0581-'Imperial ME - Current'!$E$16)-32.9253*(4.0581-'Imperial ME - Current'!$E$16)^2,604.98)</f>
        <v>604.98</v>
      </c>
      <c r="Z60" s="1">
        <f t="shared" si="25"/>
        <v>37459.260000000009</v>
      </c>
      <c r="AC60" s="40">
        <v>82</v>
      </c>
      <c r="AD60" s="40">
        <f>IF('Imperial ME - Current'!$F$16&lt;3.1622,840.33-168.66*(3.1622-'Imperial ME - Current'!$F$16),840.33)</f>
        <v>840.33</v>
      </c>
      <c r="AE60" s="1">
        <f t="shared" si="12"/>
        <v>42327.540000000045</v>
      </c>
      <c r="AF60" s="40">
        <f>IF('Imperial ME - Current'!$F$16&lt;4.0581,604.98+0.000000659*(4.0581-'Imperial ME - Current'!$F$16)-32.9253*(4.0581-'Imperial ME - Current'!$F$16)^2,604.98)</f>
        <v>604.98</v>
      </c>
      <c r="AG60" s="1">
        <f t="shared" si="26"/>
        <v>37459.260000000009</v>
      </c>
      <c r="AJ60" s="40">
        <v>82</v>
      </c>
      <c r="AK60" s="40">
        <f>IF('Imperial ME - Current'!$G$16&lt;3.1622,840.33-168.66*(3.1622-'Imperial ME - Current'!$G$16),840.33)</f>
        <v>840.33</v>
      </c>
      <c r="AL60" s="1">
        <f t="shared" si="13"/>
        <v>42327.540000000045</v>
      </c>
      <c r="AM60" s="40">
        <f>IF('Imperial ME - Current'!$G$16&lt;4.0581,604.98+0.000000659*(4.0581-'Imperial ME - Current'!$G$16)-32.9253*(4.0581-'Imperial ME - Current'!$G$16)^2,604.98)</f>
        <v>604.98</v>
      </c>
      <c r="AN60" s="1">
        <f t="shared" si="27"/>
        <v>37459.260000000009</v>
      </c>
      <c r="AQ60" s="40">
        <v>82</v>
      </c>
      <c r="AR60" s="40">
        <f>IF('Imperial ME - Current'!$H$16&lt;3.1622,840.33-168.66*(3.1622-'Imperial ME - Current'!$H$16),840.33)</f>
        <v>840.33</v>
      </c>
      <c r="AS60" s="1">
        <f t="shared" si="14"/>
        <v>42327.540000000045</v>
      </c>
      <c r="AT60" s="40">
        <f>IF('Imperial ME - Current'!$H$16&lt;4.0581,604.98+0.000000659*(4.0581-'Imperial ME - Current'!$H$16)-32.9253*(4.0581-'Imperial ME - Current'!$H$16)^2,604.98)</f>
        <v>604.98</v>
      </c>
      <c r="AU60" s="1">
        <f t="shared" si="28"/>
        <v>37459.260000000009</v>
      </c>
      <c r="AX60" s="40">
        <v>82</v>
      </c>
      <c r="AY60" s="40">
        <f>IF('Imperial ME - Current'!$I$16&lt;3.1622,840.33-168.66*(3.1622-'Imperial ME - Current'!$I$16),840.33)</f>
        <v>840.33</v>
      </c>
      <c r="AZ60" s="1">
        <f t="shared" si="15"/>
        <v>42327.540000000045</v>
      </c>
      <c r="BA60" s="40">
        <f>IF('Imperial ME - Current'!$I$16&lt;4.0581,604.98+0.000000659*(4.0581-'Imperial ME - Current'!$I$16)-32.9253*(4.0581-'Imperial ME - Current'!$I$16)^2,604.98)</f>
        <v>604.98</v>
      </c>
      <c r="BB60" s="1">
        <f t="shared" si="29"/>
        <v>37459.260000000009</v>
      </c>
    </row>
    <row r="61" spans="1:54" x14ac:dyDescent="0.25">
      <c r="A61" s="40">
        <v>83</v>
      </c>
      <c r="B61" s="40">
        <f>IF('Imperial ME - Current'!$B$16&lt;3.1622,840.33-168.66*(3.1622-'Imperial ME - Current'!$B$16),840.33)</f>
        <v>840.33</v>
      </c>
      <c r="C61" s="1">
        <f t="shared" si="8"/>
        <v>43167.870000000046</v>
      </c>
      <c r="D61" s="40">
        <f>IF('Imperial ME - Current'!$B$16&lt;4.0581,604.98+0.000000659*(4.0581-'Imperial ME - Current'!$B$16)-32.9253*(4.0581-'Imperial ME - Current'!$B$16)^2,604.98)</f>
        <v>604.98</v>
      </c>
      <c r="E61" s="1">
        <f t="shared" si="0"/>
        <v>38064.240000000013</v>
      </c>
      <c r="H61" s="40">
        <v>83</v>
      </c>
      <c r="I61" s="40">
        <f>IF('Imperial ME - Current'!$C$16&lt;3.1622,840.33-168.66*(3.1622-'Imperial ME - Current'!$C$16),840.33)</f>
        <v>840.33</v>
      </c>
      <c r="J61" s="1">
        <f t="shared" si="9"/>
        <v>43167.870000000046</v>
      </c>
      <c r="K61" s="40">
        <f>IF('Imperial ME - Current'!$C$16&lt;4.0581,604.98+0.000000659*(4.0581-'Imperial ME - Current'!$C$16)-32.9253*(4.0581-'Imperial ME - Current'!$C$16)^2,604.98)</f>
        <v>604.98</v>
      </c>
      <c r="L61" s="1">
        <f t="shared" si="23"/>
        <v>38064.240000000013</v>
      </c>
      <c r="O61" s="40">
        <v>83</v>
      </c>
      <c r="P61" s="40">
        <f>IF('Imperial ME - Current'!$D$16&lt;3.1622,840.33-168.66*(3.1622-'Imperial ME - Current'!$D$16),840.33)</f>
        <v>840.33</v>
      </c>
      <c r="Q61" s="1">
        <f t="shared" si="10"/>
        <v>43167.870000000046</v>
      </c>
      <c r="R61" s="40">
        <f>IF('Imperial ME - Current'!$D$16&lt;4.0581,604.98+0.000000659*(4.0581-'Imperial ME - Current'!$D$16)-32.9253*(4.0581-'Imperial ME - Current'!$B$16)^2,604.98)</f>
        <v>604.98</v>
      </c>
      <c r="S61" s="1">
        <f t="shared" si="24"/>
        <v>38064.240000000013</v>
      </c>
      <c r="V61" s="40">
        <v>83</v>
      </c>
      <c r="W61" s="40">
        <f>IF('Imperial ME - Current'!$E$16&lt;3.1622,840.33-168.66*(3.1622-'Imperial ME - Current'!$B$16),840.33)</f>
        <v>840.33</v>
      </c>
      <c r="X61" s="1">
        <f t="shared" si="11"/>
        <v>43167.870000000046</v>
      </c>
      <c r="Y61" s="40">
        <f>IF('Imperial ME - Current'!$E$16&lt;4.0581,604.98+0.000000659*(4.0581-'Imperial ME - Current'!$E$16)-32.9253*(4.0581-'Imperial ME - Current'!$E$16)^2,604.98)</f>
        <v>604.98</v>
      </c>
      <c r="Z61" s="1">
        <f t="shared" si="25"/>
        <v>38064.240000000013</v>
      </c>
      <c r="AC61" s="40">
        <v>83</v>
      </c>
      <c r="AD61" s="40">
        <f>IF('Imperial ME - Current'!$F$16&lt;3.1622,840.33-168.66*(3.1622-'Imperial ME - Current'!$F$16),840.33)</f>
        <v>840.33</v>
      </c>
      <c r="AE61" s="1">
        <f t="shared" si="12"/>
        <v>43167.870000000046</v>
      </c>
      <c r="AF61" s="40">
        <f>IF('Imperial ME - Current'!$F$16&lt;4.0581,604.98+0.000000659*(4.0581-'Imperial ME - Current'!$F$16)-32.9253*(4.0581-'Imperial ME - Current'!$F$16)^2,604.98)</f>
        <v>604.98</v>
      </c>
      <c r="AG61" s="1">
        <f t="shared" si="26"/>
        <v>38064.240000000013</v>
      </c>
      <c r="AJ61" s="40">
        <v>83</v>
      </c>
      <c r="AK61" s="40">
        <f>IF('Imperial ME - Current'!$G$16&lt;3.1622,840.33-168.66*(3.1622-'Imperial ME - Current'!$G$16),840.33)</f>
        <v>840.33</v>
      </c>
      <c r="AL61" s="1">
        <f t="shared" si="13"/>
        <v>43167.870000000046</v>
      </c>
      <c r="AM61" s="40">
        <f>IF('Imperial ME - Current'!$G$16&lt;4.0581,604.98+0.000000659*(4.0581-'Imperial ME - Current'!$G$16)-32.9253*(4.0581-'Imperial ME - Current'!$G$16)^2,604.98)</f>
        <v>604.98</v>
      </c>
      <c r="AN61" s="1">
        <f t="shared" si="27"/>
        <v>38064.240000000013</v>
      </c>
      <c r="AQ61" s="40">
        <v>83</v>
      </c>
      <c r="AR61" s="40">
        <f>IF('Imperial ME - Current'!$H$16&lt;3.1622,840.33-168.66*(3.1622-'Imperial ME - Current'!$H$16),840.33)</f>
        <v>840.33</v>
      </c>
      <c r="AS61" s="1">
        <f t="shared" si="14"/>
        <v>43167.870000000046</v>
      </c>
      <c r="AT61" s="40">
        <f>IF('Imperial ME - Current'!$H$16&lt;4.0581,604.98+0.000000659*(4.0581-'Imperial ME - Current'!$H$16)-32.9253*(4.0581-'Imperial ME - Current'!$H$16)^2,604.98)</f>
        <v>604.98</v>
      </c>
      <c r="AU61" s="1">
        <f t="shared" si="28"/>
        <v>38064.240000000013</v>
      </c>
      <c r="AX61" s="40">
        <v>83</v>
      </c>
      <c r="AY61" s="40">
        <f>IF('Imperial ME - Current'!$I$16&lt;3.1622,840.33-168.66*(3.1622-'Imperial ME - Current'!$I$16),840.33)</f>
        <v>840.33</v>
      </c>
      <c r="AZ61" s="1">
        <f t="shared" si="15"/>
        <v>43167.870000000046</v>
      </c>
      <c r="BA61" s="40">
        <f>IF('Imperial ME - Current'!$I$16&lt;4.0581,604.98+0.000000659*(4.0581-'Imperial ME - Current'!$I$16)-32.9253*(4.0581-'Imperial ME - Current'!$I$16)^2,604.98)</f>
        <v>604.98</v>
      </c>
      <c r="BB61" s="1">
        <f t="shared" si="29"/>
        <v>38064.240000000013</v>
      </c>
    </row>
    <row r="62" spans="1:54" x14ac:dyDescent="0.25">
      <c r="A62" s="40">
        <v>84</v>
      </c>
      <c r="B62" s="40">
        <f>IF('Imperial ME - Current'!$B$16&lt;3.1622,840.33-168.66*(3.1622-'Imperial ME - Current'!$B$16),840.33)</f>
        <v>840.33</v>
      </c>
      <c r="C62" s="1">
        <f t="shared" si="8"/>
        <v>44008.200000000048</v>
      </c>
      <c r="D62" s="40">
        <f>IF('Imperial ME - Current'!$B$16&lt;4.0581,604.98+0.000000659*(4.0581-'Imperial ME - Current'!$B$16)-32.9253*(4.0581-'Imperial ME - Current'!$B$16)^2,604.98)</f>
        <v>604.98</v>
      </c>
      <c r="E62" s="1">
        <f t="shared" si="0"/>
        <v>38669.220000000016</v>
      </c>
      <c r="H62" s="40">
        <v>84</v>
      </c>
      <c r="I62" s="40">
        <f>IF('Imperial ME - Current'!$C$16&lt;3.1622,840.33-168.66*(3.1622-'Imperial ME - Current'!$C$16),840.33)</f>
        <v>840.33</v>
      </c>
      <c r="J62" s="1">
        <f t="shared" si="9"/>
        <v>44008.200000000048</v>
      </c>
      <c r="K62" s="40">
        <f>IF('Imperial ME - Current'!$C$16&lt;4.0581,604.98+0.000000659*(4.0581-'Imperial ME - Current'!$C$16)-32.9253*(4.0581-'Imperial ME - Current'!$C$16)^2,604.98)</f>
        <v>604.98</v>
      </c>
      <c r="L62" s="1">
        <f t="shared" si="23"/>
        <v>38669.220000000016</v>
      </c>
      <c r="O62" s="40">
        <v>84</v>
      </c>
      <c r="P62" s="40">
        <f>IF('Imperial ME - Current'!$D$16&lt;3.1622,840.33-168.66*(3.1622-'Imperial ME - Current'!$D$16),840.33)</f>
        <v>840.33</v>
      </c>
      <c r="Q62" s="1">
        <f t="shared" si="10"/>
        <v>44008.200000000048</v>
      </c>
      <c r="R62" s="40">
        <f>IF('Imperial ME - Current'!$D$16&lt;4.0581,604.98+0.000000659*(4.0581-'Imperial ME - Current'!$D$16)-32.9253*(4.0581-'Imperial ME - Current'!$B$16)^2,604.98)</f>
        <v>604.98</v>
      </c>
      <c r="S62" s="1">
        <f t="shared" si="24"/>
        <v>38669.220000000016</v>
      </c>
      <c r="V62" s="40">
        <v>84</v>
      </c>
      <c r="W62" s="40">
        <f>IF('Imperial ME - Current'!$E$16&lt;3.1622,840.33-168.66*(3.1622-'Imperial ME - Current'!$B$16),840.33)</f>
        <v>840.33</v>
      </c>
      <c r="X62" s="1">
        <f t="shared" si="11"/>
        <v>44008.200000000048</v>
      </c>
      <c r="Y62" s="40">
        <f>IF('Imperial ME - Current'!$E$16&lt;4.0581,604.98+0.000000659*(4.0581-'Imperial ME - Current'!$E$16)-32.9253*(4.0581-'Imperial ME - Current'!$E$16)^2,604.98)</f>
        <v>604.98</v>
      </c>
      <c r="Z62" s="1">
        <f t="shared" si="25"/>
        <v>38669.220000000016</v>
      </c>
      <c r="AC62" s="40">
        <v>84</v>
      </c>
      <c r="AD62" s="40">
        <f>IF('Imperial ME - Current'!$F$16&lt;3.1622,840.33-168.66*(3.1622-'Imperial ME - Current'!$F$16),840.33)</f>
        <v>840.33</v>
      </c>
      <c r="AE62" s="1">
        <f t="shared" si="12"/>
        <v>44008.200000000048</v>
      </c>
      <c r="AF62" s="40">
        <f>IF('Imperial ME - Current'!$F$16&lt;4.0581,604.98+0.000000659*(4.0581-'Imperial ME - Current'!$F$16)-32.9253*(4.0581-'Imperial ME - Current'!$F$16)^2,604.98)</f>
        <v>604.98</v>
      </c>
      <c r="AG62" s="1">
        <f t="shared" si="26"/>
        <v>38669.220000000016</v>
      </c>
      <c r="AJ62" s="40">
        <v>84</v>
      </c>
      <c r="AK62" s="40">
        <f>IF('Imperial ME - Current'!$G$16&lt;3.1622,840.33-168.66*(3.1622-'Imperial ME - Current'!$G$16),840.33)</f>
        <v>840.33</v>
      </c>
      <c r="AL62" s="1">
        <f t="shared" si="13"/>
        <v>44008.200000000048</v>
      </c>
      <c r="AM62" s="40">
        <f>IF('Imperial ME - Current'!$G$16&lt;4.0581,604.98+0.000000659*(4.0581-'Imperial ME - Current'!$G$16)-32.9253*(4.0581-'Imperial ME - Current'!$G$16)^2,604.98)</f>
        <v>604.98</v>
      </c>
      <c r="AN62" s="1">
        <f t="shared" si="27"/>
        <v>38669.220000000016</v>
      </c>
      <c r="AQ62" s="40">
        <v>84</v>
      </c>
      <c r="AR62" s="40">
        <f>IF('Imperial ME - Current'!$H$16&lt;3.1622,840.33-168.66*(3.1622-'Imperial ME - Current'!$H$16),840.33)</f>
        <v>840.33</v>
      </c>
      <c r="AS62" s="1">
        <f t="shared" si="14"/>
        <v>44008.200000000048</v>
      </c>
      <c r="AT62" s="40">
        <f>IF('Imperial ME - Current'!$H$16&lt;4.0581,604.98+0.000000659*(4.0581-'Imperial ME - Current'!$H$16)-32.9253*(4.0581-'Imperial ME - Current'!$H$16)^2,604.98)</f>
        <v>604.98</v>
      </c>
      <c r="AU62" s="1">
        <f t="shared" si="28"/>
        <v>38669.220000000016</v>
      </c>
      <c r="AX62" s="40">
        <v>84</v>
      </c>
      <c r="AY62" s="40">
        <f>IF('Imperial ME - Current'!$I$16&lt;3.1622,840.33-168.66*(3.1622-'Imperial ME - Current'!$I$16),840.33)</f>
        <v>840.33</v>
      </c>
      <c r="AZ62" s="1">
        <f t="shared" si="15"/>
        <v>44008.200000000048</v>
      </c>
      <c r="BA62" s="40">
        <f>IF('Imperial ME - Current'!$I$16&lt;4.0581,604.98+0.000000659*(4.0581-'Imperial ME - Current'!$I$16)-32.9253*(4.0581-'Imperial ME - Current'!$I$16)^2,604.98)</f>
        <v>604.98</v>
      </c>
      <c r="BB62" s="1">
        <f t="shared" si="29"/>
        <v>38669.220000000016</v>
      </c>
    </row>
    <row r="63" spans="1:54" x14ac:dyDescent="0.25">
      <c r="A63" s="40">
        <v>85</v>
      </c>
      <c r="B63" s="40">
        <f>IF('Imperial ME - Current'!$B$16&lt;3.1622,840.33-168.66*(3.1622-'Imperial ME - Current'!$B$16),840.33)</f>
        <v>840.33</v>
      </c>
      <c r="C63" s="1">
        <f t="shared" si="8"/>
        <v>44848.53000000005</v>
      </c>
      <c r="D63" s="40">
        <f>IF('Imperial ME - Current'!$B$16&lt;4.0581,604.98+0.000000659*(4.0581-'Imperial ME - Current'!$B$16)-32.9253*(4.0581-'Imperial ME - Current'!$B$16)^2,604.98)</f>
        <v>604.98</v>
      </c>
      <c r="E63" s="1">
        <f t="shared" si="0"/>
        <v>39274.200000000019</v>
      </c>
      <c r="H63" s="40">
        <v>85</v>
      </c>
      <c r="I63" s="40">
        <f>IF('Imperial ME - Current'!$C$16&lt;3.1622,840.33-168.66*(3.1622-'Imperial ME - Current'!$C$16),840.33)</f>
        <v>840.33</v>
      </c>
      <c r="J63" s="1">
        <f t="shared" si="9"/>
        <v>44848.53000000005</v>
      </c>
      <c r="K63" s="40">
        <f>IF('Imperial ME - Current'!$C$16&lt;4.0581,604.98+0.000000659*(4.0581-'Imperial ME - Current'!$C$16)-32.9253*(4.0581-'Imperial ME - Current'!$C$16)^2,604.98)</f>
        <v>604.98</v>
      </c>
      <c r="L63" s="1">
        <f t="shared" si="23"/>
        <v>39274.200000000019</v>
      </c>
      <c r="O63" s="40">
        <v>85</v>
      </c>
      <c r="P63" s="40">
        <f>IF('Imperial ME - Current'!$D$16&lt;3.1622,840.33-168.66*(3.1622-'Imperial ME - Current'!$D$16),840.33)</f>
        <v>840.33</v>
      </c>
      <c r="Q63" s="1">
        <f t="shared" si="10"/>
        <v>44848.53000000005</v>
      </c>
      <c r="R63" s="40">
        <f>IF('Imperial ME - Current'!$D$16&lt;4.0581,604.98+0.000000659*(4.0581-'Imperial ME - Current'!$D$16)-32.9253*(4.0581-'Imperial ME - Current'!$B$16)^2,604.98)</f>
        <v>604.98</v>
      </c>
      <c r="S63" s="1">
        <f t="shared" si="24"/>
        <v>39274.200000000019</v>
      </c>
      <c r="V63" s="40">
        <v>85</v>
      </c>
      <c r="W63" s="40">
        <f>IF('Imperial ME - Current'!$E$16&lt;3.1622,840.33-168.66*(3.1622-'Imperial ME - Current'!$B$16),840.33)</f>
        <v>840.33</v>
      </c>
      <c r="X63" s="1">
        <f t="shared" si="11"/>
        <v>44848.53000000005</v>
      </c>
      <c r="Y63" s="40">
        <f>IF('Imperial ME - Current'!$E$16&lt;4.0581,604.98+0.000000659*(4.0581-'Imperial ME - Current'!$E$16)-32.9253*(4.0581-'Imperial ME - Current'!$E$16)^2,604.98)</f>
        <v>604.98</v>
      </c>
      <c r="Z63" s="1">
        <f t="shared" si="25"/>
        <v>39274.200000000019</v>
      </c>
      <c r="AC63" s="40">
        <v>85</v>
      </c>
      <c r="AD63" s="40">
        <f>IF('Imperial ME - Current'!$F$16&lt;3.1622,840.33-168.66*(3.1622-'Imperial ME - Current'!$F$16),840.33)</f>
        <v>840.33</v>
      </c>
      <c r="AE63" s="1">
        <f t="shared" si="12"/>
        <v>44848.53000000005</v>
      </c>
      <c r="AF63" s="40">
        <f>IF('Imperial ME - Current'!$F$16&lt;4.0581,604.98+0.000000659*(4.0581-'Imperial ME - Current'!$F$16)-32.9253*(4.0581-'Imperial ME - Current'!$F$16)^2,604.98)</f>
        <v>604.98</v>
      </c>
      <c r="AG63" s="1">
        <f t="shared" si="26"/>
        <v>39274.200000000019</v>
      </c>
      <c r="AJ63" s="40">
        <v>85</v>
      </c>
      <c r="AK63" s="40">
        <f>IF('Imperial ME - Current'!$G$16&lt;3.1622,840.33-168.66*(3.1622-'Imperial ME - Current'!$G$16),840.33)</f>
        <v>840.33</v>
      </c>
      <c r="AL63" s="1">
        <f t="shared" si="13"/>
        <v>44848.53000000005</v>
      </c>
      <c r="AM63" s="40">
        <f>IF('Imperial ME - Current'!$G$16&lt;4.0581,604.98+0.000000659*(4.0581-'Imperial ME - Current'!$G$16)-32.9253*(4.0581-'Imperial ME - Current'!$G$16)^2,604.98)</f>
        <v>604.98</v>
      </c>
      <c r="AN63" s="1">
        <f t="shared" si="27"/>
        <v>39274.200000000019</v>
      </c>
      <c r="AQ63" s="40">
        <v>85</v>
      </c>
      <c r="AR63" s="40">
        <f>IF('Imperial ME - Current'!$H$16&lt;3.1622,840.33-168.66*(3.1622-'Imperial ME - Current'!$H$16),840.33)</f>
        <v>840.33</v>
      </c>
      <c r="AS63" s="1">
        <f t="shared" si="14"/>
        <v>44848.53000000005</v>
      </c>
      <c r="AT63" s="40">
        <f>IF('Imperial ME - Current'!$H$16&lt;4.0581,604.98+0.000000659*(4.0581-'Imperial ME - Current'!$H$16)-32.9253*(4.0581-'Imperial ME - Current'!$H$16)^2,604.98)</f>
        <v>604.98</v>
      </c>
      <c r="AU63" s="1">
        <f t="shared" si="28"/>
        <v>39274.200000000019</v>
      </c>
      <c r="AX63" s="40">
        <v>85</v>
      </c>
      <c r="AY63" s="40">
        <f>IF('Imperial ME - Current'!$I$16&lt;3.1622,840.33-168.66*(3.1622-'Imperial ME - Current'!$I$16),840.33)</f>
        <v>840.33</v>
      </c>
      <c r="AZ63" s="1">
        <f t="shared" si="15"/>
        <v>44848.53000000005</v>
      </c>
      <c r="BA63" s="40">
        <f>IF('Imperial ME - Current'!$I$16&lt;4.0581,604.98+0.000000659*(4.0581-'Imperial ME - Current'!$I$16)-32.9253*(4.0581-'Imperial ME - Current'!$I$16)^2,604.98)</f>
        <v>604.98</v>
      </c>
      <c r="BB63" s="1">
        <f t="shared" si="29"/>
        <v>39274.200000000019</v>
      </c>
    </row>
    <row r="64" spans="1:54" x14ac:dyDescent="0.25">
      <c r="A64" s="40">
        <v>86</v>
      </c>
      <c r="B64" s="40">
        <f>IF('Imperial ME - Current'!$B$16&lt;3.1622,840.33-168.66*(3.1622-'Imperial ME - Current'!$B$16),840.33)</f>
        <v>840.33</v>
      </c>
      <c r="C64" s="1">
        <f t="shared" si="8"/>
        <v>45688.860000000052</v>
      </c>
      <c r="D64" s="40">
        <f>IF('Imperial ME - Current'!$B$16&lt;4.0581,604.98+0.000000659*(4.0581-'Imperial ME - Current'!$B$16)-32.9253*(4.0581-'Imperial ME - Current'!$B$16)^2,604.98)</f>
        <v>604.98</v>
      </c>
      <c r="E64" s="1">
        <f t="shared" si="0"/>
        <v>39879.180000000022</v>
      </c>
      <c r="H64" s="40">
        <v>86</v>
      </c>
      <c r="I64" s="40">
        <f>IF('Imperial ME - Current'!$C$16&lt;3.1622,840.33-168.66*(3.1622-'Imperial ME - Current'!$C$16),840.33)</f>
        <v>840.33</v>
      </c>
      <c r="J64" s="1">
        <f t="shared" si="9"/>
        <v>45688.860000000052</v>
      </c>
      <c r="K64" s="40">
        <f>IF('Imperial ME - Current'!$C$16&lt;4.0581,604.98+0.000000659*(4.0581-'Imperial ME - Current'!$C$16)-32.9253*(4.0581-'Imperial ME - Current'!$C$16)^2,604.98)</f>
        <v>604.98</v>
      </c>
      <c r="L64" s="1">
        <f t="shared" si="23"/>
        <v>39879.180000000022</v>
      </c>
      <c r="O64" s="40">
        <v>86</v>
      </c>
      <c r="P64" s="40">
        <f>IF('Imperial ME - Current'!$D$16&lt;3.1622,840.33-168.66*(3.1622-'Imperial ME - Current'!$D$16),840.33)</f>
        <v>840.33</v>
      </c>
      <c r="Q64" s="1">
        <f t="shared" si="10"/>
        <v>45688.860000000052</v>
      </c>
      <c r="R64" s="40">
        <f>IF('Imperial ME - Current'!$D$16&lt;4.0581,604.98+0.000000659*(4.0581-'Imperial ME - Current'!$D$16)-32.9253*(4.0581-'Imperial ME - Current'!$B$16)^2,604.98)</f>
        <v>604.98</v>
      </c>
      <c r="S64" s="1">
        <f t="shared" si="24"/>
        <v>39879.180000000022</v>
      </c>
      <c r="V64" s="40">
        <v>86</v>
      </c>
      <c r="W64" s="40">
        <f>IF('Imperial ME - Current'!$E$16&lt;3.1622,840.33-168.66*(3.1622-'Imperial ME - Current'!$B$16),840.33)</f>
        <v>840.33</v>
      </c>
      <c r="X64" s="1">
        <f t="shared" si="11"/>
        <v>45688.860000000052</v>
      </c>
      <c r="Y64" s="40">
        <f>IF('Imperial ME - Current'!$E$16&lt;4.0581,604.98+0.000000659*(4.0581-'Imperial ME - Current'!$E$16)-32.9253*(4.0581-'Imperial ME - Current'!$E$16)^2,604.98)</f>
        <v>604.98</v>
      </c>
      <c r="Z64" s="1">
        <f t="shared" si="25"/>
        <v>39879.180000000022</v>
      </c>
      <c r="AC64" s="40">
        <v>86</v>
      </c>
      <c r="AD64" s="40">
        <f>IF('Imperial ME - Current'!$F$16&lt;3.1622,840.33-168.66*(3.1622-'Imperial ME - Current'!$F$16),840.33)</f>
        <v>840.33</v>
      </c>
      <c r="AE64" s="1">
        <f t="shared" si="12"/>
        <v>45688.860000000052</v>
      </c>
      <c r="AF64" s="40">
        <f>IF('Imperial ME - Current'!$F$16&lt;4.0581,604.98+0.000000659*(4.0581-'Imperial ME - Current'!$F$16)-32.9253*(4.0581-'Imperial ME - Current'!$F$16)^2,604.98)</f>
        <v>604.98</v>
      </c>
      <c r="AG64" s="1">
        <f t="shared" si="26"/>
        <v>39879.180000000022</v>
      </c>
      <c r="AJ64" s="40">
        <v>86</v>
      </c>
      <c r="AK64" s="40">
        <f>IF('Imperial ME - Current'!$G$16&lt;3.1622,840.33-168.66*(3.1622-'Imperial ME - Current'!$G$16),840.33)</f>
        <v>840.33</v>
      </c>
      <c r="AL64" s="1">
        <f t="shared" si="13"/>
        <v>45688.860000000052</v>
      </c>
      <c r="AM64" s="40">
        <f>IF('Imperial ME - Current'!$G$16&lt;4.0581,604.98+0.000000659*(4.0581-'Imperial ME - Current'!$G$16)-32.9253*(4.0581-'Imperial ME - Current'!$G$16)^2,604.98)</f>
        <v>604.98</v>
      </c>
      <c r="AN64" s="1">
        <f t="shared" si="27"/>
        <v>39879.180000000022</v>
      </c>
      <c r="AQ64" s="40">
        <v>86</v>
      </c>
      <c r="AR64" s="40">
        <f>IF('Imperial ME - Current'!$H$16&lt;3.1622,840.33-168.66*(3.1622-'Imperial ME - Current'!$H$16),840.33)</f>
        <v>840.33</v>
      </c>
      <c r="AS64" s="1">
        <f t="shared" si="14"/>
        <v>45688.860000000052</v>
      </c>
      <c r="AT64" s="40">
        <f>IF('Imperial ME - Current'!$H$16&lt;4.0581,604.98+0.000000659*(4.0581-'Imperial ME - Current'!$H$16)-32.9253*(4.0581-'Imperial ME - Current'!$H$16)^2,604.98)</f>
        <v>604.98</v>
      </c>
      <c r="AU64" s="1">
        <f t="shared" si="28"/>
        <v>39879.180000000022</v>
      </c>
      <c r="AX64" s="40">
        <v>86</v>
      </c>
      <c r="AY64" s="40">
        <f>IF('Imperial ME - Current'!$I$16&lt;3.1622,840.33-168.66*(3.1622-'Imperial ME - Current'!$I$16),840.33)</f>
        <v>840.33</v>
      </c>
      <c r="AZ64" s="1">
        <f t="shared" si="15"/>
        <v>45688.860000000052</v>
      </c>
      <c r="BA64" s="40">
        <f>IF('Imperial ME - Current'!$I$16&lt;4.0581,604.98+0.000000659*(4.0581-'Imperial ME - Current'!$I$16)-32.9253*(4.0581-'Imperial ME - Current'!$I$16)^2,604.98)</f>
        <v>604.98</v>
      </c>
      <c r="BB64" s="1">
        <f t="shared" si="29"/>
        <v>39879.180000000022</v>
      </c>
    </row>
    <row r="65" spans="1:54" x14ac:dyDescent="0.25">
      <c r="A65" s="40">
        <v>87</v>
      </c>
      <c r="B65" s="40">
        <f>IF('Imperial ME - Current'!$B$16&lt;3.1622,840.33-168.66*(3.1622-'Imperial ME - Current'!$B$16),840.33)</f>
        <v>840.33</v>
      </c>
      <c r="C65" s="1">
        <f t="shared" si="8"/>
        <v>46529.190000000053</v>
      </c>
      <c r="D65" s="40">
        <f>IF('Imperial ME - Current'!$B$16&lt;4.0581,604.98+0.000000659*(4.0581-'Imperial ME - Current'!$B$16)-32.9253*(4.0581-'Imperial ME - Current'!$B$16)^2,604.98)</f>
        <v>604.98</v>
      </c>
      <c r="E65" s="1">
        <f t="shared" si="0"/>
        <v>40484.160000000025</v>
      </c>
      <c r="H65" s="40">
        <v>87</v>
      </c>
      <c r="I65" s="40">
        <f>IF('Imperial ME - Current'!$C$16&lt;3.1622,840.33-168.66*(3.1622-'Imperial ME - Current'!$C$16),840.33)</f>
        <v>840.33</v>
      </c>
      <c r="J65" s="1">
        <f t="shared" si="9"/>
        <v>46529.190000000053</v>
      </c>
      <c r="K65" s="40">
        <f>IF('Imperial ME - Current'!$C$16&lt;4.0581,604.98+0.000000659*(4.0581-'Imperial ME - Current'!$C$16)-32.9253*(4.0581-'Imperial ME - Current'!$C$16)^2,604.98)</f>
        <v>604.98</v>
      </c>
      <c r="L65" s="1">
        <f t="shared" si="23"/>
        <v>40484.160000000025</v>
      </c>
      <c r="O65" s="40">
        <v>87</v>
      </c>
      <c r="P65" s="40">
        <f>IF('Imperial ME - Current'!$D$16&lt;3.1622,840.33-168.66*(3.1622-'Imperial ME - Current'!$D$16),840.33)</f>
        <v>840.33</v>
      </c>
      <c r="Q65" s="1">
        <f t="shared" si="10"/>
        <v>46529.190000000053</v>
      </c>
      <c r="R65" s="40">
        <f>IF('Imperial ME - Current'!$D$16&lt;4.0581,604.98+0.000000659*(4.0581-'Imperial ME - Current'!$D$16)-32.9253*(4.0581-'Imperial ME - Current'!$B$16)^2,604.98)</f>
        <v>604.98</v>
      </c>
      <c r="S65" s="1">
        <f t="shared" si="24"/>
        <v>40484.160000000025</v>
      </c>
      <c r="V65" s="40">
        <v>87</v>
      </c>
      <c r="W65" s="40">
        <f>IF('Imperial ME - Current'!$E$16&lt;3.1622,840.33-168.66*(3.1622-'Imperial ME - Current'!$B$16),840.33)</f>
        <v>840.33</v>
      </c>
      <c r="X65" s="1">
        <f t="shared" si="11"/>
        <v>46529.190000000053</v>
      </c>
      <c r="Y65" s="40">
        <f>IF('Imperial ME - Current'!$E$16&lt;4.0581,604.98+0.000000659*(4.0581-'Imperial ME - Current'!$E$16)-32.9253*(4.0581-'Imperial ME - Current'!$E$16)^2,604.98)</f>
        <v>604.98</v>
      </c>
      <c r="Z65" s="1">
        <f t="shared" si="25"/>
        <v>40484.160000000025</v>
      </c>
      <c r="AC65" s="40">
        <v>87</v>
      </c>
      <c r="AD65" s="40">
        <f>IF('Imperial ME - Current'!$F$16&lt;3.1622,840.33-168.66*(3.1622-'Imperial ME - Current'!$F$16),840.33)</f>
        <v>840.33</v>
      </c>
      <c r="AE65" s="1">
        <f t="shared" si="12"/>
        <v>46529.190000000053</v>
      </c>
      <c r="AF65" s="40">
        <f>IF('Imperial ME - Current'!$F$16&lt;4.0581,604.98+0.000000659*(4.0581-'Imperial ME - Current'!$F$16)-32.9253*(4.0581-'Imperial ME - Current'!$F$16)^2,604.98)</f>
        <v>604.98</v>
      </c>
      <c r="AG65" s="1">
        <f t="shared" si="26"/>
        <v>40484.160000000025</v>
      </c>
      <c r="AJ65" s="40">
        <v>87</v>
      </c>
      <c r="AK65" s="40">
        <f>IF('Imperial ME - Current'!$G$16&lt;3.1622,840.33-168.66*(3.1622-'Imperial ME - Current'!$G$16),840.33)</f>
        <v>840.33</v>
      </c>
      <c r="AL65" s="1">
        <f t="shared" si="13"/>
        <v>46529.190000000053</v>
      </c>
      <c r="AM65" s="40">
        <f>IF('Imperial ME - Current'!$G$16&lt;4.0581,604.98+0.000000659*(4.0581-'Imperial ME - Current'!$G$16)-32.9253*(4.0581-'Imperial ME - Current'!$G$16)^2,604.98)</f>
        <v>604.98</v>
      </c>
      <c r="AN65" s="1">
        <f t="shared" si="27"/>
        <v>40484.160000000025</v>
      </c>
      <c r="AQ65" s="40">
        <v>87</v>
      </c>
      <c r="AR65" s="40">
        <f>IF('Imperial ME - Current'!$H$16&lt;3.1622,840.33-168.66*(3.1622-'Imperial ME - Current'!$H$16),840.33)</f>
        <v>840.33</v>
      </c>
      <c r="AS65" s="1">
        <f t="shared" si="14"/>
        <v>46529.190000000053</v>
      </c>
      <c r="AT65" s="40">
        <f>IF('Imperial ME - Current'!$H$16&lt;4.0581,604.98+0.000000659*(4.0581-'Imperial ME - Current'!$H$16)-32.9253*(4.0581-'Imperial ME - Current'!$H$16)^2,604.98)</f>
        <v>604.98</v>
      </c>
      <c r="AU65" s="1">
        <f t="shared" si="28"/>
        <v>40484.160000000025</v>
      </c>
      <c r="AX65" s="40">
        <v>87</v>
      </c>
      <c r="AY65" s="40">
        <f>IF('Imperial ME - Current'!$I$16&lt;3.1622,840.33-168.66*(3.1622-'Imperial ME - Current'!$I$16),840.33)</f>
        <v>840.33</v>
      </c>
      <c r="AZ65" s="1">
        <f t="shared" si="15"/>
        <v>46529.190000000053</v>
      </c>
      <c r="BA65" s="40">
        <f>IF('Imperial ME - Current'!$I$16&lt;4.0581,604.98+0.000000659*(4.0581-'Imperial ME - Current'!$I$16)-32.9253*(4.0581-'Imperial ME - Current'!$I$16)^2,604.98)</f>
        <v>604.98</v>
      </c>
      <c r="BB65" s="1">
        <f t="shared" si="29"/>
        <v>40484.160000000025</v>
      </c>
    </row>
    <row r="66" spans="1:54" x14ac:dyDescent="0.25">
      <c r="A66" s="40">
        <v>88</v>
      </c>
      <c r="B66" s="40">
        <f>IF('Imperial ME - Current'!$B$16&lt;3.1622,840.33-168.66*(3.1622-'Imperial ME - Current'!$B$16),840.33)</f>
        <v>840.33</v>
      </c>
      <c r="C66" s="1">
        <f t="shared" si="8"/>
        <v>47369.520000000055</v>
      </c>
      <c r="D66" s="40">
        <f>IF('Imperial ME - Current'!$B$16&lt;4.0581,604.98+0.000000659*(4.0581-'Imperial ME - Current'!$B$16)-32.9253*(4.0581-'Imperial ME - Current'!$B$16)^2,604.98)</f>
        <v>604.98</v>
      </c>
      <c r="E66" s="1">
        <f t="shared" si="0"/>
        <v>41089.140000000029</v>
      </c>
      <c r="H66" s="40">
        <v>88</v>
      </c>
      <c r="I66" s="40">
        <f>IF('Imperial ME - Current'!$C$16&lt;3.1622,840.33-168.66*(3.1622-'Imperial ME - Current'!$C$16),840.33)</f>
        <v>840.33</v>
      </c>
      <c r="J66" s="1">
        <f t="shared" si="9"/>
        <v>47369.520000000055</v>
      </c>
      <c r="K66" s="40">
        <f>IF('Imperial ME - Current'!$C$16&lt;4.0581,604.98+0.000000659*(4.0581-'Imperial ME - Current'!$C$16)-32.9253*(4.0581-'Imperial ME - Current'!$C$16)^2,604.98)</f>
        <v>604.98</v>
      </c>
      <c r="L66" s="1">
        <f t="shared" si="23"/>
        <v>41089.140000000029</v>
      </c>
      <c r="O66" s="40">
        <v>88</v>
      </c>
      <c r="P66" s="40">
        <f>IF('Imperial ME - Current'!$D$16&lt;3.1622,840.33-168.66*(3.1622-'Imperial ME - Current'!$D$16),840.33)</f>
        <v>840.33</v>
      </c>
      <c r="Q66" s="1">
        <f t="shared" si="10"/>
        <v>47369.520000000055</v>
      </c>
      <c r="R66" s="40">
        <f>IF('Imperial ME - Current'!$D$16&lt;4.0581,604.98+0.000000659*(4.0581-'Imperial ME - Current'!$D$16)-32.9253*(4.0581-'Imperial ME - Current'!$B$16)^2,604.98)</f>
        <v>604.98</v>
      </c>
      <c r="S66" s="1">
        <f t="shared" si="24"/>
        <v>41089.140000000029</v>
      </c>
      <c r="V66" s="40">
        <v>88</v>
      </c>
      <c r="W66" s="40">
        <f>IF('Imperial ME - Current'!$E$16&lt;3.1622,840.33-168.66*(3.1622-'Imperial ME - Current'!$B$16),840.33)</f>
        <v>840.33</v>
      </c>
      <c r="X66" s="1">
        <f t="shared" si="11"/>
        <v>47369.520000000055</v>
      </c>
      <c r="Y66" s="40">
        <f>IF('Imperial ME - Current'!$E$16&lt;4.0581,604.98+0.000000659*(4.0581-'Imperial ME - Current'!$E$16)-32.9253*(4.0581-'Imperial ME - Current'!$E$16)^2,604.98)</f>
        <v>604.98</v>
      </c>
      <c r="Z66" s="1">
        <f t="shared" si="25"/>
        <v>41089.140000000029</v>
      </c>
      <c r="AC66" s="40">
        <v>88</v>
      </c>
      <c r="AD66" s="40">
        <f>IF('Imperial ME - Current'!$F$16&lt;3.1622,840.33-168.66*(3.1622-'Imperial ME - Current'!$F$16),840.33)</f>
        <v>840.33</v>
      </c>
      <c r="AE66" s="1">
        <f t="shared" si="12"/>
        <v>47369.520000000055</v>
      </c>
      <c r="AF66" s="40">
        <f>IF('Imperial ME - Current'!$F$16&lt;4.0581,604.98+0.000000659*(4.0581-'Imperial ME - Current'!$F$16)-32.9253*(4.0581-'Imperial ME - Current'!$F$16)^2,604.98)</f>
        <v>604.98</v>
      </c>
      <c r="AG66" s="1">
        <f t="shared" si="26"/>
        <v>41089.140000000029</v>
      </c>
      <c r="AJ66" s="40">
        <v>88</v>
      </c>
      <c r="AK66" s="40">
        <f>IF('Imperial ME - Current'!$G$16&lt;3.1622,840.33-168.66*(3.1622-'Imperial ME - Current'!$G$16),840.33)</f>
        <v>840.33</v>
      </c>
      <c r="AL66" s="1">
        <f t="shared" si="13"/>
        <v>47369.520000000055</v>
      </c>
      <c r="AM66" s="40">
        <f>IF('Imperial ME - Current'!$G$16&lt;4.0581,604.98+0.000000659*(4.0581-'Imperial ME - Current'!$G$16)-32.9253*(4.0581-'Imperial ME - Current'!$G$16)^2,604.98)</f>
        <v>604.98</v>
      </c>
      <c r="AN66" s="1">
        <f t="shared" si="27"/>
        <v>41089.140000000029</v>
      </c>
      <c r="AQ66" s="40">
        <v>88</v>
      </c>
      <c r="AR66" s="40">
        <f>IF('Imperial ME - Current'!$H$16&lt;3.1622,840.33-168.66*(3.1622-'Imperial ME - Current'!$H$16),840.33)</f>
        <v>840.33</v>
      </c>
      <c r="AS66" s="1">
        <f t="shared" si="14"/>
        <v>47369.520000000055</v>
      </c>
      <c r="AT66" s="40">
        <f>IF('Imperial ME - Current'!$H$16&lt;4.0581,604.98+0.000000659*(4.0581-'Imperial ME - Current'!$H$16)-32.9253*(4.0581-'Imperial ME - Current'!$H$16)^2,604.98)</f>
        <v>604.98</v>
      </c>
      <c r="AU66" s="1">
        <f t="shared" si="28"/>
        <v>41089.140000000029</v>
      </c>
      <c r="AX66" s="40">
        <v>88</v>
      </c>
      <c r="AY66" s="40">
        <f>IF('Imperial ME - Current'!$I$16&lt;3.1622,840.33-168.66*(3.1622-'Imperial ME - Current'!$I$16),840.33)</f>
        <v>840.33</v>
      </c>
      <c r="AZ66" s="1">
        <f t="shared" si="15"/>
        <v>47369.520000000055</v>
      </c>
      <c r="BA66" s="40">
        <f>IF('Imperial ME - Current'!$I$16&lt;4.0581,604.98+0.000000659*(4.0581-'Imperial ME - Current'!$I$16)-32.9253*(4.0581-'Imperial ME - Current'!$I$16)^2,604.98)</f>
        <v>604.98</v>
      </c>
      <c r="BB66" s="1">
        <f t="shared" si="29"/>
        <v>41089.140000000029</v>
      </c>
    </row>
    <row r="67" spans="1:54" x14ac:dyDescent="0.25">
      <c r="A67" s="40">
        <v>89</v>
      </c>
      <c r="B67" s="40">
        <f>IF('Imperial ME - Current'!$B$16&lt;3.1622,840.33-168.66*(3.1622-'Imperial ME - Current'!$B$16),840.33)</f>
        <v>840.33</v>
      </c>
      <c r="C67" s="1">
        <f t="shared" si="8"/>
        <v>48209.850000000057</v>
      </c>
      <c r="D67" s="40">
        <f>IF('Imperial ME - Current'!$B$16&lt;4.0581,604.98+0.000000659*(4.0581-'Imperial ME - Current'!$B$16)-32.9253*(4.0581-'Imperial ME - Current'!$B$16)^2,604.98)</f>
        <v>604.98</v>
      </c>
      <c r="E67" s="1">
        <f t="shared" si="0"/>
        <v>41694.120000000032</v>
      </c>
      <c r="H67" s="40">
        <v>89</v>
      </c>
      <c r="I67" s="40">
        <f>IF('Imperial ME - Current'!$C$16&lt;3.1622,840.33-168.66*(3.1622-'Imperial ME - Current'!$C$16),840.33)</f>
        <v>840.33</v>
      </c>
      <c r="J67" s="1">
        <f t="shared" si="9"/>
        <v>48209.850000000057</v>
      </c>
      <c r="K67" s="40">
        <f>IF('Imperial ME - Current'!$C$16&lt;4.0581,604.98+0.000000659*(4.0581-'Imperial ME - Current'!$C$16)-32.9253*(4.0581-'Imperial ME - Current'!$C$16)^2,604.98)</f>
        <v>604.98</v>
      </c>
      <c r="L67" s="1">
        <f t="shared" si="23"/>
        <v>41694.120000000032</v>
      </c>
      <c r="O67" s="40">
        <v>89</v>
      </c>
      <c r="P67" s="40">
        <f>IF('Imperial ME - Current'!$D$16&lt;3.1622,840.33-168.66*(3.1622-'Imperial ME - Current'!$D$16),840.33)</f>
        <v>840.33</v>
      </c>
      <c r="Q67" s="1">
        <f t="shared" si="10"/>
        <v>48209.850000000057</v>
      </c>
      <c r="R67" s="40">
        <f>IF('Imperial ME - Current'!$D$16&lt;4.0581,604.98+0.000000659*(4.0581-'Imperial ME - Current'!$D$16)-32.9253*(4.0581-'Imperial ME - Current'!$B$16)^2,604.98)</f>
        <v>604.98</v>
      </c>
      <c r="S67" s="1">
        <f t="shared" si="24"/>
        <v>41694.120000000032</v>
      </c>
      <c r="V67" s="40">
        <v>89</v>
      </c>
      <c r="W67" s="40">
        <f>IF('Imperial ME - Current'!$E$16&lt;3.1622,840.33-168.66*(3.1622-'Imperial ME - Current'!$B$16),840.33)</f>
        <v>840.33</v>
      </c>
      <c r="X67" s="1">
        <f t="shared" si="11"/>
        <v>48209.850000000057</v>
      </c>
      <c r="Y67" s="40">
        <f>IF('Imperial ME - Current'!$E$16&lt;4.0581,604.98+0.000000659*(4.0581-'Imperial ME - Current'!$E$16)-32.9253*(4.0581-'Imperial ME - Current'!$E$16)^2,604.98)</f>
        <v>604.98</v>
      </c>
      <c r="Z67" s="1">
        <f t="shared" si="25"/>
        <v>41694.120000000032</v>
      </c>
      <c r="AC67" s="40">
        <v>89</v>
      </c>
      <c r="AD67" s="40">
        <f>IF('Imperial ME - Current'!$F$16&lt;3.1622,840.33-168.66*(3.1622-'Imperial ME - Current'!$F$16),840.33)</f>
        <v>840.33</v>
      </c>
      <c r="AE67" s="1">
        <f t="shared" si="12"/>
        <v>48209.850000000057</v>
      </c>
      <c r="AF67" s="40">
        <f>IF('Imperial ME - Current'!$F$16&lt;4.0581,604.98+0.000000659*(4.0581-'Imperial ME - Current'!$F$16)-32.9253*(4.0581-'Imperial ME - Current'!$F$16)^2,604.98)</f>
        <v>604.98</v>
      </c>
      <c r="AG67" s="1">
        <f t="shared" si="26"/>
        <v>41694.120000000032</v>
      </c>
      <c r="AJ67" s="40">
        <v>89</v>
      </c>
      <c r="AK67" s="40">
        <f>IF('Imperial ME - Current'!$G$16&lt;3.1622,840.33-168.66*(3.1622-'Imperial ME - Current'!$G$16),840.33)</f>
        <v>840.33</v>
      </c>
      <c r="AL67" s="1">
        <f t="shared" si="13"/>
        <v>48209.850000000057</v>
      </c>
      <c r="AM67" s="40">
        <f>IF('Imperial ME - Current'!$G$16&lt;4.0581,604.98+0.000000659*(4.0581-'Imperial ME - Current'!$G$16)-32.9253*(4.0581-'Imperial ME - Current'!$G$16)^2,604.98)</f>
        <v>604.98</v>
      </c>
      <c r="AN67" s="1">
        <f t="shared" si="27"/>
        <v>41694.120000000032</v>
      </c>
      <c r="AQ67" s="40">
        <v>89</v>
      </c>
      <c r="AR67" s="40">
        <f>IF('Imperial ME - Current'!$H$16&lt;3.1622,840.33-168.66*(3.1622-'Imperial ME - Current'!$H$16),840.33)</f>
        <v>840.33</v>
      </c>
      <c r="AS67" s="1">
        <f t="shared" si="14"/>
        <v>48209.850000000057</v>
      </c>
      <c r="AT67" s="40">
        <f>IF('Imperial ME - Current'!$H$16&lt;4.0581,604.98+0.000000659*(4.0581-'Imperial ME - Current'!$H$16)-32.9253*(4.0581-'Imperial ME - Current'!$H$16)^2,604.98)</f>
        <v>604.98</v>
      </c>
      <c r="AU67" s="1">
        <f t="shared" si="28"/>
        <v>41694.120000000032</v>
      </c>
      <c r="AX67" s="40">
        <v>89</v>
      </c>
      <c r="AY67" s="40">
        <f>IF('Imperial ME - Current'!$I$16&lt;3.1622,840.33-168.66*(3.1622-'Imperial ME - Current'!$I$16),840.33)</f>
        <v>840.33</v>
      </c>
      <c r="AZ67" s="1">
        <f t="shared" si="15"/>
        <v>48209.850000000057</v>
      </c>
      <c r="BA67" s="40">
        <f>IF('Imperial ME - Current'!$I$16&lt;4.0581,604.98+0.000000659*(4.0581-'Imperial ME - Current'!$I$16)-32.9253*(4.0581-'Imperial ME - Current'!$I$16)^2,604.98)</f>
        <v>604.98</v>
      </c>
      <c r="BB67" s="1">
        <f t="shared" si="29"/>
        <v>41694.120000000032</v>
      </c>
    </row>
    <row r="68" spans="1:54" x14ac:dyDescent="0.25">
      <c r="A68" s="40">
        <v>90</v>
      </c>
      <c r="B68" s="40">
        <f>IF('Imperial ME - Current'!$B$16&lt;3.1622,840.33-168.66*(3.1622-'Imperial ME - Current'!$B$16),840.33)</f>
        <v>840.33</v>
      </c>
      <c r="C68" s="1">
        <f t="shared" si="8"/>
        <v>49050.180000000058</v>
      </c>
      <c r="D68" s="40">
        <f>IF('Imperial ME - Current'!$B$16&lt;4.0581,604.98+0.000000659*(4.0581-'Imperial ME - Current'!$B$16)-32.9253*(4.0581-'Imperial ME - Current'!$B$16)^2,604.98)</f>
        <v>604.98</v>
      </c>
      <c r="E68" s="1">
        <f t="shared" si="0"/>
        <v>42299.100000000035</v>
      </c>
      <c r="H68" s="40">
        <v>90</v>
      </c>
      <c r="I68" s="40">
        <f>IF('Imperial ME - Current'!$C$16&lt;3.1622,840.33-168.66*(3.1622-'Imperial ME - Current'!$C$16),840.33)</f>
        <v>840.33</v>
      </c>
      <c r="J68" s="1">
        <f t="shared" si="9"/>
        <v>49050.180000000058</v>
      </c>
      <c r="K68" s="40">
        <f>IF('Imperial ME - Current'!$C$16&lt;4.0581,604.98+0.000000659*(4.0581-'Imperial ME - Current'!$C$16)-32.9253*(4.0581-'Imperial ME - Current'!$C$16)^2,604.98)</f>
        <v>604.98</v>
      </c>
      <c r="L68" s="1">
        <f t="shared" si="23"/>
        <v>42299.100000000035</v>
      </c>
      <c r="O68" s="40">
        <v>90</v>
      </c>
      <c r="P68" s="40">
        <f>IF('Imperial ME - Current'!$D$16&lt;3.1622,840.33-168.66*(3.1622-'Imperial ME - Current'!$D$16),840.33)</f>
        <v>840.33</v>
      </c>
      <c r="Q68" s="1">
        <f t="shared" si="10"/>
        <v>49050.180000000058</v>
      </c>
      <c r="R68" s="40">
        <f>IF('Imperial ME - Current'!$D$16&lt;4.0581,604.98+0.000000659*(4.0581-'Imperial ME - Current'!$D$16)-32.9253*(4.0581-'Imperial ME - Current'!$B$16)^2,604.98)</f>
        <v>604.98</v>
      </c>
      <c r="S68" s="1">
        <f t="shared" si="24"/>
        <v>42299.100000000035</v>
      </c>
      <c r="V68" s="40">
        <v>90</v>
      </c>
      <c r="W68" s="40">
        <f>IF('Imperial ME - Current'!$E$16&lt;3.1622,840.33-168.66*(3.1622-'Imperial ME - Current'!$B$16),840.33)</f>
        <v>840.33</v>
      </c>
      <c r="X68" s="1">
        <f t="shared" si="11"/>
        <v>49050.180000000058</v>
      </c>
      <c r="Y68" s="40">
        <f>IF('Imperial ME - Current'!$E$16&lt;4.0581,604.98+0.000000659*(4.0581-'Imperial ME - Current'!$E$16)-32.9253*(4.0581-'Imperial ME - Current'!$E$16)^2,604.98)</f>
        <v>604.98</v>
      </c>
      <c r="Z68" s="1">
        <f t="shared" si="25"/>
        <v>42299.100000000035</v>
      </c>
      <c r="AC68" s="40">
        <v>90</v>
      </c>
      <c r="AD68" s="40">
        <f>IF('Imperial ME - Current'!$F$16&lt;3.1622,840.33-168.66*(3.1622-'Imperial ME - Current'!$F$16),840.33)</f>
        <v>840.33</v>
      </c>
      <c r="AE68" s="1">
        <f t="shared" si="12"/>
        <v>49050.180000000058</v>
      </c>
      <c r="AF68" s="40">
        <f>IF('Imperial ME - Current'!$F$16&lt;4.0581,604.98+0.000000659*(4.0581-'Imperial ME - Current'!$F$16)-32.9253*(4.0581-'Imperial ME - Current'!$F$16)^2,604.98)</f>
        <v>604.98</v>
      </c>
      <c r="AG68" s="1">
        <f t="shared" si="26"/>
        <v>42299.100000000035</v>
      </c>
      <c r="AJ68" s="40">
        <v>90</v>
      </c>
      <c r="AK68" s="40">
        <f>IF('Imperial ME - Current'!$G$16&lt;3.1622,840.33-168.66*(3.1622-'Imperial ME - Current'!$G$16),840.33)</f>
        <v>840.33</v>
      </c>
      <c r="AL68" s="1">
        <f t="shared" si="13"/>
        <v>49050.180000000058</v>
      </c>
      <c r="AM68" s="40">
        <f>IF('Imperial ME - Current'!$G$16&lt;4.0581,604.98+0.000000659*(4.0581-'Imperial ME - Current'!$G$16)-32.9253*(4.0581-'Imperial ME - Current'!$G$16)^2,604.98)</f>
        <v>604.98</v>
      </c>
      <c r="AN68" s="1">
        <f t="shared" si="27"/>
        <v>42299.100000000035</v>
      </c>
      <c r="AQ68" s="40">
        <v>90</v>
      </c>
      <c r="AR68" s="40">
        <f>IF('Imperial ME - Current'!$H$16&lt;3.1622,840.33-168.66*(3.1622-'Imperial ME - Current'!$H$16),840.33)</f>
        <v>840.33</v>
      </c>
      <c r="AS68" s="1">
        <f t="shared" si="14"/>
        <v>49050.180000000058</v>
      </c>
      <c r="AT68" s="40">
        <f>IF('Imperial ME - Current'!$H$16&lt;4.0581,604.98+0.000000659*(4.0581-'Imperial ME - Current'!$H$16)-32.9253*(4.0581-'Imperial ME - Current'!$H$16)^2,604.98)</f>
        <v>604.98</v>
      </c>
      <c r="AU68" s="1">
        <f t="shared" si="28"/>
        <v>42299.100000000035</v>
      </c>
      <c r="AX68" s="40">
        <v>90</v>
      </c>
      <c r="AY68" s="40">
        <f>IF('Imperial ME - Current'!$I$16&lt;3.1622,840.33-168.66*(3.1622-'Imperial ME - Current'!$I$16),840.33)</f>
        <v>840.33</v>
      </c>
      <c r="AZ68" s="1">
        <f t="shared" si="15"/>
        <v>49050.180000000058</v>
      </c>
      <c r="BA68" s="40">
        <f>IF('Imperial ME - Current'!$I$16&lt;4.0581,604.98+0.000000659*(4.0581-'Imperial ME - Current'!$I$16)-32.9253*(4.0581-'Imperial ME - Current'!$I$16)^2,604.98)</f>
        <v>604.98</v>
      </c>
      <c r="BB68" s="1">
        <f t="shared" si="29"/>
        <v>42299.100000000035</v>
      </c>
    </row>
    <row r="69" spans="1:54" x14ac:dyDescent="0.25">
      <c r="A69" s="40">
        <v>91</v>
      </c>
      <c r="B69" s="40">
        <f>IF('Imperial ME - Current'!$B$16&lt;2.8907,1007.26-132.54*(2.8907-'Imperial ME - Current'!$B$16),1007.26)</f>
        <v>1007.26</v>
      </c>
      <c r="C69" s="1">
        <f t="shared" si="8"/>
        <v>50057.440000000061</v>
      </c>
      <c r="D69" s="40">
        <f>IF('Imperial ME - Current'!$B$16&lt;3.0807,491.38-48.3005*(3.0807-'Imperial ME - Current'!$B$16),491.38)</f>
        <v>491.38</v>
      </c>
      <c r="E69" s="1">
        <f t="shared" si="0"/>
        <v>42790.480000000032</v>
      </c>
      <c r="H69" s="40">
        <v>91</v>
      </c>
      <c r="I69" s="40">
        <f>IF('Imperial ME - Current'!$C$16&lt;2.8907,1007.26-132.54*(2.8907-'Imperial ME - Current'!$C$16),1007.26)</f>
        <v>1007.26</v>
      </c>
      <c r="J69" s="1">
        <f t="shared" si="9"/>
        <v>50057.440000000061</v>
      </c>
      <c r="K69" s="40">
        <f>IF('Imperial ME - Current'!$C$16&lt;3.0807,491.38-48.3005*(3.0807-'Imperial ME - Current'!$C$16),491.38)</f>
        <v>491.38</v>
      </c>
      <c r="L69" s="1">
        <f t="shared" si="23"/>
        <v>42790.480000000032</v>
      </c>
      <c r="O69" s="40">
        <v>91</v>
      </c>
      <c r="P69" s="40">
        <f>IF('Imperial ME - Current'!$D$16&lt;2.8907,1007.26-132.54*(2.8907-'Imperial ME - Current'!$D$16),1007.26)</f>
        <v>1007.26</v>
      </c>
      <c r="Q69" s="1">
        <f t="shared" si="10"/>
        <v>50057.440000000061</v>
      </c>
      <c r="R69" s="40">
        <f>IF('Imperial ME - Current'!$D$16&lt;3.0807,491.38-48.3005*(3.0807-'Imperial ME - Current'!$D$16),491.38)</f>
        <v>491.38</v>
      </c>
      <c r="S69" s="1">
        <f t="shared" si="24"/>
        <v>42790.480000000032</v>
      </c>
      <c r="V69" s="40">
        <v>91</v>
      </c>
      <c r="W69" s="40">
        <f>IF('Imperial ME - Current'!$E$16&lt;2.8907,1007.26-132.54*(2.8907-'Imperial ME - Current'!$E$16),1007.26)</f>
        <v>1007.26</v>
      </c>
      <c r="X69" s="1">
        <f t="shared" si="11"/>
        <v>50057.440000000061</v>
      </c>
      <c r="Y69" s="40">
        <f>IF('Imperial ME - Current'!$E$16&lt;3.0807,491.38-48.3005*(3.0807-'Imperial ME - Current'!$E$16),491.38)</f>
        <v>491.38</v>
      </c>
      <c r="Z69" s="1">
        <f t="shared" si="25"/>
        <v>42790.480000000032</v>
      </c>
      <c r="AC69" s="40">
        <v>91</v>
      </c>
      <c r="AD69" s="40">
        <f>IF('Imperial ME - Current'!$F$16&lt;2.8907,1007.26-132.54*(2.8907-'Imperial ME - Current'!$F$16),1007.26)</f>
        <v>1007.26</v>
      </c>
      <c r="AE69" s="1">
        <f t="shared" si="12"/>
        <v>50057.440000000061</v>
      </c>
      <c r="AF69" s="40">
        <f>IF('Imperial ME - Current'!$F$16&lt;3.0807,491.38-48.3005*(3.0807-'Imperial ME - Current'!$F$16),491.38)</f>
        <v>491.38</v>
      </c>
      <c r="AG69" s="1">
        <f t="shared" si="26"/>
        <v>42790.480000000032</v>
      </c>
      <c r="AJ69" s="40">
        <v>91</v>
      </c>
      <c r="AK69" s="40">
        <f>IF('Imperial ME - Current'!$G$16&lt;2.8907,1007.26-132.54*(2.8907-'Imperial ME - Current'!$G$16),1007.26)</f>
        <v>1007.26</v>
      </c>
      <c r="AL69" s="1">
        <f t="shared" si="13"/>
        <v>50057.440000000061</v>
      </c>
      <c r="AM69" s="40">
        <f>IF('Imperial ME - Current'!$G$16&lt;3.0807,491.38-48.3005*(3.0807-'Imperial ME - Current'!$G$16),491.38)</f>
        <v>491.38</v>
      </c>
      <c r="AN69" s="1">
        <f t="shared" si="27"/>
        <v>42790.480000000032</v>
      </c>
      <c r="AQ69" s="40">
        <v>91</v>
      </c>
      <c r="AR69" s="40">
        <f>IF('Imperial ME - Current'!$H$16&lt;2.8907,1007.26-132.54*(2.8907-'Imperial ME - Current'!$H$16),1007.26)</f>
        <v>1007.26</v>
      </c>
      <c r="AS69" s="1">
        <f t="shared" si="14"/>
        <v>50057.440000000061</v>
      </c>
      <c r="AT69" s="40">
        <f>IF('Imperial ME - Current'!$H$16&lt;3.0807,491.38-48.3005*(3.0807-'Imperial ME - Current'!$H$16),491.38)</f>
        <v>491.38</v>
      </c>
      <c r="AU69" s="1">
        <f t="shared" si="28"/>
        <v>42790.480000000032</v>
      </c>
      <c r="AX69" s="40">
        <v>91</v>
      </c>
      <c r="AY69" s="40">
        <f>IF('Imperial ME - Current'!$I$16&lt;2.8907,1007.26-132.54*(2.8907-'Imperial ME - Current'!$I$16),1007.26)</f>
        <v>1007.26</v>
      </c>
      <c r="AZ69" s="1">
        <f t="shared" si="15"/>
        <v>50057.440000000061</v>
      </c>
      <c r="BA69" s="40">
        <f>IF('Imperial ME - Current'!$I$16&lt;3.0807,491.38-48.3005*(3.0807-'Imperial ME - Current'!$I$16),491.38)</f>
        <v>491.38</v>
      </c>
      <c r="BB69" s="1">
        <f t="shared" si="29"/>
        <v>42790.480000000032</v>
      </c>
    </row>
    <row r="70" spans="1:54" x14ac:dyDescent="0.25">
      <c r="A70" s="40">
        <v>92</v>
      </c>
      <c r="B70" s="40">
        <f>IF('Imperial ME - Current'!$B$16&lt;2.8907,1007.26-132.54*(2.8907-'Imperial ME - Current'!$B$16),1007.26)</f>
        <v>1007.26</v>
      </c>
      <c r="C70" s="1">
        <f t="shared" si="8"/>
        <v>51064.700000000063</v>
      </c>
      <c r="D70" s="40">
        <f>IF('Imperial ME - Current'!$B$16&lt;3.0807,491.38-48.3005*(3.0807-'Imperial ME - Current'!$B$16),491.38)</f>
        <v>491.38</v>
      </c>
      <c r="E70" s="1">
        <f t="shared" si="0"/>
        <v>43281.86000000003</v>
      </c>
      <c r="H70" s="40">
        <v>92</v>
      </c>
      <c r="I70" s="40">
        <f>IF('Imperial ME - Current'!$C$16&lt;2.8907,1007.26-132.54*(2.8907-'Imperial ME - Current'!$C$16),1007.26)</f>
        <v>1007.26</v>
      </c>
      <c r="J70" s="1">
        <f t="shared" si="9"/>
        <v>51064.700000000063</v>
      </c>
      <c r="K70" s="40">
        <f>IF('Imperial ME - Current'!$C$16&lt;3.0807,491.38-48.3005*(3.0807-'Imperial ME - Current'!$C$16),491.38)</f>
        <v>491.38</v>
      </c>
      <c r="L70" s="1">
        <f t="shared" si="23"/>
        <v>43281.86000000003</v>
      </c>
      <c r="O70" s="40">
        <v>92</v>
      </c>
      <c r="P70" s="40">
        <f>IF('Imperial ME - Current'!$D$16&lt;2.8907,1007.26-132.54*(2.8907-'Imperial ME - Current'!$D$16),1007.26)</f>
        <v>1007.26</v>
      </c>
      <c r="Q70" s="1">
        <f t="shared" si="10"/>
        <v>51064.700000000063</v>
      </c>
      <c r="R70" s="40">
        <f>IF('Imperial ME - Current'!$D$16&lt;3.0807,491.38-48.3005*(3.0807-'Imperial ME - Current'!$D$16),491.38)</f>
        <v>491.38</v>
      </c>
      <c r="S70" s="1">
        <f t="shared" si="24"/>
        <v>43281.86000000003</v>
      </c>
      <c r="V70" s="40">
        <v>92</v>
      </c>
      <c r="W70" s="40">
        <f>IF('Imperial ME - Current'!$E$16&lt;2.8907,1007.26-132.54*(2.8907-'Imperial ME - Current'!$E$16),1007.26)</f>
        <v>1007.26</v>
      </c>
      <c r="X70" s="1">
        <f t="shared" si="11"/>
        <v>51064.700000000063</v>
      </c>
      <c r="Y70" s="40">
        <f>IF('Imperial ME - Current'!$E$16&lt;3.0807,491.38-48.3005*(3.0807-'Imperial ME - Current'!$E$16),491.38)</f>
        <v>491.38</v>
      </c>
      <c r="Z70" s="1">
        <f t="shared" si="25"/>
        <v>43281.86000000003</v>
      </c>
      <c r="AC70" s="40">
        <v>92</v>
      </c>
      <c r="AD70" s="40">
        <f>IF('Imperial ME - Current'!$F$16&lt;2.8907,1007.26-132.54*(2.8907-'Imperial ME - Current'!$F$16),1007.26)</f>
        <v>1007.26</v>
      </c>
      <c r="AE70" s="1">
        <f t="shared" si="12"/>
        <v>51064.700000000063</v>
      </c>
      <c r="AF70" s="40">
        <f>IF('Imperial ME - Current'!$F$16&lt;3.0807,491.38-48.3005*(3.0807-'Imperial ME - Current'!$F$16),491.38)</f>
        <v>491.38</v>
      </c>
      <c r="AG70" s="1">
        <f t="shared" si="26"/>
        <v>43281.86000000003</v>
      </c>
      <c r="AJ70" s="40">
        <v>92</v>
      </c>
      <c r="AK70" s="40">
        <f>IF('Imperial ME - Current'!$G$16&lt;2.8907,1007.26-132.54*(2.8907-'Imperial ME - Current'!$G$16),1007.26)</f>
        <v>1007.26</v>
      </c>
      <c r="AL70" s="1">
        <f t="shared" si="13"/>
        <v>51064.700000000063</v>
      </c>
      <c r="AM70" s="40">
        <f>IF('Imperial ME - Current'!$G$16&lt;3.0807,491.38-48.3005*(3.0807-'Imperial ME - Current'!$G$16),491.38)</f>
        <v>491.38</v>
      </c>
      <c r="AN70" s="1">
        <f t="shared" si="27"/>
        <v>43281.86000000003</v>
      </c>
      <c r="AQ70" s="40">
        <v>92</v>
      </c>
      <c r="AR70" s="40">
        <f>IF('Imperial ME - Current'!$H$16&lt;2.8907,1007.26-132.54*(2.8907-'Imperial ME - Current'!$H$16),1007.26)</f>
        <v>1007.26</v>
      </c>
      <c r="AS70" s="1">
        <f t="shared" si="14"/>
        <v>51064.700000000063</v>
      </c>
      <c r="AT70" s="40">
        <f>IF('Imperial ME - Current'!$H$16&lt;3.0807,491.38-48.3005*(3.0807-'Imperial ME - Current'!$H$16),491.38)</f>
        <v>491.38</v>
      </c>
      <c r="AU70" s="1">
        <f t="shared" si="28"/>
        <v>43281.86000000003</v>
      </c>
      <c r="AX70" s="40">
        <v>92</v>
      </c>
      <c r="AY70" s="40">
        <f>IF('Imperial ME - Current'!$I$16&lt;2.8907,1007.26-132.54*(2.8907-'Imperial ME - Current'!$I$16),1007.26)</f>
        <v>1007.26</v>
      </c>
      <c r="AZ70" s="1">
        <f t="shared" si="15"/>
        <v>51064.700000000063</v>
      </c>
      <c r="BA70" s="40">
        <f>IF('Imperial ME - Current'!$I$16&lt;3.0807,491.38-48.3005*(3.0807-'Imperial ME - Current'!$I$16),491.38)</f>
        <v>491.38</v>
      </c>
      <c r="BB70" s="1">
        <f t="shared" si="29"/>
        <v>43281.86000000003</v>
      </c>
    </row>
    <row r="71" spans="1:54" x14ac:dyDescent="0.25">
      <c r="A71" s="40">
        <v>93</v>
      </c>
      <c r="B71" s="40">
        <f>IF('Imperial ME - Current'!$B$16&lt;2.8907,1007.26-132.54*(2.8907-'Imperial ME - Current'!$B$16),1007.26)</f>
        <v>1007.26</v>
      </c>
      <c r="C71" s="1">
        <f t="shared" si="8"/>
        <v>52071.960000000065</v>
      </c>
      <c r="D71" s="40">
        <f>IF('Imperial ME - Current'!$B$16&lt;3.0807,491.38-48.3005*(3.0807-'Imperial ME - Current'!$B$16),491.38)</f>
        <v>491.38</v>
      </c>
      <c r="E71" s="1">
        <f t="shared" ref="E71:E134" si="30">D71+E70</f>
        <v>43773.240000000027</v>
      </c>
      <c r="H71" s="40">
        <v>93</v>
      </c>
      <c r="I71" s="40">
        <f>IF('Imperial ME - Current'!$C$16&lt;2.8907,1007.26-132.54*(2.8907-'Imperial ME - Current'!$C$16),1007.26)</f>
        <v>1007.26</v>
      </c>
      <c r="J71" s="1">
        <f t="shared" si="9"/>
        <v>52071.960000000065</v>
      </c>
      <c r="K71" s="40">
        <f>IF('Imperial ME - Current'!$C$16&lt;3.0807,491.38-48.3005*(3.0807-'Imperial ME - Current'!$C$16),491.38)</f>
        <v>491.38</v>
      </c>
      <c r="L71" s="1">
        <f t="shared" si="23"/>
        <v>43773.240000000027</v>
      </c>
      <c r="O71" s="40">
        <v>93</v>
      </c>
      <c r="P71" s="40">
        <f>IF('Imperial ME - Current'!$D$16&lt;2.8907,1007.26-132.54*(2.8907-'Imperial ME - Current'!$D$16),1007.26)</f>
        <v>1007.26</v>
      </c>
      <c r="Q71" s="1">
        <f t="shared" si="10"/>
        <v>52071.960000000065</v>
      </c>
      <c r="R71" s="40">
        <f>IF('Imperial ME - Current'!$D$16&lt;3.0807,491.38-48.3005*(3.0807-'Imperial ME - Current'!$D$16),491.38)</f>
        <v>491.38</v>
      </c>
      <c r="S71" s="1">
        <f t="shared" si="24"/>
        <v>43773.240000000027</v>
      </c>
      <c r="V71" s="40">
        <v>93</v>
      </c>
      <c r="W71" s="40">
        <f>IF('Imperial ME - Current'!$E$16&lt;2.8907,1007.26-132.54*(2.8907-'Imperial ME - Current'!$E$16),1007.26)</f>
        <v>1007.26</v>
      </c>
      <c r="X71" s="1">
        <f t="shared" si="11"/>
        <v>52071.960000000065</v>
      </c>
      <c r="Y71" s="40">
        <f>IF('Imperial ME - Current'!$E$16&lt;3.0807,491.38-48.3005*(3.0807-'Imperial ME - Current'!$E$16),491.38)</f>
        <v>491.38</v>
      </c>
      <c r="Z71" s="1">
        <f t="shared" si="25"/>
        <v>43773.240000000027</v>
      </c>
      <c r="AC71" s="40">
        <v>93</v>
      </c>
      <c r="AD71" s="40">
        <f>IF('Imperial ME - Current'!$F$16&lt;2.8907,1007.26-132.54*(2.8907-'Imperial ME - Current'!$F$16),1007.26)</f>
        <v>1007.26</v>
      </c>
      <c r="AE71" s="1">
        <f t="shared" si="12"/>
        <v>52071.960000000065</v>
      </c>
      <c r="AF71" s="40">
        <f>IF('Imperial ME - Current'!$F$16&lt;3.0807,491.38-48.3005*(3.0807-'Imperial ME - Current'!$F$16),491.38)</f>
        <v>491.38</v>
      </c>
      <c r="AG71" s="1">
        <f t="shared" si="26"/>
        <v>43773.240000000027</v>
      </c>
      <c r="AJ71" s="40">
        <v>93</v>
      </c>
      <c r="AK71" s="40">
        <f>IF('Imperial ME - Current'!$G$16&lt;2.8907,1007.26-132.54*(2.8907-'Imperial ME - Current'!$G$16),1007.26)</f>
        <v>1007.26</v>
      </c>
      <c r="AL71" s="1">
        <f t="shared" si="13"/>
        <v>52071.960000000065</v>
      </c>
      <c r="AM71" s="40">
        <f>IF('Imperial ME - Current'!$G$16&lt;3.0807,491.38-48.3005*(3.0807-'Imperial ME - Current'!$G$16),491.38)</f>
        <v>491.38</v>
      </c>
      <c r="AN71" s="1">
        <f t="shared" si="27"/>
        <v>43773.240000000027</v>
      </c>
      <c r="AQ71" s="40">
        <v>93</v>
      </c>
      <c r="AR71" s="40">
        <f>IF('Imperial ME - Current'!$H$16&lt;2.8907,1007.26-132.54*(2.8907-'Imperial ME - Current'!$H$16),1007.26)</f>
        <v>1007.26</v>
      </c>
      <c r="AS71" s="1">
        <f t="shared" si="14"/>
        <v>52071.960000000065</v>
      </c>
      <c r="AT71" s="40">
        <f>IF('Imperial ME - Current'!$H$16&lt;3.0807,491.38-48.3005*(3.0807-'Imperial ME - Current'!$H$16),491.38)</f>
        <v>491.38</v>
      </c>
      <c r="AU71" s="1">
        <f t="shared" si="28"/>
        <v>43773.240000000027</v>
      </c>
      <c r="AX71" s="40">
        <v>93</v>
      </c>
      <c r="AY71" s="40">
        <f>IF('Imperial ME - Current'!$I$16&lt;2.8907,1007.26-132.54*(2.8907-'Imperial ME - Current'!$I$16),1007.26)</f>
        <v>1007.26</v>
      </c>
      <c r="AZ71" s="1">
        <f t="shared" si="15"/>
        <v>52071.960000000065</v>
      </c>
      <c r="BA71" s="40">
        <f>IF('Imperial ME - Current'!$I$16&lt;3.0807,491.38-48.3005*(3.0807-'Imperial ME - Current'!$I$16),491.38)</f>
        <v>491.38</v>
      </c>
      <c r="BB71" s="1">
        <f t="shared" si="29"/>
        <v>43773.240000000027</v>
      </c>
    </row>
    <row r="72" spans="1:54" x14ac:dyDescent="0.25">
      <c r="A72" s="40">
        <v>94</v>
      </c>
      <c r="B72" s="40">
        <f>IF('Imperial ME - Current'!$B$16&lt;2.8907,1007.26-132.54*(2.8907-'Imperial ME - Current'!$B$16),1007.26)</f>
        <v>1007.26</v>
      </c>
      <c r="C72" s="1">
        <f t="shared" ref="C72:C135" si="31">B72+C71</f>
        <v>53079.220000000067</v>
      </c>
      <c r="D72" s="40">
        <f>IF('Imperial ME - Current'!$B$16&lt;3.0807,491.38-48.3005*(3.0807-'Imperial ME - Current'!$B$16),491.38)</f>
        <v>491.38</v>
      </c>
      <c r="E72" s="1">
        <f t="shared" si="30"/>
        <v>44264.620000000024</v>
      </c>
      <c r="H72" s="40">
        <v>94</v>
      </c>
      <c r="I72" s="40">
        <f>IF('Imperial ME - Current'!$C$16&lt;2.8907,1007.26-132.54*(2.8907-'Imperial ME - Current'!$C$16),1007.26)</f>
        <v>1007.26</v>
      </c>
      <c r="J72" s="1">
        <f t="shared" ref="J72:J135" si="32">I72+J71</f>
        <v>53079.220000000067</v>
      </c>
      <c r="K72" s="40">
        <f>IF('Imperial ME - Current'!$C$16&lt;3.0807,491.38-48.3005*(3.0807-'Imperial ME - Current'!$C$16),491.38)</f>
        <v>491.38</v>
      </c>
      <c r="L72" s="1">
        <f t="shared" si="23"/>
        <v>44264.620000000024</v>
      </c>
      <c r="O72" s="40">
        <v>94</v>
      </c>
      <c r="P72" s="40">
        <f>IF('Imperial ME - Current'!$D$16&lt;2.8907,1007.26-132.54*(2.8907-'Imperial ME - Current'!$D$16),1007.26)</f>
        <v>1007.26</v>
      </c>
      <c r="Q72" s="1">
        <f t="shared" ref="Q72:Q135" si="33">P72+Q71</f>
        <v>53079.220000000067</v>
      </c>
      <c r="R72" s="40">
        <f>IF('Imperial ME - Current'!$D$16&lt;3.0807,491.38-48.3005*(3.0807-'Imperial ME - Current'!$D$16),491.38)</f>
        <v>491.38</v>
      </c>
      <c r="S72" s="1">
        <f t="shared" si="24"/>
        <v>44264.620000000024</v>
      </c>
      <c r="V72" s="40">
        <v>94</v>
      </c>
      <c r="W72" s="40">
        <f>IF('Imperial ME - Current'!$E$16&lt;2.8907,1007.26-132.54*(2.8907-'Imperial ME - Current'!$E$16),1007.26)</f>
        <v>1007.26</v>
      </c>
      <c r="X72" s="1">
        <f t="shared" ref="X72:X135" si="34">W72+X71</f>
        <v>53079.220000000067</v>
      </c>
      <c r="Y72" s="40">
        <f>IF('Imperial ME - Current'!$E$16&lt;3.0807,491.38-48.3005*(3.0807-'Imperial ME - Current'!$E$16),491.38)</f>
        <v>491.38</v>
      </c>
      <c r="Z72" s="1">
        <f t="shared" si="25"/>
        <v>44264.620000000024</v>
      </c>
      <c r="AC72" s="40">
        <v>94</v>
      </c>
      <c r="AD72" s="40">
        <f>IF('Imperial ME - Current'!$F$16&lt;2.8907,1007.26-132.54*(2.8907-'Imperial ME - Current'!$F$16),1007.26)</f>
        <v>1007.26</v>
      </c>
      <c r="AE72" s="1">
        <f t="shared" ref="AE72:AE135" si="35">AD72+AE71</f>
        <v>53079.220000000067</v>
      </c>
      <c r="AF72" s="40">
        <f>IF('Imperial ME - Current'!$F$16&lt;3.0807,491.38-48.3005*(3.0807-'Imperial ME - Current'!$F$16),491.38)</f>
        <v>491.38</v>
      </c>
      <c r="AG72" s="1">
        <f t="shared" si="26"/>
        <v>44264.620000000024</v>
      </c>
      <c r="AJ72" s="40">
        <v>94</v>
      </c>
      <c r="AK72" s="40">
        <f>IF('Imperial ME - Current'!$G$16&lt;2.8907,1007.26-132.54*(2.8907-'Imperial ME - Current'!$G$16),1007.26)</f>
        <v>1007.26</v>
      </c>
      <c r="AL72" s="1">
        <f t="shared" ref="AL72:AL135" si="36">AK72+AL71</f>
        <v>53079.220000000067</v>
      </c>
      <c r="AM72" s="40">
        <f>IF('Imperial ME - Current'!$G$16&lt;3.0807,491.38-48.3005*(3.0807-'Imperial ME - Current'!$G$16),491.38)</f>
        <v>491.38</v>
      </c>
      <c r="AN72" s="1">
        <f t="shared" si="27"/>
        <v>44264.620000000024</v>
      </c>
      <c r="AQ72" s="40">
        <v>94</v>
      </c>
      <c r="AR72" s="40">
        <f>IF('Imperial ME - Current'!$H$16&lt;2.8907,1007.26-132.54*(2.8907-'Imperial ME - Current'!$H$16),1007.26)</f>
        <v>1007.26</v>
      </c>
      <c r="AS72" s="1">
        <f t="shared" ref="AS72:AS135" si="37">AR72+AS71</f>
        <v>53079.220000000067</v>
      </c>
      <c r="AT72" s="40">
        <f>IF('Imperial ME - Current'!$H$16&lt;3.0807,491.38-48.3005*(3.0807-'Imperial ME - Current'!$H$16),491.38)</f>
        <v>491.38</v>
      </c>
      <c r="AU72" s="1">
        <f t="shared" si="28"/>
        <v>44264.620000000024</v>
      </c>
      <c r="AX72" s="40">
        <v>94</v>
      </c>
      <c r="AY72" s="40">
        <f>IF('Imperial ME - Current'!$I$16&lt;2.8907,1007.26-132.54*(2.8907-'Imperial ME - Current'!$I$16),1007.26)</f>
        <v>1007.26</v>
      </c>
      <c r="AZ72" s="1">
        <f t="shared" ref="AZ72:AZ135" si="38">AY72+AZ71</f>
        <v>53079.220000000067</v>
      </c>
      <c r="BA72" s="40">
        <f>IF('Imperial ME - Current'!$I$16&lt;3.0807,491.38-48.3005*(3.0807-'Imperial ME - Current'!$I$16),491.38)</f>
        <v>491.38</v>
      </c>
      <c r="BB72" s="1">
        <f t="shared" si="29"/>
        <v>44264.620000000024</v>
      </c>
    </row>
    <row r="73" spans="1:54" x14ac:dyDescent="0.25">
      <c r="A73" s="40">
        <v>95</v>
      </c>
      <c r="B73" s="40">
        <f>IF('Imperial ME - Current'!$B$16&lt;2.8907,1007.26-132.54*(2.8907-'Imperial ME - Current'!$B$16),1007.26)</f>
        <v>1007.26</v>
      </c>
      <c r="C73" s="1">
        <f t="shared" si="31"/>
        <v>54086.480000000069</v>
      </c>
      <c r="D73" s="40">
        <f>IF('Imperial ME - Current'!$B$16&lt;3.0807,491.38-48.3005*(3.0807-'Imperial ME - Current'!$B$16),491.38)</f>
        <v>491.38</v>
      </c>
      <c r="E73" s="1">
        <f t="shared" si="30"/>
        <v>44756.000000000022</v>
      </c>
      <c r="H73" s="40">
        <v>95</v>
      </c>
      <c r="I73" s="40">
        <f>IF('Imperial ME - Current'!$C$16&lt;2.8907,1007.26-132.54*(2.8907-'Imperial ME - Current'!$C$16),1007.26)</f>
        <v>1007.26</v>
      </c>
      <c r="J73" s="1">
        <f t="shared" si="32"/>
        <v>54086.480000000069</v>
      </c>
      <c r="K73" s="40">
        <f>IF('Imperial ME - Current'!$C$16&lt;3.0807,491.38-48.3005*(3.0807-'Imperial ME - Current'!$C$16),491.38)</f>
        <v>491.38</v>
      </c>
      <c r="L73" s="1">
        <f t="shared" si="23"/>
        <v>44756.000000000022</v>
      </c>
      <c r="O73" s="40">
        <v>95</v>
      </c>
      <c r="P73" s="40">
        <f>IF('Imperial ME - Current'!$D$16&lt;2.8907,1007.26-132.54*(2.8907-'Imperial ME - Current'!$D$16),1007.26)</f>
        <v>1007.26</v>
      </c>
      <c r="Q73" s="1">
        <f t="shared" si="33"/>
        <v>54086.480000000069</v>
      </c>
      <c r="R73" s="40">
        <f>IF('Imperial ME - Current'!$D$16&lt;3.0807,491.38-48.3005*(3.0807-'Imperial ME - Current'!$D$16),491.38)</f>
        <v>491.38</v>
      </c>
      <c r="S73" s="1">
        <f t="shared" si="24"/>
        <v>44756.000000000022</v>
      </c>
      <c r="V73" s="40">
        <v>95</v>
      </c>
      <c r="W73" s="40">
        <f>IF('Imperial ME - Current'!$E$16&lt;2.8907,1007.26-132.54*(2.8907-'Imperial ME - Current'!$E$16),1007.26)</f>
        <v>1007.26</v>
      </c>
      <c r="X73" s="1">
        <f t="shared" si="34"/>
        <v>54086.480000000069</v>
      </c>
      <c r="Y73" s="40">
        <f>IF('Imperial ME - Current'!$E$16&lt;3.0807,491.38-48.3005*(3.0807-'Imperial ME - Current'!$E$16),491.38)</f>
        <v>491.38</v>
      </c>
      <c r="Z73" s="1">
        <f t="shared" si="25"/>
        <v>44756.000000000022</v>
      </c>
      <c r="AC73" s="40">
        <v>95</v>
      </c>
      <c r="AD73" s="40">
        <f>IF('Imperial ME - Current'!$F$16&lt;2.8907,1007.26-132.54*(2.8907-'Imperial ME - Current'!$F$16),1007.26)</f>
        <v>1007.26</v>
      </c>
      <c r="AE73" s="1">
        <f t="shared" si="35"/>
        <v>54086.480000000069</v>
      </c>
      <c r="AF73" s="40">
        <f>IF('Imperial ME - Current'!$F$16&lt;3.0807,491.38-48.3005*(3.0807-'Imperial ME - Current'!$F$16),491.38)</f>
        <v>491.38</v>
      </c>
      <c r="AG73" s="1">
        <f t="shared" si="26"/>
        <v>44756.000000000022</v>
      </c>
      <c r="AJ73" s="40">
        <v>95</v>
      </c>
      <c r="AK73" s="40">
        <f>IF('Imperial ME - Current'!$G$16&lt;2.8907,1007.26-132.54*(2.8907-'Imperial ME - Current'!$G$16),1007.26)</f>
        <v>1007.26</v>
      </c>
      <c r="AL73" s="1">
        <f t="shared" si="36"/>
        <v>54086.480000000069</v>
      </c>
      <c r="AM73" s="40">
        <f>IF('Imperial ME - Current'!$G$16&lt;3.0807,491.38-48.3005*(3.0807-'Imperial ME - Current'!$G$16),491.38)</f>
        <v>491.38</v>
      </c>
      <c r="AN73" s="1">
        <f t="shared" si="27"/>
        <v>44756.000000000022</v>
      </c>
      <c r="AQ73" s="40">
        <v>95</v>
      </c>
      <c r="AR73" s="40">
        <f>IF('Imperial ME - Current'!$H$16&lt;2.8907,1007.26-132.54*(2.8907-'Imperial ME - Current'!$H$16),1007.26)</f>
        <v>1007.26</v>
      </c>
      <c r="AS73" s="1">
        <f t="shared" si="37"/>
        <v>54086.480000000069</v>
      </c>
      <c r="AT73" s="40">
        <f>IF('Imperial ME - Current'!$H$16&lt;3.0807,491.38-48.3005*(3.0807-'Imperial ME - Current'!$H$16),491.38)</f>
        <v>491.38</v>
      </c>
      <c r="AU73" s="1">
        <f t="shared" si="28"/>
        <v>44756.000000000022</v>
      </c>
      <c r="AX73" s="40">
        <v>95</v>
      </c>
      <c r="AY73" s="40">
        <f>IF('Imperial ME - Current'!$I$16&lt;2.8907,1007.26-132.54*(2.8907-'Imperial ME - Current'!$I$16),1007.26)</f>
        <v>1007.26</v>
      </c>
      <c r="AZ73" s="1">
        <f t="shared" si="38"/>
        <v>54086.480000000069</v>
      </c>
      <c r="BA73" s="40">
        <f>IF('Imperial ME - Current'!$I$16&lt;3.0807,491.38-48.3005*(3.0807-'Imperial ME - Current'!$I$16),491.38)</f>
        <v>491.38</v>
      </c>
      <c r="BB73" s="1">
        <f t="shared" si="29"/>
        <v>44756.000000000022</v>
      </c>
    </row>
    <row r="74" spans="1:54" x14ac:dyDescent="0.25">
      <c r="A74" s="40">
        <v>96</v>
      </c>
      <c r="B74" s="40">
        <f>IF('Imperial ME - Current'!$B$16&lt;2.8907,1007.26-132.54*(2.8907-'Imperial ME - Current'!$B$16),1007.26)</f>
        <v>1007.26</v>
      </c>
      <c r="C74" s="1">
        <f t="shared" si="31"/>
        <v>55093.740000000071</v>
      </c>
      <c r="D74" s="40">
        <f>IF('Imperial ME - Current'!$B$16&lt;3.0807,491.38-48.3005*(3.0807-'Imperial ME - Current'!$B$16),491.38)</f>
        <v>491.38</v>
      </c>
      <c r="E74" s="1">
        <f t="shared" si="30"/>
        <v>45247.380000000019</v>
      </c>
      <c r="H74" s="40">
        <v>96</v>
      </c>
      <c r="I74" s="40">
        <f>IF('Imperial ME - Current'!$C$16&lt;2.8907,1007.26-132.54*(2.8907-'Imperial ME - Current'!$C$16),1007.26)</f>
        <v>1007.26</v>
      </c>
      <c r="J74" s="1">
        <f t="shared" si="32"/>
        <v>55093.740000000071</v>
      </c>
      <c r="K74" s="40">
        <f>IF('Imperial ME - Current'!$C$16&lt;3.0807,491.38-48.3005*(3.0807-'Imperial ME - Current'!$C$16),491.38)</f>
        <v>491.38</v>
      </c>
      <c r="L74" s="1">
        <f t="shared" si="23"/>
        <v>45247.380000000019</v>
      </c>
      <c r="O74" s="40">
        <v>96</v>
      </c>
      <c r="P74" s="40">
        <f>IF('Imperial ME - Current'!$D$16&lt;2.8907,1007.26-132.54*(2.8907-'Imperial ME - Current'!$D$16),1007.26)</f>
        <v>1007.26</v>
      </c>
      <c r="Q74" s="1">
        <f t="shared" si="33"/>
        <v>55093.740000000071</v>
      </c>
      <c r="R74" s="40">
        <f>IF('Imperial ME - Current'!$D$16&lt;3.0807,491.38-48.3005*(3.0807-'Imperial ME - Current'!$D$16),491.38)</f>
        <v>491.38</v>
      </c>
      <c r="S74" s="1">
        <f t="shared" si="24"/>
        <v>45247.380000000019</v>
      </c>
      <c r="V74" s="40">
        <v>96</v>
      </c>
      <c r="W74" s="40">
        <f>IF('Imperial ME - Current'!$E$16&lt;2.8907,1007.26-132.54*(2.8907-'Imperial ME - Current'!$E$16),1007.26)</f>
        <v>1007.26</v>
      </c>
      <c r="X74" s="1">
        <f t="shared" si="34"/>
        <v>55093.740000000071</v>
      </c>
      <c r="Y74" s="40">
        <f>IF('Imperial ME - Current'!$E$16&lt;3.0807,491.38-48.3005*(3.0807-'Imperial ME - Current'!$E$16),491.38)</f>
        <v>491.38</v>
      </c>
      <c r="Z74" s="1">
        <f t="shared" si="25"/>
        <v>45247.380000000019</v>
      </c>
      <c r="AC74" s="40">
        <v>96</v>
      </c>
      <c r="AD74" s="40">
        <f>IF('Imperial ME - Current'!$F$16&lt;2.8907,1007.26-132.54*(2.8907-'Imperial ME - Current'!$F$16),1007.26)</f>
        <v>1007.26</v>
      </c>
      <c r="AE74" s="1">
        <f t="shared" si="35"/>
        <v>55093.740000000071</v>
      </c>
      <c r="AF74" s="40">
        <f>IF('Imperial ME - Current'!$F$16&lt;3.0807,491.38-48.3005*(3.0807-'Imperial ME - Current'!$F$16),491.38)</f>
        <v>491.38</v>
      </c>
      <c r="AG74" s="1">
        <f t="shared" si="26"/>
        <v>45247.380000000019</v>
      </c>
      <c r="AJ74" s="40">
        <v>96</v>
      </c>
      <c r="AK74" s="40">
        <f>IF('Imperial ME - Current'!$G$16&lt;2.8907,1007.26-132.54*(2.8907-'Imperial ME - Current'!$G$16),1007.26)</f>
        <v>1007.26</v>
      </c>
      <c r="AL74" s="1">
        <f t="shared" si="36"/>
        <v>55093.740000000071</v>
      </c>
      <c r="AM74" s="40">
        <f>IF('Imperial ME - Current'!$G$16&lt;3.0807,491.38-48.3005*(3.0807-'Imperial ME - Current'!$G$16),491.38)</f>
        <v>491.38</v>
      </c>
      <c r="AN74" s="1">
        <f t="shared" si="27"/>
        <v>45247.380000000019</v>
      </c>
      <c r="AQ74" s="40">
        <v>96</v>
      </c>
      <c r="AR74" s="40">
        <f>IF('Imperial ME - Current'!$H$16&lt;2.8907,1007.26-132.54*(2.8907-'Imperial ME - Current'!$H$16),1007.26)</f>
        <v>1007.26</v>
      </c>
      <c r="AS74" s="1">
        <f t="shared" si="37"/>
        <v>55093.740000000071</v>
      </c>
      <c r="AT74" s="40">
        <f>IF('Imperial ME - Current'!$H$16&lt;3.0807,491.38-48.3005*(3.0807-'Imperial ME - Current'!$H$16),491.38)</f>
        <v>491.38</v>
      </c>
      <c r="AU74" s="1">
        <f t="shared" si="28"/>
        <v>45247.380000000019</v>
      </c>
      <c r="AX74" s="40">
        <v>96</v>
      </c>
      <c r="AY74" s="40">
        <f>IF('Imperial ME - Current'!$I$16&lt;2.8907,1007.26-132.54*(2.8907-'Imperial ME - Current'!$I$16),1007.26)</f>
        <v>1007.26</v>
      </c>
      <c r="AZ74" s="1">
        <f t="shared" si="38"/>
        <v>55093.740000000071</v>
      </c>
      <c r="BA74" s="40">
        <f>IF('Imperial ME - Current'!$I$16&lt;3.0807,491.38-48.3005*(3.0807-'Imperial ME - Current'!$I$16),491.38)</f>
        <v>491.38</v>
      </c>
      <c r="BB74" s="1">
        <f t="shared" si="29"/>
        <v>45247.380000000019</v>
      </c>
    </row>
    <row r="75" spans="1:54" x14ac:dyDescent="0.25">
      <c r="A75" s="40">
        <v>97</v>
      </c>
      <c r="B75" s="40">
        <f>IF('Imperial ME - Current'!$B$16&lt;2.8907,1007.26-132.54*(2.8907-'Imperial ME - Current'!$B$16),1007.26)</f>
        <v>1007.26</v>
      </c>
      <c r="C75" s="1">
        <f t="shared" si="31"/>
        <v>56101.000000000073</v>
      </c>
      <c r="D75" s="40">
        <f>IF('Imperial ME - Current'!$B$16&lt;3.0807,491.38-48.3005*(3.0807-'Imperial ME - Current'!$B$16),491.38)</f>
        <v>491.38</v>
      </c>
      <c r="E75" s="1">
        <f t="shared" si="30"/>
        <v>45738.760000000017</v>
      </c>
      <c r="H75" s="40">
        <v>97</v>
      </c>
      <c r="I75" s="40">
        <f>IF('Imperial ME - Current'!$C$16&lt;2.8907,1007.26-132.54*(2.8907-'Imperial ME - Current'!$C$16),1007.26)</f>
        <v>1007.26</v>
      </c>
      <c r="J75" s="1">
        <f t="shared" si="32"/>
        <v>56101.000000000073</v>
      </c>
      <c r="K75" s="40">
        <f>IF('Imperial ME - Current'!$C$16&lt;3.0807,491.38-48.3005*(3.0807-'Imperial ME - Current'!$C$16),491.38)</f>
        <v>491.38</v>
      </c>
      <c r="L75" s="1">
        <f t="shared" si="23"/>
        <v>45738.760000000017</v>
      </c>
      <c r="O75" s="40">
        <v>97</v>
      </c>
      <c r="P75" s="40">
        <f>IF('Imperial ME - Current'!$D$16&lt;2.8907,1007.26-132.54*(2.8907-'Imperial ME - Current'!$D$16),1007.26)</f>
        <v>1007.26</v>
      </c>
      <c r="Q75" s="1">
        <f t="shared" si="33"/>
        <v>56101.000000000073</v>
      </c>
      <c r="R75" s="40">
        <f>IF('Imperial ME - Current'!$D$16&lt;3.0807,491.38-48.3005*(3.0807-'Imperial ME - Current'!$D$16),491.38)</f>
        <v>491.38</v>
      </c>
      <c r="S75" s="1">
        <f t="shared" si="24"/>
        <v>45738.760000000017</v>
      </c>
      <c r="V75" s="40">
        <v>97</v>
      </c>
      <c r="W75" s="40">
        <f>IF('Imperial ME - Current'!$E$16&lt;2.8907,1007.26-132.54*(2.8907-'Imperial ME - Current'!$E$16),1007.26)</f>
        <v>1007.26</v>
      </c>
      <c r="X75" s="1">
        <f t="shared" si="34"/>
        <v>56101.000000000073</v>
      </c>
      <c r="Y75" s="40">
        <f>IF('Imperial ME - Current'!$E$16&lt;3.0807,491.38-48.3005*(3.0807-'Imperial ME - Current'!$E$16),491.38)</f>
        <v>491.38</v>
      </c>
      <c r="Z75" s="1">
        <f t="shared" si="25"/>
        <v>45738.760000000017</v>
      </c>
      <c r="AC75" s="40">
        <v>97</v>
      </c>
      <c r="AD75" s="40">
        <f>IF('Imperial ME - Current'!$F$16&lt;2.8907,1007.26-132.54*(2.8907-'Imperial ME - Current'!$F$16),1007.26)</f>
        <v>1007.26</v>
      </c>
      <c r="AE75" s="1">
        <f t="shared" si="35"/>
        <v>56101.000000000073</v>
      </c>
      <c r="AF75" s="40">
        <f>IF('Imperial ME - Current'!$F$16&lt;3.0807,491.38-48.3005*(3.0807-'Imperial ME - Current'!$F$16),491.38)</f>
        <v>491.38</v>
      </c>
      <c r="AG75" s="1">
        <f t="shared" si="26"/>
        <v>45738.760000000017</v>
      </c>
      <c r="AJ75" s="40">
        <v>97</v>
      </c>
      <c r="AK75" s="40">
        <f>IF('Imperial ME - Current'!$G$16&lt;2.8907,1007.26-132.54*(2.8907-'Imperial ME - Current'!$G$16),1007.26)</f>
        <v>1007.26</v>
      </c>
      <c r="AL75" s="1">
        <f t="shared" si="36"/>
        <v>56101.000000000073</v>
      </c>
      <c r="AM75" s="40">
        <f>IF('Imperial ME - Current'!$G$16&lt;3.0807,491.38-48.3005*(3.0807-'Imperial ME - Current'!$G$16),491.38)</f>
        <v>491.38</v>
      </c>
      <c r="AN75" s="1">
        <f t="shared" si="27"/>
        <v>45738.760000000017</v>
      </c>
      <c r="AQ75" s="40">
        <v>97</v>
      </c>
      <c r="AR75" s="40">
        <f>IF('Imperial ME - Current'!$H$16&lt;2.8907,1007.26-132.54*(2.8907-'Imperial ME - Current'!$H$16),1007.26)</f>
        <v>1007.26</v>
      </c>
      <c r="AS75" s="1">
        <f t="shared" si="37"/>
        <v>56101.000000000073</v>
      </c>
      <c r="AT75" s="40">
        <f>IF('Imperial ME - Current'!$H$16&lt;3.0807,491.38-48.3005*(3.0807-'Imperial ME - Current'!$H$16),491.38)</f>
        <v>491.38</v>
      </c>
      <c r="AU75" s="1">
        <f t="shared" si="28"/>
        <v>45738.760000000017</v>
      </c>
      <c r="AX75" s="40">
        <v>97</v>
      </c>
      <c r="AY75" s="40">
        <f>IF('Imperial ME - Current'!$I$16&lt;2.8907,1007.26-132.54*(2.8907-'Imperial ME - Current'!$I$16),1007.26)</f>
        <v>1007.26</v>
      </c>
      <c r="AZ75" s="1">
        <f t="shared" si="38"/>
        <v>56101.000000000073</v>
      </c>
      <c r="BA75" s="40">
        <f>IF('Imperial ME - Current'!$I$16&lt;3.0807,491.38-48.3005*(3.0807-'Imperial ME - Current'!$I$16),491.38)</f>
        <v>491.38</v>
      </c>
      <c r="BB75" s="1">
        <f t="shared" si="29"/>
        <v>45738.760000000017</v>
      </c>
    </row>
    <row r="76" spans="1:54" x14ac:dyDescent="0.25">
      <c r="A76" s="40">
        <v>98</v>
      </c>
      <c r="B76" s="40">
        <f>IF('Imperial ME - Current'!$B$16&lt;2.8907,1007.26-132.54*(2.8907-'Imperial ME - Current'!$B$16),1007.26)</f>
        <v>1007.26</v>
      </c>
      <c r="C76" s="1">
        <f t="shared" si="31"/>
        <v>57108.260000000075</v>
      </c>
      <c r="D76" s="40">
        <f>IF('Imperial ME - Current'!$B$16&lt;3.0807,491.38-48.3005*(3.0807-'Imperial ME - Current'!$B$16),491.38)</f>
        <v>491.38</v>
      </c>
      <c r="E76" s="1">
        <f t="shared" si="30"/>
        <v>46230.140000000014</v>
      </c>
      <c r="H76" s="40">
        <v>98</v>
      </c>
      <c r="I76" s="40">
        <f>IF('Imperial ME - Current'!$C$16&lt;2.8907,1007.26-132.54*(2.8907-'Imperial ME - Current'!$C$16),1007.26)</f>
        <v>1007.26</v>
      </c>
      <c r="J76" s="1">
        <f t="shared" si="32"/>
        <v>57108.260000000075</v>
      </c>
      <c r="K76" s="40">
        <f>IF('Imperial ME - Current'!$C$16&lt;3.0807,491.38-48.3005*(3.0807-'Imperial ME - Current'!$C$16),491.38)</f>
        <v>491.38</v>
      </c>
      <c r="L76" s="1">
        <f t="shared" si="23"/>
        <v>46230.140000000014</v>
      </c>
      <c r="O76" s="40">
        <v>98</v>
      </c>
      <c r="P76" s="40">
        <f>IF('Imperial ME - Current'!$D$16&lt;2.8907,1007.26-132.54*(2.8907-'Imperial ME - Current'!$D$16),1007.26)</f>
        <v>1007.26</v>
      </c>
      <c r="Q76" s="1">
        <f t="shared" si="33"/>
        <v>57108.260000000075</v>
      </c>
      <c r="R76" s="40">
        <f>IF('Imperial ME - Current'!$D$16&lt;3.0807,491.38-48.3005*(3.0807-'Imperial ME - Current'!$D$16),491.38)</f>
        <v>491.38</v>
      </c>
      <c r="S76" s="1">
        <f t="shared" si="24"/>
        <v>46230.140000000014</v>
      </c>
      <c r="V76" s="40">
        <v>98</v>
      </c>
      <c r="W76" s="40">
        <f>IF('Imperial ME - Current'!$E$16&lt;2.8907,1007.26-132.54*(2.8907-'Imperial ME - Current'!$E$16),1007.26)</f>
        <v>1007.26</v>
      </c>
      <c r="X76" s="1">
        <f t="shared" si="34"/>
        <v>57108.260000000075</v>
      </c>
      <c r="Y76" s="40">
        <f>IF('Imperial ME - Current'!$E$16&lt;3.0807,491.38-48.3005*(3.0807-'Imperial ME - Current'!$E$16),491.38)</f>
        <v>491.38</v>
      </c>
      <c r="Z76" s="1">
        <f t="shared" si="25"/>
        <v>46230.140000000014</v>
      </c>
      <c r="AC76" s="40">
        <v>98</v>
      </c>
      <c r="AD76" s="40">
        <f>IF('Imperial ME - Current'!$F$16&lt;2.8907,1007.26-132.54*(2.8907-'Imperial ME - Current'!$F$16),1007.26)</f>
        <v>1007.26</v>
      </c>
      <c r="AE76" s="1">
        <f t="shared" si="35"/>
        <v>57108.260000000075</v>
      </c>
      <c r="AF76" s="40">
        <f>IF('Imperial ME - Current'!$F$16&lt;3.0807,491.38-48.3005*(3.0807-'Imperial ME - Current'!$F$16),491.38)</f>
        <v>491.38</v>
      </c>
      <c r="AG76" s="1">
        <f t="shared" si="26"/>
        <v>46230.140000000014</v>
      </c>
      <c r="AJ76" s="40">
        <v>98</v>
      </c>
      <c r="AK76" s="40">
        <f>IF('Imperial ME - Current'!$G$16&lt;2.8907,1007.26-132.54*(2.8907-'Imperial ME - Current'!$G$16),1007.26)</f>
        <v>1007.26</v>
      </c>
      <c r="AL76" s="1">
        <f t="shared" si="36"/>
        <v>57108.260000000075</v>
      </c>
      <c r="AM76" s="40">
        <f>IF('Imperial ME - Current'!$G$16&lt;3.0807,491.38-48.3005*(3.0807-'Imperial ME - Current'!$G$16),491.38)</f>
        <v>491.38</v>
      </c>
      <c r="AN76" s="1">
        <f t="shared" si="27"/>
        <v>46230.140000000014</v>
      </c>
      <c r="AQ76" s="40">
        <v>98</v>
      </c>
      <c r="AR76" s="40">
        <f>IF('Imperial ME - Current'!$H$16&lt;2.8907,1007.26-132.54*(2.8907-'Imperial ME - Current'!$H$16),1007.26)</f>
        <v>1007.26</v>
      </c>
      <c r="AS76" s="1">
        <f t="shared" si="37"/>
        <v>57108.260000000075</v>
      </c>
      <c r="AT76" s="40">
        <f>IF('Imperial ME - Current'!$H$16&lt;3.0807,491.38-48.3005*(3.0807-'Imperial ME - Current'!$H$16),491.38)</f>
        <v>491.38</v>
      </c>
      <c r="AU76" s="1">
        <f t="shared" si="28"/>
        <v>46230.140000000014</v>
      </c>
      <c r="AX76" s="40">
        <v>98</v>
      </c>
      <c r="AY76" s="40">
        <f>IF('Imperial ME - Current'!$I$16&lt;2.8907,1007.26-132.54*(2.8907-'Imperial ME - Current'!$I$16),1007.26)</f>
        <v>1007.26</v>
      </c>
      <c r="AZ76" s="1">
        <f t="shared" si="38"/>
        <v>57108.260000000075</v>
      </c>
      <c r="BA76" s="40">
        <f>IF('Imperial ME - Current'!$I$16&lt;3.0807,491.38-48.3005*(3.0807-'Imperial ME - Current'!$I$16),491.38)</f>
        <v>491.38</v>
      </c>
      <c r="BB76" s="1">
        <f t="shared" si="29"/>
        <v>46230.140000000014</v>
      </c>
    </row>
    <row r="77" spans="1:54" x14ac:dyDescent="0.25">
      <c r="A77" s="40">
        <v>99</v>
      </c>
      <c r="B77" s="40">
        <f>IF('Imperial ME - Current'!$B$16&lt;2.8907,1007.26-132.54*(2.8907-'Imperial ME - Current'!$B$16),1007.26)</f>
        <v>1007.26</v>
      </c>
      <c r="C77" s="1">
        <f t="shared" si="31"/>
        <v>58115.520000000077</v>
      </c>
      <c r="D77" s="40">
        <f>IF('Imperial ME - Current'!$B$16&lt;3.0807,491.38-48.3005*(3.0807-'Imperial ME - Current'!$B$16),491.38)</f>
        <v>491.38</v>
      </c>
      <c r="E77" s="1">
        <f t="shared" si="30"/>
        <v>46721.520000000011</v>
      </c>
      <c r="H77" s="40">
        <v>99</v>
      </c>
      <c r="I77" s="40">
        <f>IF('Imperial ME - Current'!$C$16&lt;2.8907,1007.26-132.54*(2.8907-'Imperial ME - Current'!$C$16),1007.26)</f>
        <v>1007.26</v>
      </c>
      <c r="J77" s="1">
        <f t="shared" si="32"/>
        <v>58115.520000000077</v>
      </c>
      <c r="K77" s="40">
        <f>IF('Imperial ME - Current'!$C$16&lt;3.0807,491.38-48.3005*(3.0807-'Imperial ME - Current'!$C$16),491.38)</f>
        <v>491.38</v>
      </c>
      <c r="L77" s="1">
        <f t="shared" ref="L77:L140" si="39">K77+L76</f>
        <v>46721.520000000011</v>
      </c>
      <c r="O77" s="40">
        <v>99</v>
      </c>
      <c r="P77" s="40">
        <f>IF('Imperial ME - Current'!$D$16&lt;2.8907,1007.26-132.54*(2.8907-'Imperial ME - Current'!$D$16),1007.26)</f>
        <v>1007.26</v>
      </c>
      <c r="Q77" s="1">
        <f t="shared" si="33"/>
        <v>58115.520000000077</v>
      </c>
      <c r="R77" s="40">
        <f>IF('Imperial ME - Current'!$D$16&lt;3.0807,491.38-48.3005*(3.0807-'Imperial ME - Current'!$D$16),491.38)</f>
        <v>491.38</v>
      </c>
      <c r="S77" s="1">
        <f t="shared" ref="S77:S140" si="40">R77+S76</f>
        <v>46721.520000000011</v>
      </c>
      <c r="V77" s="40">
        <v>99</v>
      </c>
      <c r="W77" s="40">
        <f>IF('Imperial ME - Current'!$E$16&lt;2.8907,1007.26-132.54*(2.8907-'Imperial ME - Current'!$E$16),1007.26)</f>
        <v>1007.26</v>
      </c>
      <c r="X77" s="1">
        <f t="shared" si="34"/>
        <v>58115.520000000077</v>
      </c>
      <c r="Y77" s="40">
        <f>IF('Imperial ME - Current'!$E$16&lt;3.0807,491.38-48.3005*(3.0807-'Imperial ME - Current'!$E$16),491.38)</f>
        <v>491.38</v>
      </c>
      <c r="Z77" s="1">
        <f t="shared" ref="Z77:Z140" si="41">Y77+Z76</f>
        <v>46721.520000000011</v>
      </c>
      <c r="AC77" s="40">
        <v>99</v>
      </c>
      <c r="AD77" s="40">
        <f>IF('Imperial ME - Current'!$F$16&lt;2.8907,1007.26-132.54*(2.8907-'Imperial ME - Current'!$F$16),1007.26)</f>
        <v>1007.26</v>
      </c>
      <c r="AE77" s="1">
        <f t="shared" si="35"/>
        <v>58115.520000000077</v>
      </c>
      <c r="AF77" s="40">
        <f>IF('Imperial ME - Current'!$F$16&lt;3.0807,491.38-48.3005*(3.0807-'Imperial ME - Current'!$F$16),491.38)</f>
        <v>491.38</v>
      </c>
      <c r="AG77" s="1">
        <f t="shared" ref="AG77:AG140" si="42">AF77+AG76</f>
        <v>46721.520000000011</v>
      </c>
      <c r="AJ77" s="40">
        <v>99</v>
      </c>
      <c r="AK77" s="40">
        <f>IF('Imperial ME - Current'!$G$16&lt;2.8907,1007.26-132.54*(2.8907-'Imperial ME - Current'!$G$16),1007.26)</f>
        <v>1007.26</v>
      </c>
      <c r="AL77" s="1">
        <f t="shared" si="36"/>
        <v>58115.520000000077</v>
      </c>
      <c r="AM77" s="40">
        <f>IF('Imperial ME - Current'!$G$16&lt;3.0807,491.38-48.3005*(3.0807-'Imperial ME - Current'!$G$16),491.38)</f>
        <v>491.38</v>
      </c>
      <c r="AN77" s="1">
        <f t="shared" ref="AN77:AN140" si="43">AM77+AN76</f>
        <v>46721.520000000011</v>
      </c>
      <c r="AQ77" s="40">
        <v>99</v>
      </c>
      <c r="AR77" s="40">
        <f>IF('Imperial ME - Current'!$H$16&lt;2.8907,1007.26-132.54*(2.8907-'Imperial ME - Current'!$H$16),1007.26)</f>
        <v>1007.26</v>
      </c>
      <c r="AS77" s="1">
        <f t="shared" si="37"/>
        <v>58115.520000000077</v>
      </c>
      <c r="AT77" s="40">
        <f>IF('Imperial ME - Current'!$H$16&lt;3.0807,491.38-48.3005*(3.0807-'Imperial ME - Current'!$H$16),491.38)</f>
        <v>491.38</v>
      </c>
      <c r="AU77" s="1">
        <f t="shared" ref="AU77:AU140" si="44">AT77+AU76</f>
        <v>46721.520000000011</v>
      </c>
      <c r="AX77" s="40">
        <v>99</v>
      </c>
      <c r="AY77" s="40">
        <f>IF('Imperial ME - Current'!$I$16&lt;2.8907,1007.26-132.54*(2.8907-'Imperial ME - Current'!$I$16),1007.26)</f>
        <v>1007.26</v>
      </c>
      <c r="AZ77" s="1">
        <f t="shared" si="38"/>
        <v>58115.520000000077</v>
      </c>
      <c r="BA77" s="40">
        <f>IF('Imperial ME - Current'!$I$16&lt;3.0807,491.38-48.3005*(3.0807-'Imperial ME - Current'!$I$16),491.38)</f>
        <v>491.38</v>
      </c>
      <c r="BB77" s="1">
        <f t="shared" ref="BB77:BB140" si="45">BA77+BB76</f>
        <v>46721.520000000011</v>
      </c>
    </row>
    <row r="78" spans="1:54" x14ac:dyDescent="0.25">
      <c r="A78" s="40">
        <v>100</v>
      </c>
      <c r="B78" s="40">
        <f>IF('Imperial ME - Current'!$B$16&lt;2.8907,1007.26-132.54*(2.8907-'Imperial ME - Current'!$B$16),1007.26)</f>
        <v>1007.26</v>
      </c>
      <c r="C78" s="1">
        <f t="shared" si="31"/>
        <v>59122.780000000079</v>
      </c>
      <c r="D78" s="40">
        <f>IF('Imperial ME - Current'!$B$16&lt;3.0807,491.38-48.3005*(3.0807-'Imperial ME - Current'!$B$16),491.38)</f>
        <v>491.38</v>
      </c>
      <c r="E78" s="1">
        <f t="shared" si="30"/>
        <v>47212.900000000009</v>
      </c>
      <c r="H78" s="40">
        <v>100</v>
      </c>
      <c r="I78" s="40">
        <f>IF('Imperial ME - Current'!$C$16&lt;2.8907,1007.26-132.54*(2.8907-'Imperial ME - Current'!$C$16),1007.26)</f>
        <v>1007.26</v>
      </c>
      <c r="J78" s="1">
        <f t="shared" si="32"/>
        <v>59122.780000000079</v>
      </c>
      <c r="K78" s="40">
        <f>IF('Imperial ME - Current'!$C$16&lt;3.0807,491.38-48.3005*(3.0807-'Imperial ME - Current'!$C$16),491.38)</f>
        <v>491.38</v>
      </c>
      <c r="L78" s="1">
        <f t="shared" si="39"/>
        <v>47212.900000000009</v>
      </c>
      <c r="O78" s="40">
        <v>100</v>
      </c>
      <c r="P78" s="40">
        <f>IF('Imperial ME - Current'!$D$16&lt;2.8907,1007.26-132.54*(2.8907-'Imperial ME - Current'!$D$16),1007.26)</f>
        <v>1007.26</v>
      </c>
      <c r="Q78" s="1">
        <f t="shared" si="33"/>
        <v>59122.780000000079</v>
      </c>
      <c r="R78" s="40">
        <f>IF('Imperial ME - Current'!$D$16&lt;3.0807,491.38-48.3005*(3.0807-'Imperial ME - Current'!$D$16),491.38)</f>
        <v>491.38</v>
      </c>
      <c r="S78" s="1">
        <f t="shared" si="40"/>
        <v>47212.900000000009</v>
      </c>
      <c r="V78" s="40">
        <v>100</v>
      </c>
      <c r="W78" s="40">
        <f>IF('Imperial ME - Current'!$E$16&lt;2.8907,1007.26-132.54*(2.8907-'Imperial ME - Current'!$E$16),1007.26)</f>
        <v>1007.26</v>
      </c>
      <c r="X78" s="1">
        <f t="shared" si="34"/>
        <v>59122.780000000079</v>
      </c>
      <c r="Y78" s="40">
        <f>IF('Imperial ME - Current'!$E$16&lt;3.0807,491.38-48.3005*(3.0807-'Imperial ME - Current'!$E$16),491.38)</f>
        <v>491.38</v>
      </c>
      <c r="Z78" s="1">
        <f t="shared" si="41"/>
        <v>47212.900000000009</v>
      </c>
      <c r="AC78" s="40">
        <v>100</v>
      </c>
      <c r="AD78" s="40">
        <f>IF('Imperial ME - Current'!$F$16&lt;2.8907,1007.26-132.54*(2.8907-'Imperial ME - Current'!$F$16),1007.26)</f>
        <v>1007.26</v>
      </c>
      <c r="AE78" s="1">
        <f t="shared" si="35"/>
        <v>59122.780000000079</v>
      </c>
      <c r="AF78" s="40">
        <f>IF('Imperial ME - Current'!$F$16&lt;3.0807,491.38-48.3005*(3.0807-'Imperial ME - Current'!$F$16),491.38)</f>
        <v>491.38</v>
      </c>
      <c r="AG78" s="1">
        <f t="shared" si="42"/>
        <v>47212.900000000009</v>
      </c>
      <c r="AJ78" s="40">
        <v>100</v>
      </c>
      <c r="AK78" s="40">
        <f>IF('Imperial ME - Current'!$G$16&lt;2.8907,1007.26-132.54*(2.8907-'Imperial ME - Current'!$G$16),1007.26)</f>
        <v>1007.26</v>
      </c>
      <c r="AL78" s="1">
        <f t="shared" si="36"/>
        <v>59122.780000000079</v>
      </c>
      <c r="AM78" s="40">
        <f>IF('Imperial ME - Current'!$G$16&lt;3.0807,491.38-48.3005*(3.0807-'Imperial ME - Current'!$G$16),491.38)</f>
        <v>491.38</v>
      </c>
      <c r="AN78" s="1">
        <f t="shared" si="43"/>
        <v>47212.900000000009</v>
      </c>
      <c r="AQ78" s="40">
        <v>100</v>
      </c>
      <c r="AR78" s="40">
        <f>IF('Imperial ME - Current'!$H$16&lt;2.8907,1007.26-132.54*(2.8907-'Imperial ME - Current'!$H$16),1007.26)</f>
        <v>1007.26</v>
      </c>
      <c r="AS78" s="1">
        <f t="shared" si="37"/>
        <v>59122.780000000079</v>
      </c>
      <c r="AT78" s="40">
        <f>IF('Imperial ME - Current'!$H$16&lt;3.0807,491.38-48.3005*(3.0807-'Imperial ME - Current'!$H$16),491.38)</f>
        <v>491.38</v>
      </c>
      <c r="AU78" s="1">
        <f t="shared" si="44"/>
        <v>47212.900000000009</v>
      </c>
      <c r="AX78" s="40">
        <v>100</v>
      </c>
      <c r="AY78" s="40">
        <f>IF('Imperial ME - Current'!$I$16&lt;2.8907,1007.26-132.54*(2.8907-'Imperial ME - Current'!$I$16),1007.26)</f>
        <v>1007.26</v>
      </c>
      <c r="AZ78" s="1">
        <f t="shared" si="38"/>
        <v>59122.780000000079</v>
      </c>
      <c r="BA78" s="40">
        <f>IF('Imperial ME - Current'!$I$16&lt;3.0807,491.38-48.3005*(3.0807-'Imperial ME - Current'!$I$16),491.38)</f>
        <v>491.38</v>
      </c>
      <c r="BB78" s="1">
        <f t="shared" si="45"/>
        <v>47212.900000000009</v>
      </c>
    </row>
    <row r="79" spans="1:54" x14ac:dyDescent="0.25">
      <c r="A79" s="40">
        <v>101</v>
      </c>
      <c r="B79" s="40">
        <f>IF('Imperial ME - Current'!$B$16&lt;2.8907,1007.26-132.54*(2.8907-'Imperial ME - Current'!$B$16),1007.26)</f>
        <v>1007.26</v>
      </c>
      <c r="C79" s="1">
        <f t="shared" si="31"/>
        <v>60130.040000000081</v>
      </c>
      <c r="D79" s="40">
        <f>IF('Imperial ME - Current'!$B$16&lt;3.0807,491.38-48.3005*(3.0807-'Imperial ME - Current'!$B$16),491.38)</f>
        <v>491.38</v>
      </c>
      <c r="E79" s="1">
        <f t="shared" si="30"/>
        <v>47704.280000000006</v>
      </c>
      <c r="H79" s="40">
        <v>101</v>
      </c>
      <c r="I79" s="40">
        <f>IF('Imperial ME - Current'!$C$16&lt;2.8907,1007.26-132.54*(2.8907-'Imperial ME - Current'!$C$16),1007.26)</f>
        <v>1007.26</v>
      </c>
      <c r="J79" s="1">
        <f t="shared" si="32"/>
        <v>60130.040000000081</v>
      </c>
      <c r="K79" s="40">
        <f>IF('Imperial ME - Current'!$C$16&lt;3.0807,491.38-48.3005*(3.0807-'Imperial ME - Current'!$C$16),491.38)</f>
        <v>491.38</v>
      </c>
      <c r="L79" s="1">
        <f t="shared" si="39"/>
        <v>47704.280000000006</v>
      </c>
      <c r="O79" s="40">
        <v>101</v>
      </c>
      <c r="P79" s="40">
        <f>IF('Imperial ME - Current'!$D$16&lt;2.8907,1007.26-132.54*(2.8907-'Imperial ME - Current'!$D$16),1007.26)</f>
        <v>1007.26</v>
      </c>
      <c r="Q79" s="1">
        <f t="shared" si="33"/>
        <v>60130.040000000081</v>
      </c>
      <c r="R79" s="40">
        <f>IF('Imperial ME - Current'!$D$16&lt;3.0807,491.38-48.3005*(3.0807-'Imperial ME - Current'!$D$16),491.38)</f>
        <v>491.38</v>
      </c>
      <c r="S79" s="1">
        <f t="shared" si="40"/>
        <v>47704.280000000006</v>
      </c>
      <c r="V79" s="40">
        <v>101</v>
      </c>
      <c r="W79" s="40">
        <f>IF('Imperial ME - Current'!$E$16&lt;2.8907,1007.26-132.54*(2.8907-'Imperial ME - Current'!$E$16),1007.26)</f>
        <v>1007.26</v>
      </c>
      <c r="X79" s="1">
        <f t="shared" si="34"/>
        <v>60130.040000000081</v>
      </c>
      <c r="Y79" s="40">
        <f>IF('Imperial ME - Current'!$E$16&lt;3.0807,491.38-48.3005*(3.0807-'Imperial ME - Current'!$E$16),491.38)</f>
        <v>491.38</v>
      </c>
      <c r="Z79" s="1">
        <f t="shared" si="41"/>
        <v>47704.280000000006</v>
      </c>
      <c r="AC79" s="40">
        <v>101</v>
      </c>
      <c r="AD79" s="40">
        <f>IF('Imperial ME - Current'!$F$16&lt;2.8907,1007.26-132.54*(2.8907-'Imperial ME - Current'!$F$16),1007.26)</f>
        <v>1007.26</v>
      </c>
      <c r="AE79" s="1">
        <f t="shared" si="35"/>
        <v>60130.040000000081</v>
      </c>
      <c r="AF79" s="40">
        <f>IF('Imperial ME - Current'!$F$16&lt;3.0807,491.38-48.3005*(3.0807-'Imperial ME - Current'!$F$16),491.38)</f>
        <v>491.38</v>
      </c>
      <c r="AG79" s="1">
        <f t="shared" si="42"/>
        <v>47704.280000000006</v>
      </c>
      <c r="AJ79" s="40">
        <v>101</v>
      </c>
      <c r="AK79" s="40">
        <f>IF('Imperial ME - Current'!$G$16&lt;2.8907,1007.26-132.54*(2.8907-'Imperial ME - Current'!$G$16),1007.26)</f>
        <v>1007.26</v>
      </c>
      <c r="AL79" s="1">
        <f t="shared" si="36"/>
        <v>60130.040000000081</v>
      </c>
      <c r="AM79" s="40">
        <f>IF('Imperial ME - Current'!$G$16&lt;3.0807,491.38-48.3005*(3.0807-'Imperial ME - Current'!$G$16),491.38)</f>
        <v>491.38</v>
      </c>
      <c r="AN79" s="1">
        <f t="shared" si="43"/>
        <v>47704.280000000006</v>
      </c>
      <c r="AQ79" s="40">
        <v>101</v>
      </c>
      <c r="AR79" s="40">
        <f>IF('Imperial ME - Current'!$H$16&lt;2.8907,1007.26-132.54*(2.8907-'Imperial ME - Current'!$H$16),1007.26)</f>
        <v>1007.26</v>
      </c>
      <c r="AS79" s="1">
        <f t="shared" si="37"/>
        <v>60130.040000000081</v>
      </c>
      <c r="AT79" s="40">
        <f>IF('Imperial ME - Current'!$H$16&lt;3.0807,491.38-48.3005*(3.0807-'Imperial ME - Current'!$H$16),491.38)</f>
        <v>491.38</v>
      </c>
      <c r="AU79" s="1">
        <f t="shared" si="44"/>
        <v>47704.280000000006</v>
      </c>
      <c r="AX79" s="40">
        <v>101</v>
      </c>
      <c r="AY79" s="40">
        <f>IF('Imperial ME - Current'!$I$16&lt;2.8907,1007.26-132.54*(2.8907-'Imperial ME - Current'!$I$16),1007.26)</f>
        <v>1007.26</v>
      </c>
      <c r="AZ79" s="1">
        <f t="shared" si="38"/>
        <v>60130.040000000081</v>
      </c>
      <c r="BA79" s="40">
        <f>IF('Imperial ME - Current'!$I$16&lt;3.0807,491.38-48.3005*(3.0807-'Imperial ME - Current'!$I$16),491.38)</f>
        <v>491.38</v>
      </c>
      <c r="BB79" s="1">
        <f t="shared" si="45"/>
        <v>47704.280000000006</v>
      </c>
    </row>
    <row r="80" spans="1:54" x14ac:dyDescent="0.25">
      <c r="A80" s="40">
        <v>102</v>
      </c>
      <c r="B80" s="40">
        <f>IF('Imperial ME - Current'!$B$16&lt;2.8907,1007.26-132.54*(2.8907-'Imperial ME - Current'!$B$16),1007.26)</f>
        <v>1007.26</v>
      </c>
      <c r="C80" s="1">
        <f t="shared" si="31"/>
        <v>61137.300000000083</v>
      </c>
      <c r="D80" s="40">
        <f>IF('Imperial ME - Current'!$B$16&lt;3.0807,491.38-48.3005*(3.0807-'Imperial ME - Current'!$B$16),491.38)</f>
        <v>491.38</v>
      </c>
      <c r="E80" s="1">
        <f t="shared" si="30"/>
        <v>48195.66</v>
      </c>
      <c r="H80" s="40">
        <v>102</v>
      </c>
      <c r="I80" s="40">
        <f>IF('Imperial ME - Current'!$C$16&lt;2.8907,1007.26-132.54*(2.8907-'Imperial ME - Current'!$C$16),1007.26)</f>
        <v>1007.26</v>
      </c>
      <c r="J80" s="1">
        <f t="shared" si="32"/>
        <v>61137.300000000083</v>
      </c>
      <c r="K80" s="40">
        <f>IF('Imperial ME - Current'!$C$16&lt;3.0807,491.38-48.3005*(3.0807-'Imperial ME - Current'!$C$16),491.38)</f>
        <v>491.38</v>
      </c>
      <c r="L80" s="1">
        <f t="shared" si="39"/>
        <v>48195.66</v>
      </c>
      <c r="O80" s="40">
        <v>102</v>
      </c>
      <c r="P80" s="40">
        <f>IF('Imperial ME - Current'!$D$16&lt;2.8907,1007.26-132.54*(2.8907-'Imperial ME - Current'!$D$16),1007.26)</f>
        <v>1007.26</v>
      </c>
      <c r="Q80" s="1">
        <f t="shared" si="33"/>
        <v>61137.300000000083</v>
      </c>
      <c r="R80" s="40">
        <f>IF('Imperial ME - Current'!$D$16&lt;3.0807,491.38-48.3005*(3.0807-'Imperial ME - Current'!$D$16),491.38)</f>
        <v>491.38</v>
      </c>
      <c r="S80" s="1">
        <f t="shared" si="40"/>
        <v>48195.66</v>
      </c>
      <c r="V80" s="40">
        <v>102</v>
      </c>
      <c r="W80" s="40">
        <f>IF('Imperial ME - Current'!$E$16&lt;2.8907,1007.26-132.54*(2.8907-'Imperial ME - Current'!$E$16),1007.26)</f>
        <v>1007.26</v>
      </c>
      <c r="X80" s="1">
        <f t="shared" si="34"/>
        <v>61137.300000000083</v>
      </c>
      <c r="Y80" s="40">
        <f>IF('Imperial ME - Current'!$E$16&lt;3.0807,491.38-48.3005*(3.0807-'Imperial ME - Current'!$E$16),491.38)</f>
        <v>491.38</v>
      </c>
      <c r="Z80" s="1">
        <f t="shared" si="41"/>
        <v>48195.66</v>
      </c>
      <c r="AC80" s="40">
        <v>102</v>
      </c>
      <c r="AD80" s="40">
        <f>IF('Imperial ME - Current'!$F$16&lt;2.8907,1007.26-132.54*(2.8907-'Imperial ME - Current'!$F$16),1007.26)</f>
        <v>1007.26</v>
      </c>
      <c r="AE80" s="1">
        <f t="shared" si="35"/>
        <v>61137.300000000083</v>
      </c>
      <c r="AF80" s="40">
        <f>IF('Imperial ME - Current'!$F$16&lt;3.0807,491.38-48.3005*(3.0807-'Imperial ME - Current'!$F$16),491.38)</f>
        <v>491.38</v>
      </c>
      <c r="AG80" s="1">
        <f t="shared" si="42"/>
        <v>48195.66</v>
      </c>
      <c r="AJ80" s="40">
        <v>102</v>
      </c>
      <c r="AK80" s="40">
        <f>IF('Imperial ME - Current'!$G$16&lt;2.8907,1007.26-132.54*(2.8907-'Imperial ME - Current'!$G$16),1007.26)</f>
        <v>1007.26</v>
      </c>
      <c r="AL80" s="1">
        <f t="shared" si="36"/>
        <v>61137.300000000083</v>
      </c>
      <c r="AM80" s="40">
        <f>IF('Imperial ME - Current'!$G$16&lt;3.0807,491.38-48.3005*(3.0807-'Imperial ME - Current'!$G$16),491.38)</f>
        <v>491.38</v>
      </c>
      <c r="AN80" s="1">
        <f t="shared" si="43"/>
        <v>48195.66</v>
      </c>
      <c r="AQ80" s="40">
        <v>102</v>
      </c>
      <c r="AR80" s="40">
        <f>IF('Imperial ME - Current'!$H$16&lt;2.8907,1007.26-132.54*(2.8907-'Imperial ME - Current'!$H$16),1007.26)</f>
        <v>1007.26</v>
      </c>
      <c r="AS80" s="1">
        <f t="shared" si="37"/>
        <v>61137.300000000083</v>
      </c>
      <c r="AT80" s="40">
        <f>IF('Imperial ME - Current'!$H$16&lt;3.0807,491.38-48.3005*(3.0807-'Imperial ME - Current'!$H$16),491.38)</f>
        <v>491.38</v>
      </c>
      <c r="AU80" s="1">
        <f t="shared" si="44"/>
        <v>48195.66</v>
      </c>
      <c r="AX80" s="40">
        <v>102</v>
      </c>
      <c r="AY80" s="40">
        <f>IF('Imperial ME - Current'!$I$16&lt;2.8907,1007.26-132.54*(2.8907-'Imperial ME - Current'!$I$16),1007.26)</f>
        <v>1007.26</v>
      </c>
      <c r="AZ80" s="1">
        <f t="shared" si="38"/>
        <v>61137.300000000083</v>
      </c>
      <c r="BA80" s="40">
        <f>IF('Imperial ME - Current'!$I$16&lt;3.0807,491.38-48.3005*(3.0807-'Imperial ME - Current'!$I$16),491.38)</f>
        <v>491.38</v>
      </c>
      <c r="BB80" s="1">
        <f t="shared" si="45"/>
        <v>48195.66</v>
      </c>
    </row>
    <row r="81" spans="1:54" x14ac:dyDescent="0.25">
      <c r="A81" s="40">
        <v>103</v>
      </c>
      <c r="B81" s="40">
        <f>IF('Imperial ME - Current'!$B$16&lt;2.8907,1007.26-132.54*(2.8907-'Imperial ME - Current'!$B$16),1007.26)</f>
        <v>1007.26</v>
      </c>
      <c r="C81" s="1">
        <f t="shared" si="31"/>
        <v>62144.560000000085</v>
      </c>
      <c r="D81" s="40">
        <f>IF('Imperial ME - Current'!$B$16&lt;3.0807,491.38-48.3005*(3.0807-'Imperial ME - Current'!$B$16),491.38)</f>
        <v>491.38</v>
      </c>
      <c r="E81" s="1">
        <f t="shared" si="30"/>
        <v>48687.040000000001</v>
      </c>
      <c r="H81" s="40">
        <v>103</v>
      </c>
      <c r="I81" s="40">
        <f>IF('Imperial ME - Current'!$C$16&lt;2.8907,1007.26-132.54*(2.8907-'Imperial ME - Current'!$C$16),1007.26)</f>
        <v>1007.26</v>
      </c>
      <c r="J81" s="1">
        <f t="shared" si="32"/>
        <v>62144.560000000085</v>
      </c>
      <c r="K81" s="40">
        <f>IF('Imperial ME - Current'!$C$16&lt;3.0807,491.38-48.3005*(3.0807-'Imperial ME - Current'!$C$16),491.38)</f>
        <v>491.38</v>
      </c>
      <c r="L81" s="1">
        <f t="shared" si="39"/>
        <v>48687.040000000001</v>
      </c>
      <c r="O81" s="40">
        <v>103</v>
      </c>
      <c r="P81" s="40">
        <f>IF('Imperial ME - Current'!$D$16&lt;2.8907,1007.26-132.54*(2.8907-'Imperial ME - Current'!$D$16),1007.26)</f>
        <v>1007.26</v>
      </c>
      <c r="Q81" s="1">
        <f t="shared" si="33"/>
        <v>62144.560000000085</v>
      </c>
      <c r="R81" s="40">
        <f>IF('Imperial ME - Current'!$D$16&lt;3.0807,491.38-48.3005*(3.0807-'Imperial ME - Current'!$D$16),491.38)</f>
        <v>491.38</v>
      </c>
      <c r="S81" s="1">
        <f t="shared" si="40"/>
        <v>48687.040000000001</v>
      </c>
      <c r="V81" s="40">
        <v>103</v>
      </c>
      <c r="W81" s="40">
        <f>IF('Imperial ME - Current'!$E$16&lt;2.8907,1007.26-132.54*(2.8907-'Imperial ME - Current'!$E$16),1007.26)</f>
        <v>1007.26</v>
      </c>
      <c r="X81" s="1">
        <f t="shared" si="34"/>
        <v>62144.560000000085</v>
      </c>
      <c r="Y81" s="40">
        <f>IF('Imperial ME - Current'!$E$16&lt;3.0807,491.38-48.3005*(3.0807-'Imperial ME - Current'!$E$16),491.38)</f>
        <v>491.38</v>
      </c>
      <c r="Z81" s="1">
        <f t="shared" si="41"/>
        <v>48687.040000000001</v>
      </c>
      <c r="AC81" s="40">
        <v>103</v>
      </c>
      <c r="AD81" s="40">
        <f>IF('Imperial ME - Current'!$F$16&lt;2.8907,1007.26-132.54*(2.8907-'Imperial ME - Current'!$F$16),1007.26)</f>
        <v>1007.26</v>
      </c>
      <c r="AE81" s="1">
        <f t="shared" si="35"/>
        <v>62144.560000000085</v>
      </c>
      <c r="AF81" s="40">
        <f>IF('Imperial ME - Current'!$F$16&lt;3.0807,491.38-48.3005*(3.0807-'Imperial ME - Current'!$F$16),491.38)</f>
        <v>491.38</v>
      </c>
      <c r="AG81" s="1">
        <f t="shared" si="42"/>
        <v>48687.040000000001</v>
      </c>
      <c r="AJ81" s="40">
        <v>103</v>
      </c>
      <c r="AK81" s="40">
        <f>IF('Imperial ME - Current'!$G$16&lt;2.8907,1007.26-132.54*(2.8907-'Imperial ME - Current'!$G$16),1007.26)</f>
        <v>1007.26</v>
      </c>
      <c r="AL81" s="1">
        <f t="shared" si="36"/>
        <v>62144.560000000085</v>
      </c>
      <c r="AM81" s="40">
        <f>IF('Imperial ME - Current'!$G$16&lt;3.0807,491.38-48.3005*(3.0807-'Imperial ME - Current'!$G$16),491.38)</f>
        <v>491.38</v>
      </c>
      <c r="AN81" s="1">
        <f t="shared" si="43"/>
        <v>48687.040000000001</v>
      </c>
      <c r="AQ81" s="40">
        <v>103</v>
      </c>
      <c r="AR81" s="40">
        <f>IF('Imperial ME - Current'!$H$16&lt;2.8907,1007.26-132.54*(2.8907-'Imperial ME - Current'!$H$16),1007.26)</f>
        <v>1007.26</v>
      </c>
      <c r="AS81" s="1">
        <f t="shared" si="37"/>
        <v>62144.560000000085</v>
      </c>
      <c r="AT81" s="40">
        <f>IF('Imperial ME - Current'!$H$16&lt;3.0807,491.38-48.3005*(3.0807-'Imperial ME - Current'!$H$16),491.38)</f>
        <v>491.38</v>
      </c>
      <c r="AU81" s="1">
        <f t="shared" si="44"/>
        <v>48687.040000000001</v>
      </c>
      <c r="AX81" s="40">
        <v>103</v>
      </c>
      <c r="AY81" s="40">
        <f>IF('Imperial ME - Current'!$I$16&lt;2.8907,1007.26-132.54*(2.8907-'Imperial ME - Current'!$I$16),1007.26)</f>
        <v>1007.26</v>
      </c>
      <c r="AZ81" s="1">
        <f t="shared" si="38"/>
        <v>62144.560000000085</v>
      </c>
      <c r="BA81" s="40">
        <f>IF('Imperial ME - Current'!$I$16&lt;3.0807,491.38-48.3005*(3.0807-'Imperial ME - Current'!$I$16),491.38)</f>
        <v>491.38</v>
      </c>
      <c r="BB81" s="1">
        <f t="shared" si="45"/>
        <v>48687.040000000001</v>
      </c>
    </row>
    <row r="82" spans="1:54" x14ac:dyDescent="0.25">
      <c r="A82" s="40">
        <v>104</v>
      </c>
      <c r="B82" s="40">
        <f>IF('Imperial ME - Current'!$B$16&lt;2.8907,1007.26-132.54*(2.8907-'Imperial ME - Current'!$B$16),1007.26)</f>
        <v>1007.26</v>
      </c>
      <c r="C82" s="1">
        <f t="shared" si="31"/>
        <v>63151.820000000087</v>
      </c>
      <c r="D82" s="40">
        <f>IF('Imperial ME - Current'!$B$16&lt;3.0807,491.38-48.3005*(3.0807-'Imperial ME - Current'!$B$16),491.38)</f>
        <v>491.38</v>
      </c>
      <c r="E82" s="1">
        <f t="shared" si="30"/>
        <v>49178.42</v>
      </c>
      <c r="H82" s="40">
        <v>104</v>
      </c>
      <c r="I82" s="40">
        <f>IF('Imperial ME - Current'!$C$16&lt;2.8907,1007.26-132.54*(2.8907-'Imperial ME - Current'!$C$16),1007.26)</f>
        <v>1007.26</v>
      </c>
      <c r="J82" s="1">
        <f t="shared" si="32"/>
        <v>63151.820000000087</v>
      </c>
      <c r="K82" s="40">
        <f>IF('Imperial ME - Current'!$C$16&lt;3.0807,491.38-48.3005*(3.0807-'Imperial ME - Current'!$C$16),491.38)</f>
        <v>491.38</v>
      </c>
      <c r="L82" s="1">
        <f t="shared" si="39"/>
        <v>49178.42</v>
      </c>
      <c r="O82" s="40">
        <v>104</v>
      </c>
      <c r="P82" s="40">
        <f>IF('Imperial ME - Current'!$D$16&lt;2.8907,1007.26-132.54*(2.8907-'Imperial ME - Current'!$D$16),1007.26)</f>
        <v>1007.26</v>
      </c>
      <c r="Q82" s="1">
        <f t="shared" si="33"/>
        <v>63151.820000000087</v>
      </c>
      <c r="R82" s="40">
        <f>IF('Imperial ME - Current'!$D$16&lt;3.0807,491.38-48.3005*(3.0807-'Imperial ME - Current'!$D$16),491.38)</f>
        <v>491.38</v>
      </c>
      <c r="S82" s="1">
        <f t="shared" si="40"/>
        <v>49178.42</v>
      </c>
      <c r="V82" s="40">
        <v>104</v>
      </c>
      <c r="W82" s="40">
        <f>IF('Imperial ME - Current'!$E$16&lt;2.8907,1007.26-132.54*(2.8907-'Imperial ME - Current'!$E$16),1007.26)</f>
        <v>1007.26</v>
      </c>
      <c r="X82" s="1">
        <f t="shared" si="34"/>
        <v>63151.820000000087</v>
      </c>
      <c r="Y82" s="40">
        <f>IF('Imperial ME - Current'!$E$16&lt;3.0807,491.38-48.3005*(3.0807-'Imperial ME - Current'!$E$16),491.38)</f>
        <v>491.38</v>
      </c>
      <c r="Z82" s="1">
        <f t="shared" si="41"/>
        <v>49178.42</v>
      </c>
      <c r="AC82" s="40">
        <v>104</v>
      </c>
      <c r="AD82" s="40">
        <f>IF('Imperial ME - Current'!$F$16&lt;2.8907,1007.26-132.54*(2.8907-'Imperial ME - Current'!$F$16),1007.26)</f>
        <v>1007.26</v>
      </c>
      <c r="AE82" s="1">
        <f t="shared" si="35"/>
        <v>63151.820000000087</v>
      </c>
      <c r="AF82" s="40">
        <f>IF('Imperial ME - Current'!$F$16&lt;3.0807,491.38-48.3005*(3.0807-'Imperial ME - Current'!$F$16),491.38)</f>
        <v>491.38</v>
      </c>
      <c r="AG82" s="1">
        <f t="shared" si="42"/>
        <v>49178.42</v>
      </c>
      <c r="AJ82" s="40">
        <v>104</v>
      </c>
      <c r="AK82" s="40">
        <f>IF('Imperial ME - Current'!$G$16&lt;2.8907,1007.26-132.54*(2.8907-'Imperial ME - Current'!$G$16),1007.26)</f>
        <v>1007.26</v>
      </c>
      <c r="AL82" s="1">
        <f t="shared" si="36"/>
        <v>63151.820000000087</v>
      </c>
      <c r="AM82" s="40">
        <f>IF('Imperial ME - Current'!$G$16&lt;3.0807,491.38-48.3005*(3.0807-'Imperial ME - Current'!$G$16),491.38)</f>
        <v>491.38</v>
      </c>
      <c r="AN82" s="1">
        <f t="shared" si="43"/>
        <v>49178.42</v>
      </c>
      <c r="AQ82" s="40">
        <v>104</v>
      </c>
      <c r="AR82" s="40">
        <f>IF('Imperial ME - Current'!$H$16&lt;2.8907,1007.26-132.54*(2.8907-'Imperial ME - Current'!$H$16),1007.26)</f>
        <v>1007.26</v>
      </c>
      <c r="AS82" s="1">
        <f t="shared" si="37"/>
        <v>63151.820000000087</v>
      </c>
      <c r="AT82" s="40">
        <f>IF('Imperial ME - Current'!$H$16&lt;3.0807,491.38-48.3005*(3.0807-'Imperial ME - Current'!$H$16),491.38)</f>
        <v>491.38</v>
      </c>
      <c r="AU82" s="1">
        <f t="shared" si="44"/>
        <v>49178.42</v>
      </c>
      <c r="AX82" s="40">
        <v>104</v>
      </c>
      <c r="AY82" s="40">
        <f>IF('Imperial ME - Current'!$I$16&lt;2.8907,1007.26-132.54*(2.8907-'Imperial ME - Current'!$I$16),1007.26)</f>
        <v>1007.26</v>
      </c>
      <c r="AZ82" s="1">
        <f t="shared" si="38"/>
        <v>63151.820000000087</v>
      </c>
      <c r="BA82" s="40">
        <f>IF('Imperial ME - Current'!$I$16&lt;3.0807,491.38-48.3005*(3.0807-'Imperial ME - Current'!$I$16),491.38)</f>
        <v>491.38</v>
      </c>
      <c r="BB82" s="1">
        <f t="shared" si="45"/>
        <v>49178.42</v>
      </c>
    </row>
    <row r="83" spans="1:54" x14ac:dyDescent="0.25">
      <c r="A83" s="40">
        <v>105</v>
      </c>
      <c r="B83" s="40">
        <f>IF('Imperial ME - Current'!$B$16&lt;2.8907,1007.26-132.54*(2.8907-'Imperial ME - Current'!$B$16),1007.26)</f>
        <v>1007.26</v>
      </c>
      <c r="C83" s="1">
        <f t="shared" si="31"/>
        <v>64159.080000000089</v>
      </c>
      <c r="D83" s="40">
        <f>IF('Imperial ME - Current'!$B$16&lt;3.0807,491.38-48.3005*(3.0807-'Imperial ME - Current'!$B$16),491.38)</f>
        <v>491.38</v>
      </c>
      <c r="E83" s="1">
        <f t="shared" si="30"/>
        <v>49669.799999999996</v>
      </c>
      <c r="H83" s="40">
        <v>105</v>
      </c>
      <c r="I83" s="40">
        <f>IF('Imperial ME - Current'!$C$16&lt;2.8907,1007.26-132.54*(2.8907-'Imperial ME - Current'!$C$16),1007.26)</f>
        <v>1007.26</v>
      </c>
      <c r="J83" s="1">
        <f t="shared" si="32"/>
        <v>64159.080000000089</v>
      </c>
      <c r="K83" s="40">
        <f>IF('Imperial ME - Current'!$C$16&lt;3.0807,491.38-48.3005*(3.0807-'Imperial ME - Current'!$C$16),491.38)</f>
        <v>491.38</v>
      </c>
      <c r="L83" s="1">
        <f t="shared" si="39"/>
        <v>49669.799999999996</v>
      </c>
      <c r="O83" s="40">
        <v>105</v>
      </c>
      <c r="P83" s="40">
        <f>IF('Imperial ME - Current'!$D$16&lt;2.8907,1007.26-132.54*(2.8907-'Imperial ME - Current'!$D$16),1007.26)</f>
        <v>1007.26</v>
      </c>
      <c r="Q83" s="1">
        <f t="shared" si="33"/>
        <v>64159.080000000089</v>
      </c>
      <c r="R83" s="40">
        <f>IF('Imperial ME - Current'!$D$16&lt;3.0807,491.38-48.3005*(3.0807-'Imperial ME - Current'!$D$16),491.38)</f>
        <v>491.38</v>
      </c>
      <c r="S83" s="1">
        <f t="shared" si="40"/>
        <v>49669.799999999996</v>
      </c>
      <c r="V83" s="40">
        <v>105</v>
      </c>
      <c r="W83" s="40">
        <f>IF('Imperial ME - Current'!$E$16&lt;2.8907,1007.26-132.54*(2.8907-'Imperial ME - Current'!$E$16),1007.26)</f>
        <v>1007.26</v>
      </c>
      <c r="X83" s="1">
        <f t="shared" si="34"/>
        <v>64159.080000000089</v>
      </c>
      <c r="Y83" s="40">
        <f>IF('Imperial ME - Current'!$E$16&lt;3.0807,491.38-48.3005*(3.0807-'Imperial ME - Current'!$E$16),491.38)</f>
        <v>491.38</v>
      </c>
      <c r="Z83" s="1">
        <f t="shared" si="41"/>
        <v>49669.799999999996</v>
      </c>
      <c r="AC83" s="40">
        <v>105</v>
      </c>
      <c r="AD83" s="40">
        <f>IF('Imperial ME - Current'!$F$16&lt;2.8907,1007.26-132.54*(2.8907-'Imperial ME - Current'!$F$16),1007.26)</f>
        <v>1007.26</v>
      </c>
      <c r="AE83" s="1">
        <f t="shared" si="35"/>
        <v>64159.080000000089</v>
      </c>
      <c r="AF83" s="40">
        <f>IF('Imperial ME - Current'!$F$16&lt;3.0807,491.38-48.3005*(3.0807-'Imperial ME - Current'!$F$16),491.38)</f>
        <v>491.38</v>
      </c>
      <c r="AG83" s="1">
        <f t="shared" si="42"/>
        <v>49669.799999999996</v>
      </c>
      <c r="AJ83" s="40">
        <v>105</v>
      </c>
      <c r="AK83" s="40">
        <f>IF('Imperial ME - Current'!$G$16&lt;2.8907,1007.26-132.54*(2.8907-'Imperial ME - Current'!$G$16),1007.26)</f>
        <v>1007.26</v>
      </c>
      <c r="AL83" s="1">
        <f t="shared" si="36"/>
        <v>64159.080000000089</v>
      </c>
      <c r="AM83" s="40">
        <f>IF('Imperial ME - Current'!$G$16&lt;3.0807,491.38-48.3005*(3.0807-'Imperial ME - Current'!$G$16),491.38)</f>
        <v>491.38</v>
      </c>
      <c r="AN83" s="1">
        <f t="shared" si="43"/>
        <v>49669.799999999996</v>
      </c>
      <c r="AQ83" s="40">
        <v>105</v>
      </c>
      <c r="AR83" s="40">
        <f>IF('Imperial ME - Current'!$H$16&lt;2.8907,1007.26-132.54*(2.8907-'Imperial ME - Current'!$H$16),1007.26)</f>
        <v>1007.26</v>
      </c>
      <c r="AS83" s="1">
        <f t="shared" si="37"/>
        <v>64159.080000000089</v>
      </c>
      <c r="AT83" s="40">
        <f>IF('Imperial ME - Current'!$H$16&lt;3.0807,491.38-48.3005*(3.0807-'Imperial ME - Current'!$H$16),491.38)</f>
        <v>491.38</v>
      </c>
      <c r="AU83" s="1">
        <f t="shared" si="44"/>
        <v>49669.799999999996</v>
      </c>
      <c r="AX83" s="40">
        <v>105</v>
      </c>
      <c r="AY83" s="40">
        <f>IF('Imperial ME - Current'!$I$16&lt;2.8907,1007.26-132.54*(2.8907-'Imperial ME - Current'!$I$16),1007.26)</f>
        <v>1007.26</v>
      </c>
      <c r="AZ83" s="1">
        <f t="shared" si="38"/>
        <v>64159.080000000089</v>
      </c>
      <c r="BA83" s="40">
        <f>IF('Imperial ME - Current'!$I$16&lt;3.0807,491.38-48.3005*(3.0807-'Imperial ME - Current'!$I$16),491.38)</f>
        <v>491.38</v>
      </c>
      <c r="BB83" s="1">
        <f t="shared" si="45"/>
        <v>49669.799999999996</v>
      </c>
    </row>
    <row r="84" spans="1:54" x14ac:dyDescent="0.25">
      <c r="A84" s="40">
        <v>106</v>
      </c>
      <c r="B84" s="40">
        <f>IF('Imperial ME - Current'!$B$16&lt;2.8907,1007.26-132.54*(2.8907-'Imperial ME - Current'!$B$16),1007.26)</f>
        <v>1007.26</v>
      </c>
      <c r="C84" s="1">
        <f t="shared" si="31"/>
        <v>65166.340000000091</v>
      </c>
      <c r="D84" s="40">
        <f>IF('Imperial ME - Current'!$B$16&lt;3.0807,491.38-48.3005*(3.0807-'Imperial ME - Current'!$B$16),491.38)</f>
        <v>491.38</v>
      </c>
      <c r="E84" s="1">
        <f t="shared" si="30"/>
        <v>50161.179999999993</v>
      </c>
      <c r="H84" s="40">
        <v>106</v>
      </c>
      <c r="I84" s="40">
        <f>IF('Imperial ME - Current'!$C$16&lt;2.8907,1007.26-132.54*(2.8907-'Imperial ME - Current'!$C$16),1007.26)</f>
        <v>1007.26</v>
      </c>
      <c r="J84" s="1">
        <f t="shared" si="32"/>
        <v>65166.340000000091</v>
      </c>
      <c r="K84" s="40">
        <f>IF('Imperial ME - Current'!$C$16&lt;3.0807,491.38-48.3005*(3.0807-'Imperial ME - Current'!$C$16),491.38)</f>
        <v>491.38</v>
      </c>
      <c r="L84" s="1">
        <f t="shared" si="39"/>
        <v>50161.179999999993</v>
      </c>
      <c r="O84" s="40">
        <v>106</v>
      </c>
      <c r="P84" s="40">
        <f>IF('Imperial ME - Current'!$D$16&lt;2.8907,1007.26-132.54*(2.8907-'Imperial ME - Current'!$D$16),1007.26)</f>
        <v>1007.26</v>
      </c>
      <c r="Q84" s="1">
        <f t="shared" si="33"/>
        <v>65166.340000000091</v>
      </c>
      <c r="R84" s="40">
        <f>IF('Imperial ME - Current'!$D$16&lt;3.0807,491.38-48.3005*(3.0807-'Imperial ME - Current'!$D$16),491.38)</f>
        <v>491.38</v>
      </c>
      <c r="S84" s="1">
        <f t="shared" si="40"/>
        <v>50161.179999999993</v>
      </c>
      <c r="V84" s="40">
        <v>106</v>
      </c>
      <c r="W84" s="40">
        <f>IF('Imperial ME - Current'!$E$16&lt;2.8907,1007.26-132.54*(2.8907-'Imperial ME - Current'!$E$16),1007.26)</f>
        <v>1007.26</v>
      </c>
      <c r="X84" s="1">
        <f t="shared" si="34"/>
        <v>65166.340000000091</v>
      </c>
      <c r="Y84" s="40">
        <f>IF('Imperial ME - Current'!$E$16&lt;3.0807,491.38-48.3005*(3.0807-'Imperial ME - Current'!$E$16),491.38)</f>
        <v>491.38</v>
      </c>
      <c r="Z84" s="1">
        <f t="shared" si="41"/>
        <v>50161.179999999993</v>
      </c>
      <c r="AC84" s="40">
        <v>106</v>
      </c>
      <c r="AD84" s="40">
        <f>IF('Imperial ME - Current'!$F$16&lt;2.8907,1007.26-132.54*(2.8907-'Imperial ME - Current'!$F$16),1007.26)</f>
        <v>1007.26</v>
      </c>
      <c r="AE84" s="1">
        <f t="shared" si="35"/>
        <v>65166.340000000091</v>
      </c>
      <c r="AF84" s="40">
        <f>IF('Imperial ME - Current'!$F$16&lt;3.0807,491.38-48.3005*(3.0807-'Imperial ME - Current'!$F$16),491.38)</f>
        <v>491.38</v>
      </c>
      <c r="AG84" s="1">
        <f t="shared" si="42"/>
        <v>50161.179999999993</v>
      </c>
      <c r="AJ84" s="40">
        <v>106</v>
      </c>
      <c r="AK84" s="40">
        <f>IF('Imperial ME - Current'!$G$16&lt;2.8907,1007.26-132.54*(2.8907-'Imperial ME - Current'!$G$16),1007.26)</f>
        <v>1007.26</v>
      </c>
      <c r="AL84" s="1">
        <f t="shared" si="36"/>
        <v>65166.340000000091</v>
      </c>
      <c r="AM84" s="40">
        <f>IF('Imperial ME - Current'!$G$16&lt;3.0807,491.38-48.3005*(3.0807-'Imperial ME - Current'!$G$16),491.38)</f>
        <v>491.38</v>
      </c>
      <c r="AN84" s="1">
        <f t="shared" si="43"/>
        <v>50161.179999999993</v>
      </c>
      <c r="AQ84" s="40">
        <v>106</v>
      </c>
      <c r="AR84" s="40">
        <f>IF('Imperial ME - Current'!$H$16&lt;2.8907,1007.26-132.54*(2.8907-'Imperial ME - Current'!$H$16),1007.26)</f>
        <v>1007.26</v>
      </c>
      <c r="AS84" s="1">
        <f t="shared" si="37"/>
        <v>65166.340000000091</v>
      </c>
      <c r="AT84" s="40">
        <f>IF('Imperial ME - Current'!$H$16&lt;3.0807,491.38-48.3005*(3.0807-'Imperial ME - Current'!$H$16),491.38)</f>
        <v>491.38</v>
      </c>
      <c r="AU84" s="1">
        <f t="shared" si="44"/>
        <v>50161.179999999993</v>
      </c>
      <c r="AX84" s="40">
        <v>106</v>
      </c>
      <c r="AY84" s="40">
        <f>IF('Imperial ME - Current'!$I$16&lt;2.8907,1007.26-132.54*(2.8907-'Imperial ME - Current'!$I$16),1007.26)</f>
        <v>1007.26</v>
      </c>
      <c r="AZ84" s="1">
        <f t="shared" si="38"/>
        <v>65166.340000000091</v>
      </c>
      <c r="BA84" s="40">
        <f>IF('Imperial ME - Current'!$I$16&lt;3.0807,491.38-48.3005*(3.0807-'Imperial ME - Current'!$I$16),491.38)</f>
        <v>491.38</v>
      </c>
      <c r="BB84" s="1">
        <f t="shared" si="45"/>
        <v>50161.179999999993</v>
      </c>
    </row>
    <row r="85" spans="1:54" x14ac:dyDescent="0.25">
      <c r="A85" s="40">
        <v>107</v>
      </c>
      <c r="B85" s="40">
        <f>IF('Imperial ME - Current'!$B$16&lt;2.8907,1007.26-132.54*(2.8907-'Imperial ME - Current'!$B$16),1007.26)</f>
        <v>1007.26</v>
      </c>
      <c r="C85" s="1">
        <f t="shared" si="31"/>
        <v>66173.600000000093</v>
      </c>
      <c r="D85" s="40">
        <f>IF('Imperial ME - Current'!$B$16&lt;3.0807,491.38-48.3005*(3.0807-'Imperial ME - Current'!$B$16),491.38)</f>
        <v>491.38</v>
      </c>
      <c r="E85" s="1">
        <f t="shared" si="30"/>
        <v>50652.55999999999</v>
      </c>
      <c r="H85" s="40">
        <v>107</v>
      </c>
      <c r="I85" s="40">
        <f>IF('Imperial ME - Current'!$C$16&lt;2.8907,1007.26-132.54*(2.8907-'Imperial ME - Current'!$C$16),1007.26)</f>
        <v>1007.26</v>
      </c>
      <c r="J85" s="1">
        <f t="shared" si="32"/>
        <v>66173.600000000093</v>
      </c>
      <c r="K85" s="40">
        <f>IF('Imperial ME - Current'!$C$16&lt;3.0807,491.38-48.3005*(3.0807-'Imperial ME - Current'!$C$16),491.38)</f>
        <v>491.38</v>
      </c>
      <c r="L85" s="1">
        <f t="shared" si="39"/>
        <v>50652.55999999999</v>
      </c>
      <c r="O85" s="40">
        <v>107</v>
      </c>
      <c r="P85" s="40">
        <f>IF('Imperial ME - Current'!$D$16&lt;2.8907,1007.26-132.54*(2.8907-'Imperial ME - Current'!$D$16),1007.26)</f>
        <v>1007.26</v>
      </c>
      <c r="Q85" s="1">
        <f t="shared" si="33"/>
        <v>66173.600000000093</v>
      </c>
      <c r="R85" s="40">
        <f>IF('Imperial ME - Current'!$D$16&lt;3.0807,491.38-48.3005*(3.0807-'Imperial ME - Current'!$D$16),491.38)</f>
        <v>491.38</v>
      </c>
      <c r="S85" s="1">
        <f t="shared" si="40"/>
        <v>50652.55999999999</v>
      </c>
      <c r="V85" s="40">
        <v>107</v>
      </c>
      <c r="W85" s="40">
        <f>IF('Imperial ME - Current'!$E$16&lt;2.8907,1007.26-132.54*(2.8907-'Imperial ME - Current'!$E$16),1007.26)</f>
        <v>1007.26</v>
      </c>
      <c r="X85" s="1">
        <f t="shared" si="34"/>
        <v>66173.600000000093</v>
      </c>
      <c r="Y85" s="40">
        <f>IF('Imperial ME - Current'!$E$16&lt;3.0807,491.38-48.3005*(3.0807-'Imperial ME - Current'!$E$16),491.38)</f>
        <v>491.38</v>
      </c>
      <c r="Z85" s="1">
        <f t="shared" si="41"/>
        <v>50652.55999999999</v>
      </c>
      <c r="AC85" s="40">
        <v>107</v>
      </c>
      <c r="AD85" s="40">
        <f>IF('Imperial ME - Current'!$F$16&lt;2.8907,1007.26-132.54*(2.8907-'Imperial ME - Current'!$F$16),1007.26)</f>
        <v>1007.26</v>
      </c>
      <c r="AE85" s="1">
        <f t="shared" si="35"/>
        <v>66173.600000000093</v>
      </c>
      <c r="AF85" s="40">
        <f>IF('Imperial ME - Current'!$F$16&lt;3.0807,491.38-48.3005*(3.0807-'Imperial ME - Current'!$F$16),491.38)</f>
        <v>491.38</v>
      </c>
      <c r="AG85" s="1">
        <f t="shared" si="42"/>
        <v>50652.55999999999</v>
      </c>
      <c r="AJ85" s="40">
        <v>107</v>
      </c>
      <c r="AK85" s="40">
        <f>IF('Imperial ME - Current'!$G$16&lt;2.8907,1007.26-132.54*(2.8907-'Imperial ME - Current'!$G$16),1007.26)</f>
        <v>1007.26</v>
      </c>
      <c r="AL85" s="1">
        <f t="shared" si="36"/>
        <v>66173.600000000093</v>
      </c>
      <c r="AM85" s="40">
        <f>IF('Imperial ME - Current'!$G$16&lt;3.0807,491.38-48.3005*(3.0807-'Imperial ME - Current'!$G$16),491.38)</f>
        <v>491.38</v>
      </c>
      <c r="AN85" s="1">
        <f t="shared" si="43"/>
        <v>50652.55999999999</v>
      </c>
      <c r="AQ85" s="40">
        <v>107</v>
      </c>
      <c r="AR85" s="40">
        <f>IF('Imperial ME - Current'!$H$16&lt;2.8907,1007.26-132.54*(2.8907-'Imperial ME - Current'!$H$16),1007.26)</f>
        <v>1007.26</v>
      </c>
      <c r="AS85" s="1">
        <f t="shared" si="37"/>
        <v>66173.600000000093</v>
      </c>
      <c r="AT85" s="40">
        <f>IF('Imperial ME - Current'!$H$16&lt;3.0807,491.38-48.3005*(3.0807-'Imperial ME - Current'!$H$16),491.38)</f>
        <v>491.38</v>
      </c>
      <c r="AU85" s="1">
        <f t="shared" si="44"/>
        <v>50652.55999999999</v>
      </c>
      <c r="AX85" s="40">
        <v>107</v>
      </c>
      <c r="AY85" s="40">
        <f>IF('Imperial ME - Current'!$I$16&lt;2.8907,1007.26-132.54*(2.8907-'Imperial ME - Current'!$I$16),1007.26)</f>
        <v>1007.26</v>
      </c>
      <c r="AZ85" s="1">
        <f t="shared" si="38"/>
        <v>66173.600000000093</v>
      </c>
      <c r="BA85" s="40">
        <f>IF('Imperial ME - Current'!$I$16&lt;3.0807,491.38-48.3005*(3.0807-'Imperial ME - Current'!$I$16),491.38)</f>
        <v>491.38</v>
      </c>
      <c r="BB85" s="1">
        <f t="shared" si="45"/>
        <v>50652.55999999999</v>
      </c>
    </row>
    <row r="86" spans="1:54" x14ac:dyDescent="0.25">
      <c r="A86" s="40">
        <v>108</v>
      </c>
      <c r="B86" s="40">
        <f>IF('Imperial ME - Current'!$B$16&lt;2.8907,1007.26-132.54*(2.8907-'Imperial ME - Current'!$B$16),1007.26)</f>
        <v>1007.26</v>
      </c>
      <c r="C86" s="1">
        <f t="shared" si="31"/>
        <v>67180.860000000088</v>
      </c>
      <c r="D86" s="40">
        <f>IF('Imperial ME - Current'!$B$16&lt;3.0807,491.38-48.3005*(3.0807-'Imperial ME - Current'!$B$16),491.38)</f>
        <v>491.38</v>
      </c>
      <c r="E86" s="1">
        <f t="shared" si="30"/>
        <v>51143.939999999988</v>
      </c>
      <c r="H86" s="40">
        <v>108</v>
      </c>
      <c r="I86" s="40">
        <f>IF('Imperial ME - Current'!$C$16&lt;2.8907,1007.26-132.54*(2.8907-'Imperial ME - Current'!$C$16),1007.26)</f>
        <v>1007.26</v>
      </c>
      <c r="J86" s="1">
        <f t="shared" si="32"/>
        <v>67180.860000000088</v>
      </c>
      <c r="K86" s="40">
        <f>IF('Imperial ME - Current'!$C$16&lt;3.0807,491.38-48.3005*(3.0807-'Imperial ME - Current'!$C$16),491.38)</f>
        <v>491.38</v>
      </c>
      <c r="L86" s="1">
        <f t="shared" si="39"/>
        <v>51143.939999999988</v>
      </c>
      <c r="O86" s="40">
        <v>108</v>
      </c>
      <c r="P86" s="40">
        <f>IF('Imperial ME - Current'!$D$16&lt;2.8907,1007.26-132.54*(2.8907-'Imperial ME - Current'!$D$16),1007.26)</f>
        <v>1007.26</v>
      </c>
      <c r="Q86" s="1">
        <f t="shared" si="33"/>
        <v>67180.860000000088</v>
      </c>
      <c r="R86" s="40">
        <f>IF('Imperial ME - Current'!$D$16&lt;3.0807,491.38-48.3005*(3.0807-'Imperial ME - Current'!$D$16),491.38)</f>
        <v>491.38</v>
      </c>
      <c r="S86" s="1">
        <f t="shared" si="40"/>
        <v>51143.939999999988</v>
      </c>
      <c r="V86" s="40">
        <v>108</v>
      </c>
      <c r="W86" s="40">
        <f>IF('Imperial ME - Current'!$E$16&lt;2.8907,1007.26-132.54*(2.8907-'Imperial ME - Current'!$E$16),1007.26)</f>
        <v>1007.26</v>
      </c>
      <c r="X86" s="1">
        <f t="shared" si="34"/>
        <v>67180.860000000088</v>
      </c>
      <c r="Y86" s="40">
        <f>IF('Imperial ME - Current'!$E$16&lt;3.0807,491.38-48.3005*(3.0807-'Imperial ME - Current'!$E$16),491.38)</f>
        <v>491.38</v>
      </c>
      <c r="Z86" s="1">
        <f t="shared" si="41"/>
        <v>51143.939999999988</v>
      </c>
      <c r="AC86" s="40">
        <v>108</v>
      </c>
      <c r="AD86" s="40">
        <f>IF('Imperial ME - Current'!$F$16&lt;2.8907,1007.26-132.54*(2.8907-'Imperial ME - Current'!$F$16),1007.26)</f>
        <v>1007.26</v>
      </c>
      <c r="AE86" s="1">
        <f t="shared" si="35"/>
        <v>67180.860000000088</v>
      </c>
      <c r="AF86" s="40">
        <f>IF('Imperial ME - Current'!$F$16&lt;3.0807,491.38-48.3005*(3.0807-'Imperial ME - Current'!$F$16),491.38)</f>
        <v>491.38</v>
      </c>
      <c r="AG86" s="1">
        <f t="shared" si="42"/>
        <v>51143.939999999988</v>
      </c>
      <c r="AJ86" s="40">
        <v>108</v>
      </c>
      <c r="AK86" s="40">
        <f>IF('Imperial ME - Current'!$G$16&lt;2.8907,1007.26-132.54*(2.8907-'Imperial ME - Current'!$G$16),1007.26)</f>
        <v>1007.26</v>
      </c>
      <c r="AL86" s="1">
        <f t="shared" si="36"/>
        <v>67180.860000000088</v>
      </c>
      <c r="AM86" s="40">
        <f>IF('Imperial ME - Current'!$G$16&lt;3.0807,491.38-48.3005*(3.0807-'Imperial ME - Current'!$G$16),491.38)</f>
        <v>491.38</v>
      </c>
      <c r="AN86" s="1">
        <f t="shared" si="43"/>
        <v>51143.939999999988</v>
      </c>
      <c r="AQ86" s="40">
        <v>108</v>
      </c>
      <c r="AR86" s="40">
        <f>IF('Imperial ME - Current'!$H$16&lt;2.8907,1007.26-132.54*(2.8907-'Imperial ME - Current'!$H$16),1007.26)</f>
        <v>1007.26</v>
      </c>
      <c r="AS86" s="1">
        <f t="shared" si="37"/>
        <v>67180.860000000088</v>
      </c>
      <c r="AT86" s="40">
        <f>IF('Imperial ME - Current'!$H$16&lt;3.0807,491.38-48.3005*(3.0807-'Imperial ME - Current'!$H$16),491.38)</f>
        <v>491.38</v>
      </c>
      <c r="AU86" s="1">
        <f t="shared" si="44"/>
        <v>51143.939999999988</v>
      </c>
      <c r="AX86" s="40">
        <v>108</v>
      </c>
      <c r="AY86" s="40">
        <f>IF('Imperial ME - Current'!$I$16&lt;2.8907,1007.26-132.54*(2.8907-'Imperial ME - Current'!$I$16),1007.26)</f>
        <v>1007.26</v>
      </c>
      <c r="AZ86" s="1">
        <f t="shared" si="38"/>
        <v>67180.860000000088</v>
      </c>
      <c r="BA86" s="40">
        <f>IF('Imperial ME - Current'!$I$16&lt;3.0807,491.38-48.3005*(3.0807-'Imperial ME - Current'!$I$16),491.38)</f>
        <v>491.38</v>
      </c>
      <c r="BB86" s="1">
        <f t="shared" si="45"/>
        <v>51143.939999999988</v>
      </c>
    </row>
    <row r="87" spans="1:54" x14ac:dyDescent="0.25">
      <c r="A87" s="40">
        <v>109</v>
      </c>
      <c r="B87" s="40">
        <f>IF('Imperial ME - Current'!$B$16&lt;2.8907,1007.26-132.54*(2.8907-'Imperial ME - Current'!$B$16),1007.26)</f>
        <v>1007.26</v>
      </c>
      <c r="C87" s="1">
        <f t="shared" si="31"/>
        <v>68188.120000000083</v>
      </c>
      <c r="D87" s="40">
        <f>IF('Imperial ME - Current'!$B$16&lt;3.0807,491.38-48.3005*(3.0807-'Imperial ME - Current'!$B$16),491.38)</f>
        <v>491.38</v>
      </c>
      <c r="E87" s="1">
        <f t="shared" si="30"/>
        <v>51635.319999999985</v>
      </c>
      <c r="H87" s="40">
        <v>109</v>
      </c>
      <c r="I87" s="40">
        <f>IF('Imperial ME - Current'!$C$16&lt;2.8907,1007.26-132.54*(2.8907-'Imperial ME - Current'!$C$16),1007.26)</f>
        <v>1007.26</v>
      </c>
      <c r="J87" s="1">
        <f t="shared" si="32"/>
        <v>68188.120000000083</v>
      </c>
      <c r="K87" s="40">
        <f>IF('Imperial ME - Current'!$C$16&lt;3.0807,491.38-48.3005*(3.0807-'Imperial ME - Current'!$C$16),491.38)</f>
        <v>491.38</v>
      </c>
      <c r="L87" s="1">
        <f t="shared" si="39"/>
        <v>51635.319999999985</v>
      </c>
      <c r="O87" s="40">
        <v>109</v>
      </c>
      <c r="P87" s="40">
        <f>IF('Imperial ME - Current'!$D$16&lt;2.8907,1007.26-132.54*(2.8907-'Imperial ME - Current'!$D$16),1007.26)</f>
        <v>1007.26</v>
      </c>
      <c r="Q87" s="1">
        <f t="shared" si="33"/>
        <v>68188.120000000083</v>
      </c>
      <c r="R87" s="40">
        <f>IF('Imperial ME - Current'!$D$16&lt;3.0807,491.38-48.3005*(3.0807-'Imperial ME - Current'!$D$16),491.38)</f>
        <v>491.38</v>
      </c>
      <c r="S87" s="1">
        <f t="shared" si="40"/>
        <v>51635.319999999985</v>
      </c>
      <c r="V87" s="40">
        <v>109</v>
      </c>
      <c r="W87" s="40">
        <f>IF('Imperial ME - Current'!$E$16&lt;2.8907,1007.26-132.54*(2.8907-'Imperial ME - Current'!$E$16),1007.26)</f>
        <v>1007.26</v>
      </c>
      <c r="X87" s="1">
        <f t="shared" si="34"/>
        <v>68188.120000000083</v>
      </c>
      <c r="Y87" s="40">
        <f>IF('Imperial ME - Current'!$E$16&lt;3.0807,491.38-48.3005*(3.0807-'Imperial ME - Current'!$E$16),491.38)</f>
        <v>491.38</v>
      </c>
      <c r="Z87" s="1">
        <f t="shared" si="41"/>
        <v>51635.319999999985</v>
      </c>
      <c r="AC87" s="40">
        <v>109</v>
      </c>
      <c r="AD87" s="40">
        <f>IF('Imperial ME - Current'!$F$16&lt;2.8907,1007.26-132.54*(2.8907-'Imperial ME - Current'!$F$16),1007.26)</f>
        <v>1007.26</v>
      </c>
      <c r="AE87" s="1">
        <f t="shared" si="35"/>
        <v>68188.120000000083</v>
      </c>
      <c r="AF87" s="40">
        <f>IF('Imperial ME - Current'!$F$16&lt;3.0807,491.38-48.3005*(3.0807-'Imperial ME - Current'!$F$16),491.38)</f>
        <v>491.38</v>
      </c>
      <c r="AG87" s="1">
        <f t="shared" si="42"/>
        <v>51635.319999999985</v>
      </c>
      <c r="AJ87" s="40">
        <v>109</v>
      </c>
      <c r="AK87" s="40">
        <f>IF('Imperial ME - Current'!$G$16&lt;2.8907,1007.26-132.54*(2.8907-'Imperial ME - Current'!$G$16),1007.26)</f>
        <v>1007.26</v>
      </c>
      <c r="AL87" s="1">
        <f t="shared" si="36"/>
        <v>68188.120000000083</v>
      </c>
      <c r="AM87" s="40">
        <f>IF('Imperial ME - Current'!$G$16&lt;3.0807,491.38-48.3005*(3.0807-'Imperial ME - Current'!$G$16),491.38)</f>
        <v>491.38</v>
      </c>
      <c r="AN87" s="1">
        <f t="shared" si="43"/>
        <v>51635.319999999985</v>
      </c>
      <c r="AQ87" s="40">
        <v>109</v>
      </c>
      <c r="AR87" s="40">
        <f>IF('Imperial ME - Current'!$H$16&lt;2.8907,1007.26-132.54*(2.8907-'Imperial ME - Current'!$H$16),1007.26)</f>
        <v>1007.26</v>
      </c>
      <c r="AS87" s="1">
        <f t="shared" si="37"/>
        <v>68188.120000000083</v>
      </c>
      <c r="AT87" s="40">
        <f>IF('Imperial ME - Current'!$H$16&lt;3.0807,491.38-48.3005*(3.0807-'Imperial ME - Current'!$H$16),491.38)</f>
        <v>491.38</v>
      </c>
      <c r="AU87" s="1">
        <f t="shared" si="44"/>
        <v>51635.319999999985</v>
      </c>
      <c r="AX87" s="40">
        <v>109</v>
      </c>
      <c r="AY87" s="40">
        <f>IF('Imperial ME - Current'!$I$16&lt;2.8907,1007.26-132.54*(2.8907-'Imperial ME - Current'!$I$16),1007.26)</f>
        <v>1007.26</v>
      </c>
      <c r="AZ87" s="1">
        <f t="shared" si="38"/>
        <v>68188.120000000083</v>
      </c>
      <c r="BA87" s="40">
        <f>IF('Imperial ME - Current'!$I$16&lt;3.0807,491.38-48.3005*(3.0807-'Imperial ME - Current'!$I$16),491.38)</f>
        <v>491.38</v>
      </c>
      <c r="BB87" s="1">
        <f t="shared" si="45"/>
        <v>51635.319999999985</v>
      </c>
    </row>
    <row r="88" spans="1:54" x14ac:dyDescent="0.25">
      <c r="A88" s="40">
        <v>110</v>
      </c>
      <c r="B88" s="40">
        <f>IF('Imperial ME - Current'!$B$16&lt;2.8907,1007.26-132.54*(2.8907-'Imperial ME - Current'!$B$16),1007.26)</f>
        <v>1007.26</v>
      </c>
      <c r="C88" s="1">
        <f t="shared" si="31"/>
        <v>69195.380000000077</v>
      </c>
      <c r="D88" s="40">
        <f>IF('Imperial ME - Current'!$B$16&lt;3.0807,491.38-48.3005*(3.0807-'Imperial ME - Current'!$B$16),491.38)</f>
        <v>491.38</v>
      </c>
      <c r="E88" s="1">
        <f t="shared" si="30"/>
        <v>52126.699999999983</v>
      </c>
      <c r="H88" s="40">
        <v>110</v>
      </c>
      <c r="I88" s="40">
        <f>IF('Imperial ME - Current'!$C$16&lt;2.8907,1007.26-132.54*(2.8907-'Imperial ME - Current'!$C$16),1007.26)</f>
        <v>1007.26</v>
      </c>
      <c r="J88" s="1">
        <f t="shared" si="32"/>
        <v>69195.380000000077</v>
      </c>
      <c r="K88" s="40">
        <f>IF('Imperial ME - Current'!$C$16&lt;3.0807,491.38-48.3005*(3.0807-'Imperial ME - Current'!$C$16),491.38)</f>
        <v>491.38</v>
      </c>
      <c r="L88" s="1">
        <f t="shared" si="39"/>
        <v>52126.699999999983</v>
      </c>
      <c r="O88" s="40">
        <v>110</v>
      </c>
      <c r="P88" s="40">
        <f>IF('Imperial ME - Current'!$D$16&lt;2.8907,1007.26-132.54*(2.8907-'Imperial ME - Current'!$D$16),1007.26)</f>
        <v>1007.26</v>
      </c>
      <c r="Q88" s="1">
        <f t="shared" si="33"/>
        <v>69195.380000000077</v>
      </c>
      <c r="R88" s="40">
        <f>IF('Imperial ME - Current'!$D$16&lt;3.0807,491.38-48.3005*(3.0807-'Imperial ME - Current'!$D$16),491.38)</f>
        <v>491.38</v>
      </c>
      <c r="S88" s="1">
        <f t="shared" si="40"/>
        <v>52126.699999999983</v>
      </c>
      <c r="V88" s="40">
        <v>110</v>
      </c>
      <c r="W88" s="40">
        <f>IF('Imperial ME - Current'!$E$16&lt;2.8907,1007.26-132.54*(2.8907-'Imperial ME - Current'!$E$16),1007.26)</f>
        <v>1007.26</v>
      </c>
      <c r="X88" s="1">
        <f t="shared" si="34"/>
        <v>69195.380000000077</v>
      </c>
      <c r="Y88" s="40">
        <f>IF('Imperial ME - Current'!$E$16&lt;3.0807,491.38-48.3005*(3.0807-'Imperial ME - Current'!$E$16),491.38)</f>
        <v>491.38</v>
      </c>
      <c r="Z88" s="1">
        <f t="shared" si="41"/>
        <v>52126.699999999983</v>
      </c>
      <c r="AC88" s="40">
        <v>110</v>
      </c>
      <c r="AD88" s="40">
        <f>IF('Imperial ME - Current'!$F$16&lt;2.8907,1007.26-132.54*(2.8907-'Imperial ME - Current'!$F$16),1007.26)</f>
        <v>1007.26</v>
      </c>
      <c r="AE88" s="1">
        <f t="shared" si="35"/>
        <v>69195.380000000077</v>
      </c>
      <c r="AF88" s="40">
        <f>IF('Imperial ME - Current'!$F$16&lt;3.0807,491.38-48.3005*(3.0807-'Imperial ME - Current'!$F$16),491.38)</f>
        <v>491.38</v>
      </c>
      <c r="AG88" s="1">
        <f t="shared" si="42"/>
        <v>52126.699999999983</v>
      </c>
      <c r="AJ88" s="40">
        <v>110</v>
      </c>
      <c r="AK88" s="40">
        <f>IF('Imperial ME - Current'!$G$16&lt;2.8907,1007.26-132.54*(2.8907-'Imperial ME - Current'!$G$16),1007.26)</f>
        <v>1007.26</v>
      </c>
      <c r="AL88" s="1">
        <f t="shared" si="36"/>
        <v>69195.380000000077</v>
      </c>
      <c r="AM88" s="40">
        <f>IF('Imperial ME - Current'!$G$16&lt;3.0807,491.38-48.3005*(3.0807-'Imperial ME - Current'!$G$16),491.38)</f>
        <v>491.38</v>
      </c>
      <c r="AN88" s="1">
        <f t="shared" si="43"/>
        <v>52126.699999999983</v>
      </c>
      <c r="AQ88" s="40">
        <v>110</v>
      </c>
      <c r="AR88" s="40">
        <f>IF('Imperial ME - Current'!$H$16&lt;2.8907,1007.26-132.54*(2.8907-'Imperial ME - Current'!$H$16),1007.26)</f>
        <v>1007.26</v>
      </c>
      <c r="AS88" s="1">
        <f t="shared" si="37"/>
        <v>69195.380000000077</v>
      </c>
      <c r="AT88" s="40">
        <f>IF('Imperial ME - Current'!$H$16&lt;3.0807,491.38-48.3005*(3.0807-'Imperial ME - Current'!$H$16),491.38)</f>
        <v>491.38</v>
      </c>
      <c r="AU88" s="1">
        <f t="shared" si="44"/>
        <v>52126.699999999983</v>
      </c>
      <c r="AX88" s="40">
        <v>110</v>
      </c>
      <c r="AY88" s="40">
        <f>IF('Imperial ME - Current'!$I$16&lt;2.8907,1007.26-132.54*(2.8907-'Imperial ME - Current'!$I$16),1007.26)</f>
        <v>1007.26</v>
      </c>
      <c r="AZ88" s="1">
        <f t="shared" si="38"/>
        <v>69195.380000000077</v>
      </c>
      <c r="BA88" s="40">
        <f>IF('Imperial ME - Current'!$I$16&lt;3.0807,491.38-48.3005*(3.0807-'Imperial ME - Current'!$I$16),491.38)</f>
        <v>491.38</v>
      </c>
      <c r="BB88" s="1">
        <f t="shared" si="45"/>
        <v>52126.699999999983</v>
      </c>
    </row>
    <row r="89" spans="1:54" x14ac:dyDescent="0.25">
      <c r="A89" s="40">
        <v>111</v>
      </c>
      <c r="B89" s="40">
        <f>IF('Imperial ME - Current'!$B$16&lt;2.8907,1007.26-132.54*(2.8907-'Imperial ME - Current'!$B$16),1007.26)</f>
        <v>1007.26</v>
      </c>
      <c r="C89" s="1">
        <f t="shared" si="31"/>
        <v>70202.640000000072</v>
      </c>
      <c r="D89" s="40">
        <f>IF('Imperial ME - Current'!$B$16&lt;3.0807,491.38-48.3005*(3.0807-'Imperial ME - Current'!$B$16),491.38)</f>
        <v>491.38</v>
      </c>
      <c r="E89" s="1">
        <f t="shared" si="30"/>
        <v>52618.07999999998</v>
      </c>
      <c r="H89" s="40">
        <v>111</v>
      </c>
      <c r="I89" s="40">
        <f>IF('Imperial ME - Current'!$C$16&lt;2.8907,1007.26-132.54*(2.8907-'Imperial ME - Current'!$C$16),1007.26)</f>
        <v>1007.26</v>
      </c>
      <c r="J89" s="1">
        <f t="shared" si="32"/>
        <v>70202.640000000072</v>
      </c>
      <c r="K89" s="40">
        <f>IF('Imperial ME - Current'!$C$16&lt;3.0807,491.38-48.3005*(3.0807-'Imperial ME - Current'!$C$16),491.38)</f>
        <v>491.38</v>
      </c>
      <c r="L89" s="1">
        <f t="shared" si="39"/>
        <v>52618.07999999998</v>
      </c>
      <c r="O89" s="40">
        <v>111</v>
      </c>
      <c r="P89" s="40">
        <f>IF('Imperial ME - Current'!$D$16&lt;2.8907,1007.26-132.54*(2.8907-'Imperial ME - Current'!$D$16),1007.26)</f>
        <v>1007.26</v>
      </c>
      <c r="Q89" s="1">
        <f t="shared" si="33"/>
        <v>70202.640000000072</v>
      </c>
      <c r="R89" s="40">
        <f>IF('Imperial ME - Current'!$D$16&lt;3.0807,491.38-48.3005*(3.0807-'Imperial ME - Current'!$D$16),491.38)</f>
        <v>491.38</v>
      </c>
      <c r="S89" s="1">
        <f t="shared" si="40"/>
        <v>52618.07999999998</v>
      </c>
      <c r="V89" s="40">
        <v>111</v>
      </c>
      <c r="W89" s="40">
        <f>IF('Imperial ME - Current'!$E$16&lt;2.8907,1007.26-132.54*(2.8907-'Imperial ME - Current'!$E$16),1007.26)</f>
        <v>1007.26</v>
      </c>
      <c r="X89" s="1">
        <f t="shared" si="34"/>
        <v>70202.640000000072</v>
      </c>
      <c r="Y89" s="40">
        <f>IF('Imperial ME - Current'!$E$16&lt;3.0807,491.38-48.3005*(3.0807-'Imperial ME - Current'!$E$16),491.38)</f>
        <v>491.38</v>
      </c>
      <c r="Z89" s="1">
        <f t="shared" si="41"/>
        <v>52618.07999999998</v>
      </c>
      <c r="AC89" s="40">
        <v>111</v>
      </c>
      <c r="AD89" s="40">
        <f>IF('Imperial ME - Current'!$F$16&lt;2.8907,1007.26-132.54*(2.8907-'Imperial ME - Current'!$F$16),1007.26)</f>
        <v>1007.26</v>
      </c>
      <c r="AE89" s="1">
        <f t="shared" si="35"/>
        <v>70202.640000000072</v>
      </c>
      <c r="AF89" s="40">
        <f>IF('Imperial ME - Current'!$F$16&lt;3.0807,491.38-48.3005*(3.0807-'Imperial ME - Current'!$F$16),491.38)</f>
        <v>491.38</v>
      </c>
      <c r="AG89" s="1">
        <f t="shared" si="42"/>
        <v>52618.07999999998</v>
      </c>
      <c r="AJ89" s="40">
        <v>111</v>
      </c>
      <c r="AK89" s="40">
        <f>IF('Imperial ME - Current'!$G$16&lt;2.8907,1007.26-132.54*(2.8907-'Imperial ME - Current'!$G$16),1007.26)</f>
        <v>1007.26</v>
      </c>
      <c r="AL89" s="1">
        <f t="shared" si="36"/>
        <v>70202.640000000072</v>
      </c>
      <c r="AM89" s="40">
        <f>IF('Imperial ME - Current'!$G$16&lt;3.0807,491.38-48.3005*(3.0807-'Imperial ME - Current'!$G$16),491.38)</f>
        <v>491.38</v>
      </c>
      <c r="AN89" s="1">
        <f t="shared" si="43"/>
        <v>52618.07999999998</v>
      </c>
      <c r="AQ89" s="40">
        <v>111</v>
      </c>
      <c r="AR89" s="40">
        <f>IF('Imperial ME - Current'!$H$16&lt;2.8907,1007.26-132.54*(2.8907-'Imperial ME - Current'!$H$16),1007.26)</f>
        <v>1007.26</v>
      </c>
      <c r="AS89" s="1">
        <f t="shared" si="37"/>
        <v>70202.640000000072</v>
      </c>
      <c r="AT89" s="40">
        <f>IF('Imperial ME - Current'!$H$16&lt;3.0807,491.38-48.3005*(3.0807-'Imperial ME - Current'!$H$16),491.38)</f>
        <v>491.38</v>
      </c>
      <c r="AU89" s="1">
        <f t="shared" si="44"/>
        <v>52618.07999999998</v>
      </c>
      <c r="AX89" s="40">
        <v>111</v>
      </c>
      <c r="AY89" s="40">
        <f>IF('Imperial ME - Current'!$I$16&lt;2.8907,1007.26-132.54*(2.8907-'Imperial ME - Current'!$I$16),1007.26)</f>
        <v>1007.26</v>
      </c>
      <c r="AZ89" s="1">
        <f t="shared" si="38"/>
        <v>70202.640000000072</v>
      </c>
      <c r="BA89" s="40">
        <f>IF('Imperial ME - Current'!$I$16&lt;3.0807,491.38-48.3005*(3.0807-'Imperial ME - Current'!$I$16),491.38)</f>
        <v>491.38</v>
      </c>
      <c r="BB89" s="1">
        <f t="shared" si="45"/>
        <v>52618.07999999998</v>
      </c>
    </row>
    <row r="90" spans="1:54" x14ac:dyDescent="0.25">
      <c r="A90" s="40">
        <v>112</v>
      </c>
      <c r="B90" s="40">
        <f>IF('Imperial ME - Current'!$B$16&lt;2.8907,1007.26-132.54*(2.8907-'Imperial ME - Current'!$B$16),1007.26)</f>
        <v>1007.26</v>
      </c>
      <c r="C90" s="1">
        <f t="shared" si="31"/>
        <v>71209.900000000067</v>
      </c>
      <c r="D90" s="40">
        <f>IF('Imperial ME - Current'!$B$16&lt;3.0807,491.38-48.3005*(3.0807-'Imperial ME - Current'!$B$16),491.38)</f>
        <v>491.38</v>
      </c>
      <c r="E90" s="1">
        <f t="shared" si="30"/>
        <v>53109.459999999977</v>
      </c>
      <c r="H90" s="40">
        <v>112</v>
      </c>
      <c r="I90" s="40">
        <f>IF('Imperial ME - Current'!$C$16&lt;2.8907,1007.26-132.54*(2.8907-'Imperial ME - Current'!$C$16),1007.26)</f>
        <v>1007.26</v>
      </c>
      <c r="J90" s="1">
        <f t="shared" si="32"/>
        <v>71209.900000000067</v>
      </c>
      <c r="K90" s="40">
        <f>IF('Imperial ME - Current'!$C$16&lt;3.0807,491.38-48.3005*(3.0807-'Imperial ME - Current'!$C$16),491.38)</f>
        <v>491.38</v>
      </c>
      <c r="L90" s="1">
        <f t="shared" si="39"/>
        <v>53109.459999999977</v>
      </c>
      <c r="O90" s="40">
        <v>112</v>
      </c>
      <c r="P90" s="40">
        <f>IF('Imperial ME - Current'!$D$16&lt;2.8907,1007.26-132.54*(2.8907-'Imperial ME - Current'!$D$16),1007.26)</f>
        <v>1007.26</v>
      </c>
      <c r="Q90" s="1">
        <f t="shared" si="33"/>
        <v>71209.900000000067</v>
      </c>
      <c r="R90" s="40">
        <f>IF('Imperial ME - Current'!$D$16&lt;3.0807,491.38-48.3005*(3.0807-'Imperial ME - Current'!$D$16),491.38)</f>
        <v>491.38</v>
      </c>
      <c r="S90" s="1">
        <f t="shared" si="40"/>
        <v>53109.459999999977</v>
      </c>
      <c r="V90" s="40">
        <v>112</v>
      </c>
      <c r="W90" s="40">
        <f>IF('Imperial ME - Current'!$E$16&lt;2.8907,1007.26-132.54*(2.8907-'Imperial ME - Current'!$E$16),1007.26)</f>
        <v>1007.26</v>
      </c>
      <c r="X90" s="1">
        <f t="shared" si="34"/>
        <v>71209.900000000067</v>
      </c>
      <c r="Y90" s="40">
        <f>IF('Imperial ME - Current'!$E$16&lt;3.0807,491.38-48.3005*(3.0807-'Imperial ME - Current'!$E$16),491.38)</f>
        <v>491.38</v>
      </c>
      <c r="Z90" s="1">
        <f t="shared" si="41"/>
        <v>53109.459999999977</v>
      </c>
      <c r="AC90" s="40">
        <v>112</v>
      </c>
      <c r="AD90" s="40">
        <f>IF('Imperial ME - Current'!$F$16&lt;2.8907,1007.26-132.54*(2.8907-'Imperial ME - Current'!$F$16),1007.26)</f>
        <v>1007.26</v>
      </c>
      <c r="AE90" s="1">
        <f t="shared" si="35"/>
        <v>71209.900000000067</v>
      </c>
      <c r="AF90" s="40">
        <f>IF('Imperial ME - Current'!$F$16&lt;3.0807,491.38-48.3005*(3.0807-'Imperial ME - Current'!$F$16),491.38)</f>
        <v>491.38</v>
      </c>
      <c r="AG90" s="1">
        <f t="shared" si="42"/>
        <v>53109.459999999977</v>
      </c>
      <c r="AJ90" s="40">
        <v>112</v>
      </c>
      <c r="AK90" s="40">
        <f>IF('Imperial ME - Current'!$G$16&lt;2.8907,1007.26-132.54*(2.8907-'Imperial ME - Current'!$G$16),1007.26)</f>
        <v>1007.26</v>
      </c>
      <c r="AL90" s="1">
        <f t="shared" si="36"/>
        <v>71209.900000000067</v>
      </c>
      <c r="AM90" s="40">
        <f>IF('Imperial ME - Current'!$G$16&lt;3.0807,491.38-48.3005*(3.0807-'Imperial ME - Current'!$G$16),491.38)</f>
        <v>491.38</v>
      </c>
      <c r="AN90" s="1">
        <f t="shared" si="43"/>
        <v>53109.459999999977</v>
      </c>
      <c r="AQ90" s="40">
        <v>112</v>
      </c>
      <c r="AR90" s="40">
        <f>IF('Imperial ME - Current'!$H$16&lt;2.8907,1007.26-132.54*(2.8907-'Imperial ME - Current'!$H$16),1007.26)</f>
        <v>1007.26</v>
      </c>
      <c r="AS90" s="1">
        <f t="shared" si="37"/>
        <v>71209.900000000067</v>
      </c>
      <c r="AT90" s="40">
        <f>IF('Imperial ME - Current'!$H$16&lt;3.0807,491.38-48.3005*(3.0807-'Imperial ME - Current'!$H$16),491.38)</f>
        <v>491.38</v>
      </c>
      <c r="AU90" s="1">
        <f t="shared" si="44"/>
        <v>53109.459999999977</v>
      </c>
      <c r="AX90" s="40">
        <v>112</v>
      </c>
      <c r="AY90" s="40">
        <f>IF('Imperial ME - Current'!$I$16&lt;2.8907,1007.26-132.54*(2.8907-'Imperial ME - Current'!$I$16),1007.26)</f>
        <v>1007.26</v>
      </c>
      <c r="AZ90" s="1">
        <f t="shared" si="38"/>
        <v>71209.900000000067</v>
      </c>
      <c r="BA90" s="40">
        <f>IF('Imperial ME - Current'!$I$16&lt;3.0807,491.38-48.3005*(3.0807-'Imperial ME - Current'!$I$16),491.38)</f>
        <v>491.38</v>
      </c>
      <c r="BB90" s="1">
        <f t="shared" si="45"/>
        <v>53109.459999999977</v>
      </c>
    </row>
    <row r="91" spans="1:54" x14ac:dyDescent="0.25">
      <c r="A91" s="40">
        <v>113</v>
      </c>
      <c r="B91" s="40">
        <f>IF('Imperial ME - Current'!$B$16&lt;2.8907,1007.26-132.54*(2.8907-'Imperial ME - Current'!$B$16),1007.26)</f>
        <v>1007.26</v>
      </c>
      <c r="C91" s="1">
        <f t="shared" si="31"/>
        <v>72217.160000000062</v>
      </c>
      <c r="D91" s="40">
        <f>IF('Imperial ME - Current'!$B$16&lt;3.0807,491.38-48.3005*(3.0807-'Imperial ME - Current'!$B$16),491.38)</f>
        <v>491.38</v>
      </c>
      <c r="E91" s="1">
        <f t="shared" si="30"/>
        <v>53600.839999999975</v>
      </c>
      <c r="H91" s="40">
        <v>113</v>
      </c>
      <c r="I91" s="40">
        <f>IF('Imperial ME - Current'!$C$16&lt;2.8907,1007.26-132.54*(2.8907-'Imperial ME - Current'!$C$16),1007.26)</f>
        <v>1007.26</v>
      </c>
      <c r="J91" s="1">
        <f t="shared" si="32"/>
        <v>72217.160000000062</v>
      </c>
      <c r="K91" s="40">
        <f>IF('Imperial ME - Current'!$C$16&lt;3.0807,491.38-48.3005*(3.0807-'Imperial ME - Current'!$C$16),491.38)</f>
        <v>491.38</v>
      </c>
      <c r="L91" s="1">
        <f t="shared" si="39"/>
        <v>53600.839999999975</v>
      </c>
      <c r="O91" s="40">
        <v>113</v>
      </c>
      <c r="P91" s="40">
        <f>IF('Imperial ME - Current'!$D$16&lt;2.8907,1007.26-132.54*(2.8907-'Imperial ME - Current'!$D$16),1007.26)</f>
        <v>1007.26</v>
      </c>
      <c r="Q91" s="1">
        <f t="shared" si="33"/>
        <v>72217.160000000062</v>
      </c>
      <c r="R91" s="40">
        <f>IF('Imperial ME - Current'!$D$16&lt;3.0807,491.38-48.3005*(3.0807-'Imperial ME - Current'!$D$16),491.38)</f>
        <v>491.38</v>
      </c>
      <c r="S91" s="1">
        <f t="shared" si="40"/>
        <v>53600.839999999975</v>
      </c>
      <c r="V91" s="40">
        <v>113</v>
      </c>
      <c r="W91" s="40">
        <f>IF('Imperial ME - Current'!$E$16&lt;2.8907,1007.26-132.54*(2.8907-'Imperial ME - Current'!$E$16),1007.26)</f>
        <v>1007.26</v>
      </c>
      <c r="X91" s="1">
        <f t="shared" si="34"/>
        <v>72217.160000000062</v>
      </c>
      <c r="Y91" s="40">
        <f>IF('Imperial ME - Current'!$E$16&lt;3.0807,491.38-48.3005*(3.0807-'Imperial ME - Current'!$E$16),491.38)</f>
        <v>491.38</v>
      </c>
      <c r="Z91" s="1">
        <f t="shared" si="41"/>
        <v>53600.839999999975</v>
      </c>
      <c r="AC91" s="40">
        <v>113</v>
      </c>
      <c r="AD91" s="40">
        <f>IF('Imperial ME - Current'!$F$16&lt;2.8907,1007.26-132.54*(2.8907-'Imperial ME - Current'!$F$16),1007.26)</f>
        <v>1007.26</v>
      </c>
      <c r="AE91" s="1">
        <f t="shared" si="35"/>
        <v>72217.160000000062</v>
      </c>
      <c r="AF91" s="40">
        <f>IF('Imperial ME - Current'!$F$16&lt;3.0807,491.38-48.3005*(3.0807-'Imperial ME - Current'!$F$16),491.38)</f>
        <v>491.38</v>
      </c>
      <c r="AG91" s="1">
        <f t="shared" si="42"/>
        <v>53600.839999999975</v>
      </c>
      <c r="AJ91" s="40">
        <v>113</v>
      </c>
      <c r="AK91" s="40">
        <f>IF('Imperial ME - Current'!$G$16&lt;2.8907,1007.26-132.54*(2.8907-'Imperial ME - Current'!$G$16),1007.26)</f>
        <v>1007.26</v>
      </c>
      <c r="AL91" s="1">
        <f t="shared" si="36"/>
        <v>72217.160000000062</v>
      </c>
      <c r="AM91" s="40">
        <f>IF('Imperial ME - Current'!$G$16&lt;3.0807,491.38-48.3005*(3.0807-'Imperial ME - Current'!$G$16),491.38)</f>
        <v>491.38</v>
      </c>
      <c r="AN91" s="1">
        <f t="shared" si="43"/>
        <v>53600.839999999975</v>
      </c>
      <c r="AQ91" s="40">
        <v>113</v>
      </c>
      <c r="AR91" s="40">
        <f>IF('Imperial ME - Current'!$H$16&lt;2.8907,1007.26-132.54*(2.8907-'Imperial ME - Current'!$H$16),1007.26)</f>
        <v>1007.26</v>
      </c>
      <c r="AS91" s="1">
        <f t="shared" si="37"/>
        <v>72217.160000000062</v>
      </c>
      <c r="AT91" s="40">
        <f>IF('Imperial ME - Current'!$H$16&lt;3.0807,491.38-48.3005*(3.0807-'Imperial ME - Current'!$H$16),491.38)</f>
        <v>491.38</v>
      </c>
      <c r="AU91" s="1">
        <f t="shared" si="44"/>
        <v>53600.839999999975</v>
      </c>
      <c r="AX91" s="40">
        <v>113</v>
      </c>
      <c r="AY91" s="40">
        <f>IF('Imperial ME - Current'!$I$16&lt;2.8907,1007.26-132.54*(2.8907-'Imperial ME - Current'!$I$16),1007.26)</f>
        <v>1007.26</v>
      </c>
      <c r="AZ91" s="1">
        <f t="shared" si="38"/>
        <v>72217.160000000062</v>
      </c>
      <c r="BA91" s="40">
        <f>IF('Imperial ME - Current'!$I$16&lt;3.0807,491.38-48.3005*(3.0807-'Imperial ME - Current'!$I$16),491.38)</f>
        <v>491.38</v>
      </c>
      <c r="BB91" s="1">
        <f t="shared" si="45"/>
        <v>53600.839999999975</v>
      </c>
    </row>
    <row r="92" spans="1:54" x14ac:dyDescent="0.25">
      <c r="A92" s="40">
        <v>114</v>
      </c>
      <c r="B92" s="40">
        <f>IF('Imperial ME - Current'!$B$16&lt;2.8907,1007.26-132.54*(2.8907-'Imperial ME - Current'!$B$16),1007.26)</f>
        <v>1007.26</v>
      </c>
      <c r="C92" s="1">
        <f t="shared" si="31"/>
        <v>73224.420000000056</v>
      </c>
      <c r="D92" s="40">
        <f>IF('Imperial ME - Current'!$B$16&lt;3.0807,491.38-48.3005*(3.0807-'Imperial ME - Current'!$B$16),491.38)</f>
        <v>491.38</v>
      </c>
      <c r="E92" s="1">
        <f t="shared" si="30"/>
        <v>54092.219999999972</v>
      </c>
      <c r="H92" s="40">
        <v>114</v>
      </c>
      <c r="I92" s="40">
        <f>IF('Imperial ME - Current'!$C$16&lt;2.8907,1007.26-132.54*(2.8907-'Imperial ME - Current'!$C$16),1007.26)</f>
        <v>1007.26</v>
      </c>
      <c r="J92" s="1">
        <f t="shared" si="32"/>
        <v>73224.420000000056</v>
      </c>
      <c r="K92" s="40">
        <f>IF('Imperial ME - Current'!$C$16&lt;3.0807,491.38-48.3005*(3.0807-'Imperial ME - Current'!$C$16),491.38)</f>
        <v>491.38</v>
      </c>
      <c r="L92" s="1">
        <f t="shared" si="39"/>
        <v>54092.219999999972</v>
      </c>
      <c r="O92" s="40">
        <v>114</v>
      </c>
      <c r="P92" s="40">
        <f>IF('Imperial ME - Current'!$D$16&lt;2.8907,1007.26-132.54*(2.8907-'Imperial ME - Current'!$D$16),1007.26)</f>
        <v>1007.26</v>
      </c>
      <c r="Q92" s="1">
        <f t="shared" si="33"/>
        <v>73224.420000000056</v>
      </c>
      <c r="R92" s="40">
        <f>IF('Imperial ME - Current'!$D$16&lt;3.0807,491.38-48.3005*(3.0807-'Imperial ME - Current'!$D$16),491.38)</f>
        <v>491.38</v>
      </c>
      <c r="S92" s="1">
        <f t="shared" si="40"/>
        <v>54092.219999999972</v>
      </c>
      <c r="V92" s="40">
        <v>114</v>
      </c>
      <c r="W92" s="40">
        <f>IF('Imperial ME - Current'!$E$16&lt;2.8907,1007.26-132.54*(2.8907-'Imperial ME - Current'!$E$16),1007.26)</f>
        <v>1007.26</v>
      </c>
      <c r="X92" s="1">
        <f t="shared" si="34"/>
        <v>73224.420000000056</v>
      </c>
      <c r="Y92" s="40">
        <f>IF('Imperial ME - Current'!$E$16&lt;3.0807,491.38-48.3005*(3.0807-'Imperial ME - Current'!$E$16),491.38)</f>
        <v>491.38</v>
      </c>
      <c r="Z92" s="1">
        <f t="shared" si="41"/>
        <v>54092.219999999972</v>
      </c>
      <c r="AC92" s="40">
        <v>114</v>
      </c>
      <c r="AD92" s="40">
        <f>IF('Imperial ME - Current'!$F$16&lt;2.8907,1007.26-132.54*(2.8907-'Imperial ME - Current'!$F$16),1007.26)</f>
        <v>1007.26</v>
      </c>
      <c r="AE92" s="1">
        <f t="shared" si="35"/>
        <v>73224.420000000056</v>
      </c>
      <c r="AF92" s="40">
        <f>IF('Imperial ME - Current'!$F$16&lt;3.0807,491.38-48.3005*(3.0807-'Imperial ME - Current'!$F$16),491.38)</f>
        <v>491.38</v>
      </c>
      <c r="AG92" s="1">
        <f t="shared" si="42"/>
        <v>54092.219999999972</v>
      </c>
      <c r="AJ92" s="40">
        <v>114</v>
      </c>
      <c r="AK92" s="40">
        <f>IF('Imperial ME - Current'!$G$16&lt;2.8907,1007.26-132.54*(2.8907-'Imperial ME - Current'!$G$16),1007.26)</f>
        <v>1007.26</v>
      </c>
      <c r="AL92" s="1">
        <f t="shared" si="36"/>
        <v>73224.420000000056</v>
      </c>
      <c r="AM92" s="40">
        <f>IF('Imperial ME - Current'!$G$16&lt;3.0807,491.38-48.3005*(3.0807-'Imperial ME - Current'!$G$16),491.38)</f>
        <v>491.38</v>
      </c>
      <c r="AN92" s="1">
        <f t="shared" si="43"/>
        <v>54092.219999999972</v>
      </c>
      <c r="AQ92" s="40">
        <v>114</v>
      </c>
      <c r="AR92" s="40">
        <f>IF('Imperial ME - Current'!$H$16&lt;2.8907,1007.26-132.54*(2.8907-'Imperial ME - Current'!$H$16),1007.26)</f>
        <v>1007.26</v>
      </c>
      <c r="AS92" s="1">
        <f t="shared" si="37"/>
        <v>73224.420000000056</v>
      </c>
      <c r="AT92" s="40">
        <f>IF('Imperial ME - Current'!$H$16&lt;3.0807,491.38-48.3005*(3.0807-'Imperial ME - Current'!$H$16),491.38)</f>
        <v>491.38</v>
      </c>
      <c r="AU92" s="1">
        <f t="shared" si="44"/>
        <v>54092.219999999972</v>
      </c>
      <c r="AX92" s="40">
        <v>114</v>
      </c>
      <c r="AY92" s="40">
        <f>IF('Imperial ME - Current'!$I$16&lt;2.8907,1007.26-132.54*(2.8907-'Imperial ME - Current'!$I$16),1007.26)</f>
        <v>1007.26</v>
      </c>
      <c r="AZ92" s="1">
        <f t="shared" si="38"/>
        <v>73224.420000000056</v>
      </c>
      <c r="BA92" s="40">
        <f>IF('Imperial ME - Current'!$I$16&lt;3.0807,491.38-48.3005*(3.0807-'Imperial ME - Current'!$I$16),491.38)</f>
        <v>491.38</v>
      </c>
      <c r="BB92" s="1">
        <f t="shared" si="45"/>
        <v>54092.219999999972</v>
      </c>
    </row>
    <row r="93" spans="1:54" x14ac:dyDescent="0.25">
      <c r="A93" s="40">
        <v>115</v>
      </c>
      <c r="B93" s="40">
        <f>IF('Imperial ME - Current'!$B$16&lt;2.8907,1007.26-132.54*(2.8907-'Imperial ME - Current'!$B$16),1007.26)</f>
        <v>1007.26</v>
      </c>
      <c r="C93" s="1">
        <f t="shared" si="31"/>
        <v>74231.680000000051</v>
      </c>
      <c r="D93" s="40">
        <f>IF('Imperial ME - Current'!$B$16&lt;3.0807,491.38-48.3005*(3.0807-'Imperial ME - Current'!$B$16),491.38)</f>
        <v>491.38</v>
      </c>
      <c r="E93" s="1">
        <f t="shared" si="30"/>
        <v>54583.599999999969</v>
      </c>
      <c r="H93" s="40">
        <v>115</v>
      </c>
      <c r="I93" s="40">
        <f>IF('Imperial ME - Current'!$C$16&lt;2.8907,1007.26-132.54*(2.8907-'Imperial ME - Current'!$C$16),1007.26)</f>
        <v>1007.26</v>
      </c>
      <c r="J93" s="1">
        <f t="shared" si="32"/>
        <v>74231.680000000051</v>
      </c>
      <c r="K93" s="40">
        <f>IF('Imperial ME - Current'!$C$16&lt;3.0807,491.38-48.3005*(3.0807-'Imperial ME - Current'!$C$16),491.38)</f>
        <v>491.38</v>
      </c>
      <c r="L93" s="1">
        <f t="shared" si="39"/>
        <v>54583.599999999969</v>
      </c>
      <c r="O93" s="40">
        <v>115</v>
      </c>
      <c r="P93" s="40">
        <f>IF('Imperial ME - Current'!$D$16&lt;2.8907,1007.26-132.54*(2.8907-'Imperial ME - Current'!$D$16),1007.26)</f>
        <v>1007.26</v>
      </c>
      <c r="Q93" s="1">
        <f t="shared" si="33"/>
        <v>74231.680000000051</v>
      </c>
      <c r="R93" s="40">
        <f>IF('Imperial ME - Current'!$D$16&lt;3.0807,491.38-48.3005*(3.0807-'Imperial ME - Current'!$D$16),491.38)</f>
        <v>491.38</v>
      </c>
      <c r="S93" s="1">
        <f t="shared" si="40"/>
        <v>54583.599999999969</v>
      </c>
      <c r="V93" s="40">
        <v>115</v>
      </c>
      <c r="W93" s="40">
        <f>IF('Imperial ME - Current'!$E$16&lt;2.8907,1007.26-132.54*(2.8907-'Imperial ME - Current'!$E$16),1007.26)</f>
        <v>1007.26</v>
      </c>
      <c r="X93" s="1">
        <f t="shared" si="34"/>
        <v>74231.680000000051</v>
      </c>
      <c r="Y93" s="40">
        <f>IF('Imperial ME - Current'!$E$16&lt;3.0807,491.38-48.3005*(3.0807-'Imperial ME - Current'!$E$16),491.38)</f>
        <v>491.38</v>
      </c>
      <c r="Z93" s="1">
        <f t="shared" si="41"/>
        <v>54583.599999999969</v>
      </c>
      <c r="AC93" s="40">
        <v>115</v>
      </c>
      <c r="AD93" s="40">
        <f>IF('Imperial ME - Current'!$F$16&lt;2.8907,1007.26-132.54*(2.8907-'Imperial ME - Current'!$F$16),1007.26)</f>
        <v>1007.26</v>
      </c>
      <c r="AE93" s="1">
        <f t="shared" si="35"/>
        <v>74231.680000000051</v>
      </c>
      <c r="AF93" s="40">
        <f>IF('Imperial ME - Current'!$F$16&lt;3.0807,491.38-48.3005*(3.0807-'Imperial ME - Current'!$F$16),491.38)</f>
        <v>491.38</v>
      </c>
      <c r="AG93" s="1">
        <f t="shared" si="42"/>
        <v>54583.599999999969</v>
      </c>
      <c r="AJ93" s="40">
        <v>115</v>
      </c>
      <c r="AK93" s="40">
        <f>IF('Imperial ME - Current'!$G$16&lt;2.8907,1007.26-132.54*(2.8907-'Imperial ME - Current'!$G$16),1007.26)</f>
        <v>1007.26</v>
      </c>
      <c r="AL93" s="1">
        <f t="shared" si="36"/>
        <v>74231.680000000051</v>
      </c>
      <c r="AM93" s="40">
        <f>IF('Imperial ME - Current'!$G$16&lt;3.0807,491.38-48.3005*(3.0807-'Imperial ME - Current'!$G$16),491.38)</f>
        <v>491.38</v>
      </c>
      <c r="AN93" s="1">
        <f t="shared" si="43"/>
        <v>54583.599999999969</v>
      </c>
      <c r="AQ93" s="40">
        <v>115</v>
      </c>
      <c r="AR93" s="40">
        <f>IF('Imperial ME - Current'!$H$16&lt;2.8907,1007.26-132.54*(2.8907-'Imperial ME - Current'!$H$16),1007.26)</f>
        <v>1007.26</v>
      </c>
      <c r="AS93" s="1">
        <f t="shared" si="37"/>
        <v>74231.680000000051</v>
      </c>
      <c r="AT93" s="40">
        <f>IF('Imperial ME - Current'!$H$16&lt;3.0807,491.38-48.3005*(3.0807-'Imperial ME - Current'!$H$16),491.38)</f>
        <v>491.38</v>
      </c>
      <c r="AU93" s="1">
        <f t="shared" si="44"/>
        <v>54583.599999999969</v>
      </c>
      <c r="AX93" s="40">
        <v>115</v>
      </c>
      <c r="AY93" s="40">
        <f>IF('Imperial ME - Current'!$I$16&lt;2.8907,1007.26-132.54*(2.8907-'Imperial ME - Current'!$I$16),1007.26)</f>
        <v>1007.26</v>
      </c>
      <c r="AZ93" s="1">
        <f t="shared" si="38"/>
        <v>74231.680000000051</v>
      </c>
      <c r="BA93" s="40">
        <f>IF('Imperial ME - Current'!$I$16&lt;3.0807,491.38-48.3005*(3.0807-'Imperial ME - Current'!$I$16),491.38)</f>
        <v>491.38</v>
      </c>
      <c r="BB93" s="1">
        <f t="shared" si="45"/>
        <v>54583.599999999969</v>
      </c>
    </row>
    <row r="94" spans="1:54" x14ac:dyDescent="0.25">
      <c r="A94" s="40">
        <v>116</v>
      </c>
      <c r="B94" s="40">
        <f>IF('Imperial ME - Current'!$B$16&lt;2.8907,1007.26-132.54*(2.8907-'Imperial ME - Current'!$B$16),1007.26)</f>
        <v>1007.26</v>
      </c>
      <c r="C94" s="1">
        <f t="shared" si="31"/>
        <v>75238.940000000046</v>
      </c>
      <c r="D94" s="40">
        <f>IF('Imperial ME - Current'!$B$16&lt;3.0807,491.38-48.3005*(3.0807-'Imperial ME - Current'!$B$16),491.38)</f>
        <v>491.38</v>
      </c>
      <c r="E94" s="1">
        <f t="shared" si="30"/>
        <v>55074.979999999967</v>
      </c>
      <c r="H94" s="40">
        <v>116</v>
      </c>
      <c r="I94" s="40">
        <f>IF('Imperial ME - Current'!$C$16&lt;2.8907,1007.26-132.54*(2.8907-'Imperial ME - Current'!$C$16),1007.26)</f>
        <v>1007.26</v>
      </c>
      <c r="J94" s="1">
        <f t="shared" si="32"/>
        <v>75238.940000000046</v>
      </c>
      <c r="K94" s="40">
        <f>IF('Imperial ME - Current'!$C$16&lt;3.0807,491.38-48.3005*(3.0807-'Imperial ME - Current'!$C$16),491.38)</f>
        <v>491.38</v>
      </c>
      <c r="L94" s="1">
        <f t="shared" si="39"/>
        <v>55074.979999999967</v>
      </c>
      <c r="O94" s="40">
        <v>116</v>
      </c>
      <c r="P94" s="40">
        <f>IF('Imperial ME - Current'!$D$16&lt;2.8907,1007.26-132.54*(2.8907-'Imperial ME - Current'!$D$16),1007.26)</f>
        <v>1007.26</v>
      </c>
      <c r="Q94" s="1">
        <f t="shared" si="33"/>
        <v>75238.940000000046</v>
      </c>
      <c r="R94" s="40">
        <f>IF('Imperial ME - Current'!$D$16&lt;3.0807,491.38-48.3005*(3.0807-'Imperial ME - Current'!$D$16),491.38)</f>
        <v>491.38</v>
      </c>
      <c r="S94" s="1">
        <f t="shared" si="40"/>
        <v>55074.979999999967</v>
      </c>
      <c r="V94" s="40">
        <v>116</v>
      </c>
      <c r="W94" s="40">
        <f>IF('Imperial ME - Current'!$E$16&lt;2.8907,1007.26-132.54*(2.8907-'Imperial ME - Current'!$E$16),1007.26)</f>
        <v>1007.26</v>
      </c>
      <c r="X94" s="1">
        <f t="shared" si="34"/>
        <v>75238.940000000046</v>
      </c>
      <c r="Y94" s="40">
        <f>IF('Imperial ME - Current'!$E$16&lt;3.0807,491.38-48.3005*(3.0807-'Imperial ME - Current'!$E$16),491.38)</f>
        <v>491.38</v>
      </c>
      <c r="Z94" s="1">
        <f t="shared" si="41"/>
        <v>55074.979999999967</v>
      </c>
      <c r="AC94" s="40">
        <v>116</v>
      </c>
      <c r="AD94" s="40">
        <f>IF('Imperial ME - Current'!$F$16&lt;2.8907,1007.26-132.54*(2.8907-'Imperial ME - Current'!$F$16),1007.26)</f>
        <v>1007.26</v>
      </c>
      <c r="AE94" s="1">
        <f t="shared" si="35"/>
        <v>75238.940000000046</v>
      </c>
      <c r="AF94" s="40">
        <f>IF('Imperial ME - Current'!$F$16&lt;3.0807,491.38-48.3005*(3.0807-'Imperial ME - Current'!$F$16),491.38)</f>
        <v>491.38</v>
      </c>
      <c r="AG94" s="1">
        <f t="shared" si="42"/>
        <v>55074.979999999967</v>
      </c>
      <c r="AJ94" s="40">
        <v>116</v>
      </c>
      <c r="AK94" s="40">
        <f>IF('Imperial ME - Current'!$G$16&lt;2.8907,1007.26-132.54*(2.8907-'Imperial ME - Current'!$G$16),1007.26)</f>
        <v>1007.26</v>
      </c>
      <c r="AL94" s="1">
        <f t="shared" si="36"/>
        <v>75238.940000000046</v>
      </c>
      <c r="AM94" s="40">
        <f>IF('Imperial ME - Current'!$G$16&lt;3.0807,491.38-48.3005*(3.0807-'Imperial ME - Current'!$G$16),491.38)</f>
        <v>491.38</v>
      </c>
      <c r="AN94" s="1">
        <f t="shared" si="43"/>
        <v>55074.979999999967</v>
      </c>
      <c r="AQ94" s="40">
        <v>116</v>
      </c>
      <c r="AR94" s="40">
        <f>IF('Imperial ME - Current'!$H$16&lt;2.8907,1007.26-132.54*(2.8907-'Imperial ME - Current'!$H$16),1007.26)</f>
        <v>1007.26</v>
      </c>
      <c r="AS94" s="1">
        <f t="shared" si="37"/>
        <v>75238.940000000046</v>
      </c>
      <c r="AT94" s="40">
        <f>IF('Imperial ME - Current'!$H$16&lt;3.0807,491.38-48.3005*(3.0807-'Imperial ME - Current'!$H$16),491.38)</f>
        <v>491.38</v>
      </c>
      <c r="AU94" s="1">
        <f t="shared" si="44"/>
        <v>55074.979999999967</v>
      </c>
      <c r="AX94" s="40">
        <v>116</v>
      </c>
      <c r="AY94" s="40">
        <f>IF('Imperial ME - Current'!$I$16&lt;2.8907,1007.26-132.54*(2.8907-'Imperial ME - Current'!$I$16),1007.26)</f>
        <v>1007.26</v>
      </c>
      <c r="AZ94" s="1">
        <f t="shared" si="38"/>
        <v>75238.940000000046</v>
      </c>
      <c r="BA94" s="40">
        <f>IF('Imperial ME - Current'!$I$16&lt;3.0807,491.38-48.3005*(3.0807-'Imperial ME - Current'!$I$16),491.38)</f>
        <v>491.38</v>
      </c>
      <c r="BB94" s="1">
        <f t="shared" si="45"/>
        <v>55074.979999999967</v>
      </c>
    </row>
    <row r="95" spans="1:54" x14ac:dyDescent="0.25">
      <c r="A95" s="40">
        <v>117</v>
      </c>
      <c r="B95" s="40">
        <f>IF('Imperial ME - Current'!$B$16&lt;2.8907,1007.26-132.54*(2.8907-'Imperial ME - Current'!$B$16),1007.26)</f>
        <v>1007.26</v>
      </c>
      <c r="C95" s="1">
        <f t="shared" si="31"/>
        <v>76246.200000000041</v>
      </c>
      <c r="D95" s="40">
        <f>IF('Imperial ME - Current'!$B$16&lt;3.0807,491.38-48.3005*(3.0807-'Imperial ME - Current'!$B$16),491.38)</f>
        <v>491.38</v>
      </c>
      <c r="E95" s="1">
        <f t="shared" si="30"/>
        <v>55566.359999999964</v>
      </c>
      <c r="H95" s="40">
        <v>117</v>
      </c>
      <c r="I95" s="40">
        <f>IF('Imperial ME - Current'!$C$16&lt;2.8907,1007.26-132.54*(2.8907-'Imperial ME - Current'!$C$16),1007.26)</f>
        <v>1007.26</v>
      </c>
      <c r="J95" s="1">
        <f t="shared" si="32"/>
        <v>76246.200000000041</v>
      </c>
      <c r="K95" s="40">
        <f>IF('Imperial ME - Current'!$C$16&lt;3.0807,491.38-48.3005*(3.0807-'Imperial ME - Current'!$C$16),491.38)</f>
        <v>491.38</v>
      </c>
      <c r="L95" s="1">
        <f t="shared" si="39"/>
        <v>55566.359999999964</v>
      </c>
      <c r="O95" s="40">
        <v>117</v>
      </c>
      <c r="P95" s="40">
        <f>IF('Imperial ME - Current'!$D$16&lt;2.8907,1007.26-132.54*(2.8907-'Imperial ME - Current'!$D$16),1007.26)</f>
        <v>1007.26</v>
      </c>
      <c r="Q95" s="1">
        <f t="shared" si="33"/>
        <v>76246.200000000041</v>
      </c>
      <c r="R95" s="40">
        <f>IF('Imperial ME - Current'!$D$16&lt;3.0807,491.38-48.3005*(3.0807-'Imperial ME - Current'!$D$16),491.38)</f>
        <v>491.38</v>
      </c>
      <c r="S95" s="1">
        <f t="shared" si="40"/>
        <v>55566.359999999964</v>
      </c>
      <c r="V95" s="40">
        <v>117</v>
      </c>
      <c r="W95" s="40">
        <f>IF('Imperial ME - Current'!$E$16&lt;2.8907,1007.26-132.54*(2.8907-'Imperial ME - Current'!$E$16),1007.26)</f>
        <v>1007.26</v>
      </c>
      <c r="X95" s="1">
        <f t="shared" si="34"/>
        <v>76246.200000000041</v>
      </c>
      <c r="Y95" s="40">
        <f>IF('Imperial ME - Current'!$E$16&lt;3.0807,491.38-48.3005*(3.0807-'Imperial ME - Current'!$E$16),491.38)</f>
        <v>491.38</v>
      </c>
      <c r="Z95" s="1">
        <f t="shared" si="41"/>
        <v>55566.359999999964</v>
      </c>
      <c r="AC95" s="40">
        <v>117</v>
      </c>
      <c r="AD95" s="40">
        <f>IF('Imperial ME - Current'!$F$16&lt;2.8907,1007.26-132.54*(2.8907-'Imperial ME - Current'!$F$16),1007.26)</f>
        <v>1007.26</v>
      </c>
      <c r="AE95" s="1">
        <f t="shared" si="35"/>
        <v>76246.200000000041</v>
      </c>
      <c r="AF95" s="40">
        <f>IF('Imperial ME - Current'!$F$16&lt;3.0807,491.38-48.3005*(3.0807-'Imperial ME - Current'!$F$16),491.38)</f>
        <v>491.38</v>
      </c>
      <c r="AG95" s="1">
        <f t="shared" si="42"/>
        <v>55566.359999999964</v>
      </c>
      <c r="AJ95" s="40">
        <v>117</v>
      </c>
      <c r="AK95" s="40">
        <f>IF('Imperial ME - Current'!$G$16&lt;2.8907,1007.26-132.54*(2.8907-'Imperial ME - Current'!$G$16),1007.26)</f>
        <v>1007.26</v>
      </c>
      <c r="AL95" s="1">
        <f t="shared" si="36"/>
        <v>76246.200000000041</v>
      </c>
      <c r="AM95" s="40">
        <f>IF('Imperial ME - Current'!$G$16&lt;3.0807,491.38-48.3005*(3.0807-'Imperial ME - Current'!$G$16),491.38)</f>
        <v>491.38</v>
      </c>
      <c r="AN95" s="1">
        <f t="shared" si="43"/>
        <v>55566.359999999964</v>
      </c>
      <c r="AQ95" s="40">
        <v>117</v>
      </c>
      <c r="AR95" s="40">
        <f>IF('Imperial ME - Current'!$H$16&lt;2.8907,1007.26-132.54*(2.8907-'Imperial ME - Current'!$H$16),1007.26)</f>
        <v>1007.26</v>
      </c>
      <c r="AS95" s="1">
        <f t="shared" si="37"/>
        <v>76246.200000000041</v>
      </c>
      <c r="AT95" s="40">
        <f>IF('Imperial ME - Current'!$H$16&lt;3.0807,491.38-48.3005*(3.0807-'Imperial ME - Current'!$H$16),491.38)</f>
        <v>491.38</v>
      </c>
      <c r="AU95" s="1">
        <f t="shared" si="44"/>
        <v>55566.359999999964</v>
      </c>
      <c r="AX95" s="40">
        <v>117</v>
      </c>
      <c r="AY95" s="40">
        <f>IF('Imperial ME - Current'!$I$16&lt;2.8907,1007.26-132.54*(2.8907-'Imperial ME - Current'!$I$16),1007.26)</f>
        <v>1007.26</v>
      </c>
      <c r="AZ95" s="1">
        <f t="shared" si="38"/>
        <v>76246.200000000041</v>
      </c>
      <c r="BA95" s="40">
        <f>IF('Imperial ME - Current'!$I$16&lt;3.0807,491.38-48.3005*(3.0807-'Imperial ME - Current'!$I$16),491.38)</f>
        <v>491.38</v>
      </c>
      <c r="BB95" s="1">
        <f t="shared" si="45"/>
        <v>55566.359999999964</v>
      </c>
    </row>
    <row r="96" spans="1:54" x14ac:dyDescent="0.25">
      <c r="A96" s="40">
        <v>118</v>
      </c>
      <c r="B96" s="40">
        <f>IF('Imperial ME - Current'!$B$16&lt;2.8907,1007.26-132.54*(2.8907-'Imperial ME - Current'!$B$16),1007.26)</f>
        <v>1007.26</v>
      </c>
      <c r="C96" s="1">
        <f t="shared" si="31"/>
        <v>77253.460000000036</v>
      </c>
      <c r="D96" s="40">
        <f>IF('Imperial ME - Current'!$B$16&lt;3.0807,491.38-48.3005*(3.0807-'Imperial ME - Current'!$B$16),491.38)</f>
        <v>491.38</v>
      </c>
      <c r="E96" s="1">
        <f t="shared" si="30"/>
        <v>56057.739999999962</v>
      </c>
      <c r="H96" s="40">
        <v>118</v>
      </c>
      <c r="I96" s="40">
        <f>IF('Imperial ME - Current'!$C$16&lt;2.8907,1007.26-132.54*(2.8907-'Imperial ME - Current'!$C$16),1007.26)</f>
        <v>1007.26</v>
      </c>
      <c r="J96" s="1">
        <f t="shared" si="32"/>
        <v>77253.460000000036</v>
      </c>
      <c r="K96" s="40">
        <f>IF('Imperial ME - Current'!$C$16&lt;3.0807,491.38-48.3005*(3.0807-'Imperial ME - Current'!$C$16),491.38)</f>
        <v>491.38</v>
      </c>
      <c r="L96" s="1">
        <f t="shared" si="39"/>
        <v>56057.739999999962</v>
      </c>
      <c r="O96" s="40">
        <v>118</v>
      </c>
      <c r="P96" s="40">
        <f>IF('Imperial ME - Current'!$D$16&lt;2.8907,1007.26-132.54*(2.8907-'Imperial ME - Current'!$D$16),1007.26)</f>
        <v>1007.26</v>
      </c>
      <c r="Q96" s="1">
        <f t="shared" si="33"/>
        <v>77253.460000000036</v>
      </c>
      <c r="R96" s="40">
        <f>IF('Imperial ME - Current'!$D$16&lt;3.0807,491.38-48.3005*(3.0807-'Imperial ME - Current'!$D$16),491.38)</f>
        <v>491.38</v>
      </c>
      <c r="S96" s="1">
        <f t="shared" si="40"/>
        <v>56057.739999999962</v>
      </c>
      <c r="V96" s="40">
        <v>118</v>
      </c>
      <c r="W96" s="40">
        <f>IF('Imperial ME - Current'!$E$16&lt;2.8907,1007.26-132.54*(2.8907-'Imperial ME - Current'!$E$16),1007.26)</f>
        <v>1007.26</v>
      </c>
      <c r="X96" s="1">
        <f t="shared" si="34"/>
        <v>77253.460000000036</v>
      </c>
      <c r="Y96" s="40">
        <f>IF('Imperial ME - Current'!$E$16&lt;3.0807,491.38-48.3005*(3.0807-'Imperial ME - Current'!$E$16),491.38)</f>
        <v>491.38</v>
      </c>
      <c r="Z96" s="1">
        <f t="shared" si="41"/>
        <v>56057.739999999962</v>
      </c>
      <c r="AC96" s="40">
        <v>118</v>
      </c>
      <c r="AD96" s="40">
        <f>IF('Imperial ME - Current'!$F$16&lt;2.8907,1007.26-132.54*(2.8907-'Imperial ME - Current'!$F$16),1007.26)</f>
        <v>1007.26</v>
      </c>
      <c r="AE96" s="1">
        <f t="shared" si="35"/>
        <v>77253.460000000036</v>
      </c>
      <c r="AF96" s="40">
        <f>IF('Imperial ME - Current'!$F$16&lt;3.0807,491.38-48.3005*(3.0807-'Imperial ME - Current'!$F$16),491.38)</f>
        <v>491.38</v>
      </c>
      <c r="AG96" s="1">
        <f t="shared" si="42"/>
        <v>56057.739999999962</v>
      </c>
      <c r="AJ96" s="40">
        <v>118</v>
      </c>
      <c r="AK96" s="40">
        <f>IF('Imperial ME - Current'!$G$16&lt;2.8907,1007.26-132.54*(2.8907-'Imperial ME - Current'!$G$16),1007.26)</f>
        <v>1007.26</v>
      </c>
      <c r="AL96" s="1">
        <f t="shared" si="36"/>
        <v>77253.460000000036</v>
      </c>
      <c r="AM96" s="40">
        <f>IF('Imperial ME - Current'!$G$16&lt;3.0807,491.38-48.3005*(3.0807-'Imperial ME - Current'!$G$16),491.38)</f>
        <v>491.38</v>
      </c>
      <c r="AN96" s="1">
        <f t="shared" si="43"/>
        <v>56057.739999999962</v>
      </c>
      <c r="AQ96" s="40">
        <v>118</v>
      </c>
      <c r="AR96" s="40">
        <f>IF('Imperial ME - Current'!$H$16&lt;2.8907,1007.26-132.54*(2.8907-'Imperial ME - Current'!$H$16),1007.26)</f>
        <v>1007.26</v>
      </c>
      <c r="AS96" s="1">
        <f t="shared" si="37"/>
        <v>77253.460000000036</v>
      </c>
      <c r="AT96" s="40">
        <f>IF('Imperial ME - Current'!$H$16&lt;3.0807,491.38-48.3005*(3.0807-'Imperial ME - Current'!$H$16),491.38)</f>
        <v>491.38</v>
      </c>
      <c r="AU96" s="1">
        <f t="shared" si="44"/>
        <v>56057.739999999962</v>
      </c>
      <c r="AX96" s="40">
        <v>118</v>
      </c>
      <c r="AY96" s="40">
        <f>IF('Imperial ME - Current'!$I$16&lt;2.8907,1007.26-132.54*(2.8907-'Imperial ME - Current'!$I$16),1007.26)</f>
        <v>1007.26</v>
      </c>
      <c r="AZ96" s="1">
        <f t="shared" si="38"/>
        <v>77253.460000000036</v>
      </c>
      <c r="BA96" s="40">
        <f>IF('Imperial ME - Current'!$I$16&lt;3.0807,491.38-48.3005*(3.0807-'Imperial ME - Current'!$I$16),491.38)</f>
        <v>491.38</v>
      </c>
      <c r="BB96" s="1">
        <f t="shared" si="45"/>
        <v>56057.739999999962</v>
      </c>
    </row>
    <row r="97" spans="1:54" x14ac:dyDescent="0.25">
      <c r="A97" s="40">
        <v>119</v>
      </c>
      <c r="B97" s="40">
        <f>IF('Imperial ME - Current'!$B$16&lt;2.8907,1007.26-132.54*(2.8907-'Imperial ME - Current'!$B$16),1007.26)</f>
        <v>1007.26</v>
      </c>
      <c r="C97" s="1">
        <f t="shared" si="31"/>
        <v>78260.72000000003</v>
      </c>
      <c r="D97" s="40">
        <f>IF('Imperial ME - Current'!$B$16&lt;3.0807,491.38-48.3005*(3.0807-'Imperial ME - Current'!$B$16),491.38)</f>
        <v>491.38</v>
      </c>
      <c r="E97" s="1">
        <f t="shared" si="30"/>
        <v>56549.119999999959</v>
      </c>
      <c r="H97" s="40">
        <v>119</v>
      </c>
      <c r="I97" s="40">
        <f>IF('Imperial ME - Current'!$C$16&lt;2.8907,1007.26-132.54*(2.8907-'Imperial ME - Current'!$C$16),1007.26)</f>
        <v>1007.26</v>
      </c>
      <c r="J97" s="1">
        <f t="shared" si="32"/>
        <v>78260.72000000003</v>
      </c>
      <c r="K97" s="40">
        <f>IF('Imperial ME - Current'!$C$16&lt;3.0807,491.38-48.3005*(3.0807-'Imperial ME - Current'!$C$16),491.38)</f>
        <v>491.38</v>
      </c>
      <c r="L97" s="1">
        <f t="shared" si="39"/>
        <v>56549.119999999959</v>
      </c>
      <c r="O97" s="40">
        <v>119</v>
      </c>
      <c r="P97" s="40">
        <f>IF('Imperial ME - Current'!$D$16&lt;2.8907,1007.26-132.54*(2.8907-'Imperial ME - Current'!$D$16),1007.26)</f>
        <v>1007.26</v>
      </c>
      <c r="Q97" s="1">
        <f t="shared" si="33"/>
        <v>78260.72000000003</v>
      </c>
      <c r="R97" s="40">
        <f>IF('Imperial ME - Current'!$D$16&lt;3.0807,491.38-48.3005*(3.0807-'Imperial ME - Current'!$D$16),491.38)</f>
        <v>491.38</v>
      </c>
      <c r="S97" s="1">
        <f t="shared" si="40"/>
        <v>56549.119999999959</v>
      </c>
      <c r="V97" s="40">
        <v>119</v>
      </c>
      <c r="W97" s="40">
        <f>IF('Imperial ME - Current'!$E$16&lt;2.8907,1007.26-132.54*(2.8907-'Imperial ME - Current'!$E$16),1007.26)</f>
        <v>1007.26</v>
      </c>
      <c r="X97" s="1">
        <f t="shared" si="34"/>
        <v>78260.72000000003</v>
      </c>
      <c r="Y97" s="40">
        <f>IF('Imperial ME - Current'!$E$16&lt;3.0807,491.38-48.3005*(3.0807-'Imperial ME - Current'!$E$16),491.38)</f>
        <v>491.38</v>
      </c>
      <c r="Z97" s="1">
        <f t="shared" si="41"/>
        <v>56549.119999999959</v>
      </c>
      <c r="AC97" s="40">
        <v>119</v>
      </c>
      <c r="AD97" s="40">
        <f>IF('Imperial ME - Current'!$F$16&lt;2.8907,1007.26-132.54*(2.8907-'Imperial ME - Current'!$F$16),1007.26)</f>
        <v>1007.26</v>
      </c>
      <c r="AE97" s="1">
        <f t="shared" si="35"/>
        <v>78260.72000000003</v>
      </c>
      <c r="AF97" s="40">
        <f>IF('Imperial ME - Current'!$F$16&lt;3.0807,491.38-48.3005*(3.0807-'Imperial ME - Current'!$F$16),491.38)</f>
        <v>491.38</v>
      </c>
      <c r="AG97" s="1">
        <f t="shared" si="42"/>
        <v>56549.119999999959</v>
      </c>
      <c r="AJ97" s="40">
        <v>119</v>
      </c>
      <c r="AK97" s="40">
        <f>IF('Imperial ME - Current'!$G$16&lt;2.8907,1007.26-132.54*(2.8907-'Imperial ME - Current'!$G$16),1007.26)</f>
        <v>1007.26</v>
      </c>
      <c r="AL97" s="1">
        <f t="shared" si="36"/>
        <v>78260.72000000003</v>
      </c>
      <c r="AM97" s="40">
        <f>IF('Imperial ME - Current'!$G$16&lt;3.0807,491.38-48.3005*(3.0807-'Imperial ME - Current'!$G$16),491.38)</f>
        <v>491.38</v>
      </c>
      <c r="AN97" s="1">
        <f t="shared" si="43"/>
        <v>56549.119999999959</v>
      </c>
      <c r="AQ97" s="40">
        <v>119</v>
      </c>
      <c r="AR97" s="40">
        <f>IF('Imperial ME - Current'!$H$16&lt;2.8907,1007.26-132.54*(2.8907-'Imperial ME - Current'!$H$16),1007.26)</f>
        <v>1007.26</v>
      </c>
      <c r="AS97" s="1">
        <f t="shared" si="37"/>
        <v>78260.72000000003</v>
      </c>
      <c r="AT97" s="40">
        <f>IF('Imperial ME - Current'!$H$16&lt;3.0807,491.38-48.3005*(3.0807-'Imperial ME - Current'!$H$16),491.38)</f>
        <v>491.38</v>
      </c>
      <c r="AU97" s="1">
        <f t="shared" si="44"/>
        <v>56549.119999999959</v>
      </c>
      <c r="AX97" s="40">
        <v>119</v>
      </c>
      <c r="AY97" s="40">
        <f>IF('Imperial ME - Current'!$I$16&lt;2.8907,1007.26-132.54*(2.8907-'Imperial ME - Current'!$I$16),1007.26)</f>
        <v>1007.26</v>
      </c>
      <c r="AZ97" s="1">
        <f t="shared" si="38"/>
        <v>78260.72000000003</v>
      </c>
      <c r="BA97" s="40">
        <f>IF('Imperial ME - Current'!$I$16&lt;3.0807,491.38-48.3005*(3.0807-'Imperial ME - Current'!$I$16),491.38)</f>
        <v>491.38</v>
      </c>
      <c r="BB97" s="1">
        <f t="shared" si="45"/>
        <v>56549.119999999959</v>
      </c>
    </row>
    <row r="98" spans="1:54" x14ac:dyDescent="0.25">
      <c r="A98" s="40">
        <v>120</v>
      </c>
      <c r="B98" s="40">
        <f>IF('Imperial ME - Current'!$B$16&lt;2.8907,1007.26-132.54*(2.8907-'Imperial ME - Current'!$B$16),1007.26)</f>
        <v>1007.26</v>
      </c>
      <c r="C98" s="1">
        <f t="shared" si="31"/>
        <v>79267.980000000025</v>
      </c>
      <c r="D98" s="40">
        <f>IF('Imperial ME - Current'!$B$16&lt;3.0807,491.38-48.3005*(3.0807-'Imperial ME - Current'!$B$16),491.38)</f>
        <v>491.38</v>
      </c>
      <c r="E98" s="1">
        <f t="shared" si="30"/>
        <v>57040.499999999956</v>
      </c>
      <c r="H98" s="40">
        <v>120</v>
      </c>
      <c r="I98" s="40">
        <f>IF('Imperial ME - Current'!$C$16&lt;2.8907,1007.26-132.54*(2.8907-'Imperial ME - Current'!$C$16),1007.26)</f>
        <v>1007.26</v>
      </c>
      <c r="J98" s="1">
        <f t="shared" si="32"/>
        <v>79267.980000000025</v>
      </c>
      <c r="K98" s="40">
        <f>IF('Imperial ME - Current'!$C$16&lt;3.0807,491.38-48.3005*(3.0807-'Imperial ME - Current'!$C$16),491.38)</f>
        <v>491.38</v>
      </c>
      <c r="L98" s="1">
        <f t="shared" si="39"/>
        <v>57040.499999999956</v>
      </c>
      <c r="O98" s="40">
        <v>120</v>
      </c>
      <c r="P98" s="40">
        <f>IF('Imperial ME - Current'!$D$16&lt;2.8907,1007.26-132.54*(2.8907-'Imperial ME - Current'!$D$16),1007.26)</f>
        <v>1007.26</v>
      </c>
      <c r="Q98" s="1">
        <f t="shared" si="33"/>
        <v>79267.980000000025</v>
      </c>
      <c r="R98" s="40">
        <f>IF('Imperial ME - Current'!$D$16&lt;3.0807,491.38-48.3005*(3.0807-'Imperial ME - Current'!$D$16),491.38)</f>
        <v>491.38</v>
      </c>
      <c r="S98" s="1">
        <f t="shared" si="40"/>
        <v>57040.499999999956</v>
      </c>
      <c r="V98" s="40">
        <v>120</v>
      </c>
      <c r="W98" s="40">
        <f>IF('Imperial ME - Current'!$E$16&lt;2.8907,1007.26-132.54*(2.8907-'Imperial ME - Current'!$E$16),1007.26)</f>
        <v>1007.26</v>
      </c>
      <c r="X98" s="1">
        <f t="shared" si="34"/>
        <v>79267.980000000025</v>
      </c>
      <c r="Y98" s="40">
        <f>IF('Imperial ME - Current'!$E$16&lt;3.0807,491.38-48.3005*(3.0807-'Imperial ME - Current'!$E$16),491.38)</f>
        <v>491.38</v>
      </c>
      <c r="Z98" s="1">
        <f t="shared" si="41"/>
        <v>57040.499999999956</v>
      </c>
      <c r="AC98" s="40">
        <v>120</v>
      </c>
      <c r="AD98" s="40">
        <f>IF('Imperial ME - Current'!$F$16&lt;2.8907,1007.26-132.54*(2.8907-'Imperial ME - Current'!$F$16),1007.26)</f>
        <v>1007.26</v>
      </c>
      <c r="AE98" s="1">
        <f t="shared" si="35"/>
        <v>79267.980000000025</v>
      </c>
      <c r="AF98" s="40">
        <f>IF('Imperial ME - Current'!$F$16&lt;3.0807,491.38-48.3005*(3.0807-'Imperial ME - Current'!$F$16),491.38)</f>
        <v>491.38</v>
      </c>
      <c r="AG98" s="1">
        <f t="shared" si="42"/>
        <v>57040.499999999956</v>
      </c>
      <c r="AJ98" s="40">
        <v>120</v>
      </c>
      <c r="AK98" s="40">
        <f>IF('Imperial ME - Current'!$G$16&lt;2.8907,1007.26-132.54*(2.8907-'Imperial ME - Current'!$G$16),1007.26)</f>
        <v>1007.26</v>
      </c>
      <c r="AL98" s="1">
        <f t="shared" si="36"/>
        <v>79267.980000000025</v>
      </c>
      <c r="AM98" s="40">
        <f>IF('Imperial ME - Current'!$G$16&lt;3.0807,491.38-48.3005*(3.0807-'Imperial ME - Current'!$G$16),491.38)</f>
        <v>491.38</v>
      </c>
      <c r="AN98" s="1">
        <f t="shared" si="43"/>
        <v>57040.499999999956</v>
      </c>
      <c r="AQ98" s="40">
        <v>120</v>
      </c>
      <c r="AR98" s="40">
        <f>IF('Imperial ME - Current'!$H$16&lt;2.8907,1007.26-132.54*(2.8907-'Imperial ME - Current'!$H$16),1007.26)</f>
        <v>1007.26</v>
      </c>
      <c r="AS98" s="1">
        <f t="shared" si="37"/>
        <v>79267.980000000025</v>
      </c>
      <c r="AT98" s="40">
        <f>IF('Imperial ME - Current'!$H$16&lt;3.0807,491.38-48.3005*(3.0807-'Imperial ME - Current'!$H$16),491.38)</f>
        <v>491.38</v>
      </c>
      <c r="AU98" s="1">
        <f t="shared" si="44"/>
        <v>57040.499999999956</v>
      </c>
      <c r="AX98" s="40">
        <v>120</v>
      </c>
      <c r="AY98" s="40">
        <f>IF('Imperial ME - Current'!$I$16&lt;2.8907,1007.26-132.54*(2.8907-'Imperial ME - Current'!$I$16),1007.26)</f>
        <v>1007.26</v>
      </c>
      <c r="AZ98" s="1">
        <f t="shared" si="38"/>
        <v>79267.980000000025</v>
      </c>
      <c r="BA98" s="40">
        <f>IF('Imperial ME - Current'!$I$16&lt;3.0807,491.38-48.3005*(3.0807-'Imperial ME - Current'!$I$16),491.38)</f>
        <v>491.38</v>
      </c>
      <c r="BB98" s="1">
        <f t="shared" si="45"/>
        <v>57040.499999999956</v>
      </c>
    </row>
    <row r="99" spans="1:54" x14ac:dyDescent="0.25">
      <c r="A99" s="40">
        <v>121</v>
      </c>
      <c r="B99" s="40">
        <f>IF('Imperial ME - Current'!$B$16&lt;2.8907,1007.26-132.54*(2.8907-'Imperial ME - Current'!$B$16),1007.26)</f>
        <v>1007.26</v>
      </c>
      <c r="C99" s="1">
        <f t="shared" si="31"/>
        <v>80275.24000000002</v>
      </c>
      <c r="D99" s="40">
        <f>IF('Imperial ME - Current'!$B$16&lt;3.0807,491.38-48.3005*(3.0807-'Imperial ME - Current'!$B$16),491.38)</f>
        <v>491.38</v>
      </c>
      <c r="E99" s="1">
        <f t="shared" si="30"/>
        <v>57531.879999999954</v>
      </c>
      <c r="H99" s="40">
        <v>121</v>
      </c>
      <c r="I99" s="40">
        <f>IF('Imperial ME - Current'!$C$16&lt;2.8907,1007.26-132.54*(2.8907-'Imperial ME - Current'!$C$16),1007.26)</f>
        <v>1007.26</v>
      </c>
      <c r="J99" s="1">
        <f t="shared" si="32"/>
        <v>80275.24000000002</v>
      </c>
      <c r="K99" s="40">
        <f>IF('Imperial ME - Current'!$C$16&lt;3.0807,491.38-48.3005*(3.0807-'Imperial ME - Current'!$C$16),491.38)</f>
        <v>491.38</v>
      </c>
      <c r="L99" s="1">
        <f t="shared" si="39"/>
        <v>57531.879999999954</v>
      </c>
      <c r="O99" s="40">
        <v>121</v>
      </c>
      <c r="P99" s="40">
        <f>IF('Imperial ME - Current'!$D$16&lt;2.8907,1007.26-132.54*(2.8907-'Imperial ME - Current'!$D$16),1007.26)</f>
        <v>1007.26</v>
      </c>
      <c r="Q99" s="1">
        <f t="shared" si="33"/>
        <v>80275.24000000002</v>
      </c>
      <c r="R99" s="40">
        <f>IF('Imperial ME - Current'!$D$16&lt;3.0807,491.38-48.3005*(3.0807-'Imperial ME - Current'!$D$16),491.38)</f>
        <v>491.38</v>
      </c>
      <c r="S99" s="1">
        <f t="shared" si="40"/>
        <v>57531.879999999954</v>
      </c>
      <c r="V99" s="40">
        <v>121</v>
      </c>
      <c r="W99" s="40">
        <f>IF('Imperial ME - Current'!$E$16&lt;2.8907,1007.26-132.54*(2.8907-'Imperial ME - Current'!$E$16),1007.26)</f>
        <v>1007.26</v>
      </c>
      <c r="X99" s="1">
        <f t="shared" si="34"/>
        <v>80275.24000000002</v>
      </c>
      <c r="Y99" s="40">
        <f>IF('Imperial ME - Current'!$E$16&lt;3.0807,491.38-48.3005*(3.0807-'Imperial ME - Current'!$E$16),491.38)</f>
        <v>491.38</v>
      </c>
      <c r="Z99" s="1">
        <f t="shared" si="41"/>
        <v>57531.879999999954</v>
      </c>
      <c r="AC99" s="40">
        <v>121</v>
      </c>
      <c r="AD99" s="40">
        <f>IF('Imperial ME - Current'!$F$16&lt;2.8907,1007.26-132.54*(2.8907-'Imperial ME - Current'!$F$16),1007.26)</f>
        <v>1007.26</v>
      </c>
      <c r="AE99" s="1">
        <f t="shared" si="35"/>
        <v>80275.24000000002</v>
      </c>
      <c r="AF99" s="40">
        <f>IF('Imperial ME - Current'!$F$16&lt;3.0807,491.38-48.3005*(3.0807-'Imperial ME - Current'!$F$16),491.38)</f>
        <v>491.38</v>
      </c>
      <c r="AG99" s="1">
        <f t="shared" si="42"/>
        <v>57531.879999999954</v>
      </c>
      <c r="AJ99" s="40">
        <v>121</v>
      </c>
      <c r="AK99" s="40">
        <f>IF('Imperial ME - Current'!$G$16&lt;2.8907,1007.26-132.54*(2.8907-'Imperial ME - Current'!$G$16),1007.26)</f>
        <v>1007.26</v>
      </c>
      <c r="AL99" s="1">
        <f t="shared" si="36"/>
        <v>80275.24000000002</v>
      </c>
      <c r="AM99" s="40">
        <f>IF('Imperial ME - Current'!$G$16&lt;3.0807,491.38-48.3005*(3.0807-'Imperial ME - Current'!$G$16),491.38)</f>
        <v>491.38</v>
      </c>
      <c r="AN99" s="1">
        <f t="shared" si="43"/>
        <v>57531.879999999954</v>
      </c>
      <c r="AQ99" s="40">
        <v>121</v>
      </c>
      <c r="AR99" s="40">
        <f>IF('Imperial ME - Current'!$H$16&lt;2.8907,1007.26-132.54*(2.8907-'Imperial ME - Current'!$H$16),1007.26)</f>
        <v>1007.26</v>
      </c>
      <c r="AS99" s="1">
        <f t="shared" si="37"/>
        <v>80275.24000000002</v>
      </c>
      <c r="AT99" s="40">
        <f>IF('Imperial ME - Current'!$H$16&lt;3.0807,491.38-48.3005*(3.0807-'Imperial ME - Current'!$H$16),491.38)</f>
        <v>491.38</v>
      </c>
      <c r="AU99" s="1">
        <f t="shared" si="44"/>
        <v>57531.879999999954</v>
      </c>
      <c r="AX99" s="40">
        <v>121</v>
      </c>
      <c r="AY99" s="40">
        <f>IF('Imperial ME - Current'!$I$16&lt;2.8907,1007.26-132.54*(2.8907-'Imperial ME - Current'!$I$16),1007.26)</f>
        <v>1007.26</v>
      </c>
      <c r="AZ99" s="1">
        <f t="shared" si="38"/>
        <v>80275.24000000002</v>
      </c>
      <c r="BA99" s="40">
        <f>IF('Imperial ME - Current'!$I$16&lt;3.0807,491.38-48.3005*(3.0807-'Imperial ME - Current'!$I$16),491.38)</f>
        <v>491.38</v>
      </c>
      <c r="BB99" s="1">
        <f t="shared" si="45"/>
        <v>57531.879999999954</v>
      </c>
    </row>
    <row r="100" spans="1:54" x14ac:dyDescent="0.25">
      <c r="A100" s="40">
        <v>122</v>
      </c>
      <c r="B100" s="40">
        <f>IF('Imperial ME - Current'!$B$16&lt;2.8907,1007.26-132.54*(2.8907-'Imperial ME - Current'!$B$16),1007.26)</f>
        <v>1007.26</v>
      </c>
      <c r="C100" s="1">
        <f t="shared" si="31"/>
        <v>81282.500000000015</v>
      </c>
      <c r="D100" s="40">
        <f>IF('Imperial ME - Current'!$B$16&lt;3.0807,491.38-48.3005*(3.0807-'Imperial ME - Current'!$B$16),491.38)</f>
        <v>491.38</v>
      </c>
      <c r="E100" s="1">
        <f t="shared" si="30"/>
        <v>58023.259999999951</v>
      </c>
      <c r="H100" s="40">
        <v>122</v>
      </c>
      <c r="I100" s="40">
        <f>IF('Imperial ME - Current'!$C$16&lt;2.8907,1007.26-132.54*(2.8907-'Imperial ME - Current'!$C$16),1007.26)</f>
        <v>1007.26</v>
      </c>
      <c r="J100" s="1">
        <f t="shared" si="32"/>
        <v>81282.500000000015</v>
      </c>
      <c r="K100" s="40">
        <f>IF('Imperial ME - Current'!$C$16&lt;3.0807,491.38-48.3005*(3.0807-'Imperial ME - Current'!$C$16),491.38)</f>
        <v>491.38</v>
      </c>
      <c r="L100" s="1">
        <f t="shared" si="39"/>
        <v>58023.259999999951</v>
      </c>
      <c r="O100" s="40">
        <v>122</v>
      </c>
      <c r="P100" s="40">
        <f>IF('Imperial ME - Current'!$D$16&lt;2.8907,1007.26-132.54*(2.8907-'Imperial ME - Current'!$D$16),1007.26)</f>
        <v>1007.26</v>
      </c>
      <c r="Q100" s="1">
        <f t="shared" si="33"/>
        <v>81282.500000000015</v>
      </c>
      <c r="R100" s="40">
        <f>IF('Imperial ME - Current'!$D$16&lt;3.0807,491.38-48.3005*(3.0807-'Imperial ME - Current'!$D$16),491.38)</f>
        <v>491.38</v>
      </c>
      <c r="S100" s="1">
        <f t="shared" si="40"/>
        <v>58023.259999999951</v>
      </c>
      <c r="V100" s="40">
        <v>122</v>
      </c>
      <c r="W100" s="40">
        <f>IF('Imperial ME - Current'!$E$16&lt;2.8907,1007.26-132.54*(2.8907-'Imperial ME - Current'!$E$16),1007.26)</f>
        <v>1007.26</v>
      </c>
      <c r="X100" s="1">
        <f t="shared" si="34"/>
        <v>81282.500000000015</v>
      </c>
      <c r="Y100" s="40">
        <f>IF('Imperial ME - Current'!$E$16&lt;3.0807,491.38-48.3005*(3.0807-'Imperial ME - Current'!$E$16),491.38)</f>
        <v>491.38</v>
      </c>
      <c r="Z100" s="1">
        <f t="shared" si="41"/>
        <v>58023.259999999951</v>
      </c>
      <c r="AC100" s="40">
        <v>122</v>
      </c>
      <c r="AD100" s="40">
        <f>IF('Imperial ME - Current'!$F$16&lt;2.8907,1007.26-132.54*(2.8907-'Imperial ME - Current'!$F$16),1007.26)</f>
        <v>1007.26</v>
      </c>
      <c r="AE100" s="1">
        <f t="shared" si="35"/>
        <v>81282.500000000015</v>
      </c>
      <c r="AF100" s="40">
        <f>IF('Imperial ME - Current'!$F$16&lt;3.0807,491.38-48.3005*(3.0807-'Imperial ME - Current'!$F$16),491.38)</f>
        <v>491.38</v>
      </c>
      <c r="AG100" s="1">
        <f t="shared" si="42"/>
        <v>58023.259999999951</v>
      </c>
      <c r="AJ100" s="40">
        <v>122</v>
      </c>
      <c r="AK100" s="40">
        <f>IF('Imperial ME - Current'!$G$16&lt;2.8907,1007.26-132.54*(2.8907-'Imperial ME - Current'!$G$16),1007.26)</f>
        <v>1007.26</v>
      </c>
      <c r="AL100" s="1">
        <f t="shared" si="36"/>
        <v>81282.500000000015</v>
      </c>
      <c r="AM100" s="40">
        <f>IF('Imperial ME - Current'!$G$16&lt;3.0807,491.38-48.3005*(3.0807-'Imperial ME - Current'!$G$16),491.38)</f>
        <v>491.38</v>
      </c>
      <c r="AN100" s="1">
        <f t="shared" si="43"/>
        <v>58023.259999999951</v>
      </c>
      <c r="AQ100" s="40">
        <v>122</v>
      </c>
      <c r="AR100" s="40">
        <f>IF('Imperial ME - Current'!$H$16&lt;2.8907,1007.26-132.54*(2.8907-'Imperial ME - Current'!$H$16),1007.26)</f>
        <v>1007.26</v>
      </c>
      <c r="AS100" s="1">
        <f t="shared" si="37"/>
        <v>81282.500000000015</v>
      </c>
      <c r="AT100" s="40">
        <f>IF('Imperial ME - Current'!$H$16&lt;3.0807,491.38-48.3005*(3.0807-'Imperial ME - Current'!$H$16),491.38)</f>
        <v>491.38</v>
      </c>
      <c r="AU100" s="1">
        <f t="shared" si="44"/>
        <v>58023.259999999951</v>
      </c>
      <c r="AX100" s="40">
        <v>122</v>
      </c>
      <c r="AY100" s="40">
        <f>IF('Imperial ME - Current'!$I$16&lt;2.8907,1007.26-132.54*(2.8907-'Imperial ME - Current'!$I$16),1007.26)</f>
        <v>1007.26</v>
      </c>
      <c r="AZ100" s="1">
        <f t="shared" si="38"/>
        <v>81282.500000000015</v>
      </c>
      <c r="BA100" s="40">
        <f>IF('Imperial ME - Current'!$I$16&lt;3.0807,491.38-48.3005*(3.0807-'Imperial ME - Current'!$I$16),491.38)</f>
        <v>491.38</v>
      </c>
      <c r="BB100" s="1">
        <f t="shared" si="45"/>
        <v>58023.259999999951</v>
      </c>
    </row>
    <row r="101" spans="1:54" x14ac:dyDescent="0.25">
      <c r="A101" s="40">
        <v>123</v>
      </c>
      <c r="B101" s="40">
        <f>IF('Imperial ME - Current'!$B$16&lt;2.8907,1007.26-132.54*(2.8907-'Imperial ME - Current'!$B$16),1007.26)</f>
        <v>1007.26</v>
      </c>
      <c r="C101" s="1">
        <f t="shared" si="31"/>
        <v>82289.760000000009</v>
      </c>
      <c r="D101" s="40">
        <f>IF('Imperial ME - Current'!$B$16&lt;3.0807,491.38-48.3005*(3.0807-'Imperial ME - Current'!$B$16),491.38)</f>
        <v>491.38</v>
      </c>
      <c r="E101" s="1">
        <f t="shared" si="30"/>
        <v>58514.639999999948</v>
      </c>
      <c r="H101" s="40">
        <v>123</v>
      </c>
      <c r="I101" s="40">
        <f>IF('Imperial ME - Current'!$C$16&lt;2.8907,1007.26-132.54*(2.8907-'Imperial ME - Current'!$C$16),1007.26)</f>
        <v>1007.26</v>
      </c>
      <c r="J101" s="1">
        <f t="shared" si="32"/>
        <v>82289.760000000009</v>
      </c>
      <c r="K101" s="40">
        <f>IF('Imperial ME - Current'!$C$16&lt;3.0807,491.38-48.3005*(3.0807-'Imperial ME - Current'!$C$16),491.38)</f>
        <v>491.38</v>
      </c>
      <c r="L101" s="1">
        <f t="shared" si="39"/>
        <v>58514.639999999948</v>
      </c>
      <c r="O101" s="40">
        <v>123</v>
      </c>
      <c r="P101" s="40">
        <f>IF('Imperial ME - Current'!$D$16&lt;2.8907,1007.26-132.54*(2.8907-'Imperial ME - Current'!$D$16),1007.26)</f>
        <v>1007.26</v>
      </c>
      <c r="Q101" s="1">
        <f t="shared" si="33"/>
        <v>82289.760000000009</v>
      </c>
      <c r="R101" s="40">
        <f>IF('Imperial ME - Current'!$D$16&lt;3.0807,491.38-48.3005*(3.0807-'Imperial ME - Current'!$D$16),491.38)</f>
        <v>491.38</v>
      </c>
      <c r="S101" s="1">
        <f t="shared" si="40"/>
        <v>58514.639999999948</v>
      </c>
      <c r="V101" s="40">
        <v>123</v>
      </c>
      <c r="W101" s="40">
        <f>IF('Imperial ME - Current'!$E$16&lt;2.8907,1007.26-132.54*(2.8907-'Imperial ME - Current'!$E$16),1007.26)</f>
        <v>1007.26</v>
      </c>
      <c r="X101" s="1">
        <f t="shared" si="34"/>
        <v>82289.760000000009</v>
      </c>
      <c r="Y101" s="40">
        <f>IF('Imperial ME - Current'!$E$16&lt;3.0807,491.38-48.3005*(3.0807-'Imperial ME - Current'!$E$16),491.38)</f>
        <v>491.38</v>
      </c>
      <c r="Z101" s="1">
        <f t="shared" si="41"/>
        <v>58514.639999999948</v>
      </c>
      <c r="AC101" s="40">
        <v>123</v>
      </c>
      <c r="AD101" s="40">
        <f>IF('Imperial ME - Current'!$F$16&lt;2.8907,1007.26-132.54*(2.8907-'Imperial ME - Current'!$F$16),1007.26)</f>
        <v>1007.26</v>
      </c>
      <c r="AE101" s="1">
        <f t="shared" si="35"/>
        <v>82289.760000000009</v>
      </c>
      <c r="AF101" s="40">
        <f>IF('Imperial ME - Current'!$F$16&lt;3.0807,491.38-48.3005*(3.0807-'Imperial ME - Current'!$F$16),491.38)</f>
        <v>491.38</v>
      </c>
      <c r="AG101" s="1">
        <f t="shared" si="42"/>
        <v>58514.639999999948</v>
      </c>
      <c r="AJ101" s="40">
        <v>123</v>
      </c>
      <c r="AK101" s="40">
        <f>IF('Imperial ME - Current'!$G$16&lt;2.8907,1007.26-132.54*(2.8907-'Imperial ME - Current'!$G$16),1007.26)</f>
        <v>1007.26</v>
      </c>
      <c r="AL101" s="1">
        <f t="shared" si="36"/>
        <v>82289.760000000009</v>
      </c>
      <c r="AM101" s="40">
        <f>IF('Imperial ME - Current'!$G$16&lt;3.0807,491.38-48.3005*(3.0807-'Imperial ME - Current'!$G$16),491.38)</f>
        <v>491.38</v>
      </c>
      <c r="AN101" s="1">
        <f t="shared" si="43"/>
        <v>58514.639999999948</v>
      </c>
      <c r="AQ101" s="40">
        <v>123</v>
      </c>
      <c r="AR101" s="40">
        <f>IF('Imperial ME - Current'!$H$16&lt;2.8907,1007.26-132.54*(2.8907-'Imperial ME - Current'!$H$16),1007.26)</f>
        <v>1007.26</v>
      </c>
      <c r="AS101" s="1">
        <f t="shared" si="37"/>
        <v>82289.760000000009</v>
      </c>
      <c r="AT101" s="40">
        <f>IF('Imperial ME - Current'!$H$16&lt;3.0807,491.38-48.3005*(3.0807-'Imperial ME - Current'!$H$16),491.38)</f>
        <v>491.38</v>
      </c>
      <c r="AU101" s="1">
        <f t="shared" si="44"/>
        <v>58514.639999999948</v>
      </c>
      <c r="AX101" s="40">
        <v>123</v>
      </c>
      <c r="AY101" s="40">
        <f>IF('Imperial ME - Current'!$I$16&lt;2.8907,1007.26-132.54*(2.8907-'Imperial ME - Current'!$I$16),1007.26)</f>
        <v>1007.26</v>
      </c>
      <c r="AZ101" s="1">
        <f t="shared" si="38"/>
        <v>82289.760000000009</v>
      </c>
      <c r="BA101" s="40">
        <f>IF('Imperial ME - Current'!$I$16&lt;3.0807,491.38-48.3005*(3.0807-'Imperial ME - Current'!$I$16),491.38)</f>
        <v>491.38</v>
      </c>
      <c r="BB101" s="1">
        <f t="shared" si="45"/>
        <v>58514.639999999948</v>
      </c>
    </row>
    <row r="102" spans="1:54" x14ac:dyDescent="0.25">
      <c r="A102" s="40">
        <v>124</v>
      </c>
      <c r="B102" s="40">
        <f>IF('Imperial ME - Current'!$B$16&lt;2.8907,1007.26-132.54*(2.8907-'Imperial ME - Current'!$B$16),1007.26)</f>
        <v>1007.26</v>
      </c>
      <c r="C102" s="1">
        <f t="shared" si="31"/>
        <v>83297.02</v>
      </c>
      <c r="D102" s="40">
        <f>IF('Imperial ME - Current'!$B$16&lt;3.0807,491.38-48.3005*(3.0807-'Imperial ME - Current'!$B$16),491.38)</f>
        <v>491.38</v>
      </c>
      <c r="E102" s="1">
        <f t="shared" si="30"/>
        <v>59006.019999999946</v>
      </c>
      <c r="H102" s="40">
        <v>124</v>
      </c>
      <c r="I102" s="40">
        <f>IF('Imperial ME - Current'!$C$16&lt;2.8907,1007.26-132.54*(2.8907-'Imperial ME - Current'!$C$16),1007.26)</f>
        <v>1007.26</v>
      </c>
      <c r="J102" s="1">
        <f t="shared" si="32"/>
        <v>83297.02</v>
      </c>
      <c r="K102" s="40">
        <f>IF('Imperial ME - Current'!$C$16&lt;3.0807,491.38-48.3005*(3.0807-'Imperial ME - Current'!$C$16),491.38)</f>
        <v>491.38</v>
      </c>
      <c r="L102" s="1">
        <f t="shared" si="39"/>
        <v>59006.019999999946</v>
      </c>
      <c r="O102" s="40">
        <v>124</v>
      </c>
      <c r="P102" s="40">
        <f>IF('Imperial ME - Current'!$D$16&lt;2.8907,1007.26-132.54*(2.8907-'Imperial ME - Current'!$D$16),1007.26)</f>
        <v>1007.26</v>
      </c>
      <c r="Q102" s="1">
        <f t="shared" si="33"/>
        <v>83297.02</v>
      </c>
      <c r="R102" s="40">
        <f>IF('Imperial ME - Current'!$D$16&lt;3.0807,491.38-48.3005*(3.0807-'Imperial ME - Current'!$D$16),491.38)</f>
        <v>491.38</v>
      </c>
      <c r="S102" s="1">
        <f t="shared" si="40"/>
        <v>59006.019999999946</v>
      </c>
      <c r="V102" s="40">
        <v>124</v>
      </c>
      <c r="W102" s="40">
        <f>IF('Imperial ME - Current'!$E$16&lt;2.8907,1007.26-132.54*(2.8907-'Imperial ME - Current'!$E$16),1007.26)</f>
        <v>1007.26</v>
      </c>
      <c r="X102" s="1">
        <f t="shared" si="34"/>
        <v>83297.02</v>
      </c>
      <c r="Y102" s="40">
        <f>IF('Imperial ME - Current'!$E$16&lt;3.0807,491.38-48.3005*(3.0807-'Imperial ME - Current'!$E$16),491.38)</f>
        <v>491.38</v>
      </c>
      <c r="Z102" s="1">
        <f t="shared" si="41"/>
        <v>59006.019999999946</v>
      </c>
      <c r="AC102" s="40">
        <v>124</v>
      </c>
      <c r="AD102" s="40">
        <f>IF('Imperial ME - Current'!$F$16&lt;2.8907,1007.26-132.54*(2.8907-'Imperial ME - Current'!$F$16),1007.26)</f>
        <v>1007.26</v>
      </c>
      <c r="AE102" s="1">
        <f t="shared" si="35"/>
        <v>83297.02</v>
      </c>
      <c r="AF102" s="40">
        <f>IF('Imperial ME - Current'!$F$16&lt;3.0807,491.38-48.3005*(3.0807-'Imperial ME - Current'!$F$16),491.38)</f>
        <v>491.38</v>
      </c>
      <c r="AG102" s="1">
        <f t="shared" si="42"/>
        <v>59006.019999999946</v>
      </c>
      <c r="AJ102" s="40">
        <v>124</v>
      </c>
      <c r="AK102" s="40">
        <f>IF('Imperial ME - Current'!$G$16&lt;2.8907,1007.26-132.54*(2.8907-'Imperial ME - Current'!$G$16),1007.26)</f>
        <v>1007.26</v>
      </c>
      <c r="AL102" s="1">
        <f t="shared" si="36"/>
        <v>83297.02</v>
      </c>
      <c r="AM102" s="40">
        <f>IF('Imperial ME - Current'!$G$16&lt;3.0807,491.38-48.3005*(3.0807-'Imperial ME - Current'!$G$16),491.38)</f>
        <v>491.38</v>
      </c>
      <c r="AN102" s="1">
        <f t="shared" si="43"/>
        <v>59006.019999999946</v>
      </c>
      <c r="AQ102" s="40">
        <v>124</v>
      </c>
      <c r="AR102" s="40">
        <f>IF('Imperial ME - Current'!$H$16&lt;2.8907,1007.26-132.54*(2.8907-'Imperial ME - Current'!$H$16),1007.26)</f>
        <v>1007.26</v>
      </c>
      <c r="AS102" s="1">
        <f t="shared" si="37"/>
        <v>83297.02</v>
      </c>
      <c r="AT102" s="40">
        <f>IF('Imperial ME - Current'!$H$16&lt;3.0807,491.38-48.3005*(3.0807-'Imperial ME - Current'!$H$16),491.38)</f>
        <v>491.38</v>
      </c>
      <c r="AU102" s="1">
        <f t="shared" si="44"/>
        <v>59006.019999999946</v>
      </c>
      <c r="AX102" s="40">
        <v>124</v>
      </c>
      <c r="AY102" s="40">
        <f>IF('Imperial ME - Current'!$I$16&lt;2.8907,1007.26-132.54*(2.8907-'Imperial ME - Current'!$I$16),1007.26)</f>
        <v>1007.26</v>
      </c>
      <c r="AZ102" s="1">
        <f t="shared" si="38"/>
        <v>83297.02</v>
      </c>
      <c r="BA102" s="40">
        <f>IF('Imperial ME - Current'!$I$16&lt;3.0807,491.38-48.3005*(3.0807-'Imperial ME - Current'!$I$16),491.38)</f>
        <v>491.38</v>
      </c>
      <c r="BB102" s="1">
        <f t="shared" si="45"/>
        <v>59006.019999999946</v>
      </c>
    </row>
    <row r="103" spans="1:54" x14ac:dyDescent="0.25">
      <c r="A103" s="40">
        <v>125</v>
      </c>
      <c r="B103" s="40">
        <f>IF('Imperial ME - Current'!$B$16&lt;2.8907,1007.26-132.54*(2.8907-'Imperial ME - Current'!$B$16),1007.26)</f>
        <v>1007.26</v>
      </c>
      <c r="C103" s="1">
        <f t="shared" si="31"/>
        <v>84304.28</v>
      </c>
      <c r="D103" s="40">
        <f>IF('Imperial ME - Current'!$B$16&lt;3.0807,491.38-48.3005*(3.0807-'Imperial ME - Current'!$B$16),491.38)</f>
        <v>491.38</v>
      </c>
      <c r="E103" s="1">
        <f t="shared" si="30"/>
        <v>59497.399999999943</v>
      </c>
      <c r="H103" s="40">
        <v>125</v>
      </c>
      <c r="I103" s="40">
        <f>IF('Imperial ME - Current'!$C$16&lt;2.8907,1007.26-132.54*(2.8907-'Imperial ME - Current'!$C$16),1007.26)</f>
        <v>1007.26</v>
      </c>
      <c r="J103" s="1">
        <f t="shared" si="32"/>
        <v>84304.28</v>
      </c>
      <c r="K103" s="40">
        <f>IF('Imperial ME - Current'!$C$16&lt;3.0807,491.38-48.3005*(3.0807-'Imperial ME - Current'!$C$16),491.38)</f>
        <v>491.38</v>
      </c>
      <c r="L103" s="1">
        <f t="shared" si="39"/>
        <v>59497.399999999943</v>
      </c>
      <c r="O103" s="40">
        <v>125</v>
      </c>
      <c r="P103" s="40">
        <f>IF('Imperial ME - Current'!$D$16&lt;2.8907,1007.26-132.54*(2.8907-'Imperial ME - Current'!$D$16),1007.26)</f>
        <v>1007.26</v>
      </c>
      <c r="Q103" s="1">
        <f t="shared" si="33"/>
        <v>84304.28</v>
      </c>
      <c r="R103" s="40">
        <f>IF('Imperial ME - Current'!$D$16&lt;3.0807,491.38-48.3005*(3.0807-'Imperial ME - Current'!$D$16),491.38)</f>
        <v>491.38</v>
      </c>
      <c r="S103" s="1">
        <f t="shared" si="40"/>
        <v>59497.399999999943</v>
      </c>
      <c r="V103" s="40">
        <v>125</v>
      </c>
      <c r="W103" s="40">
        <f>IF('Imperial ME - Current'!$E$16&lt;2.8907,1007.26-132.54*(2.8907-'Imperial ME - Current'!$E$16),1007.26)</f>
        <v>1007.26</v>
      </c>
      <c r="X103" s="1">
        <f t="shared" si="34"/>
        <v>84304.28</v>
      </c>
      <c r="Y103" s="40">
        <f>IF('Imperial ME - Current'!$E$16&lt;3.0807,491.38-48.3005*(3.0807-'Imperial ME - Current'!$E$16),491.38)</f>
        <v>491.38</v>
      </c>
      <c r="Z103" s="1">
        <f t="shared" si="41"/>
        <v>59497.399999999943</v>
      </c>
      <c r="AC103" s="40">
        <v>125</v>
      </c>
      <c r="AD103" s="40">
        <f>IF('Imperial ME - Current'!$F$16&lt;2.8907,1007.26-132.54*(2.8907-'Imperial ME - Current'!$F$16),1007.26)</f>
        <v>1007.26</v>
      </c>
      <c r="AE103" s="1">
        <f t="shared" si="35"/>
        <v>84304.28</v>
      </c>
      <c r="AF103" s="40">
        <f>IF('Imperial ME - Current'!$F$16&lt;3.0807,491.38-48.3005*(3.0807-'Imperial ME - Current'!$F$16),491.38)</f>
        <v>491.38</v>
      </c>
      <c r="AG103" s="1">
        <f t="shared" si="42"/>
        <v>59497.399999999943</v>
      </c>
      <c r="AJ103" s="40">
        <v>125</v>
      </c>
      <c r="AK103" s="40">
        <f>IF('Imperial ME - Current'!$G$16&lt;2.8907,1007.26-132.54*(2.8907-'Imperial ME - Current'!$G$16),1007.26)</f>
        <v>1007.26</v>
      </c>
      <c r="AL103" s="1">
        <f t="shared" si="36"/>
        <v>84304.28</v>
      </c>
      <c r="AM103" s="40">
        <f>IF('Imperial ME - Current'!$G$16&lt;3.0807,491.38-48.3005*(3.0807-'Imperial ME - Current'!$G$16),491.38)</f>
        <v>491.38</v>
      </c>
      <c r="AN103" s="1">
        <f t="shared" si="43"/>
        <v>59497.399999999943</v>
      </c>
      <c r="AQ103" s="40">
        <v>125</v>
      </c>
      <c r="AR103" s="40">
        <f>IF('Imperial ME - Current'!$H$16&lt;2.8907,1007.26-132.54*(2.8907-'Imperial ME - Current'!$H$16),1007.26)</f>
        <v>1007.26</v>
      </c>
      <c r="AS103" s="1">
        <f t="shared" si="37"/>
        <v>84304.28</v>
      </c>
      <c r="AT103" s="40">
        <f>IF('Imperial ME - Current'!$H$16&lt;3.0807,491.38-48.3005*(3.0807-'Imperial ME - Current'!$H$16),491.38)</f>
        <v>491.38</v>
      </c>
      <c r="AU103" s="1">
        <f t="shared" si="44"/>
        <v>59497.399999999943</v>
      </c>
      <c r="AX103" s="40">
        <v>125</v>
      </c>
      <c r="AY103" s="40">
        <f>IF('Imperial ME - Current'!$I$16&lt;2.8907,1007.26-132.54*(2.8907-'Imperial ME - Current'!$I$16),1007.26)</f>
        <v>1007.26</v>
      </c>
      <c r="AZ103" s="1">
        <f t="shared" si="38"/>
        <v>84304.28</v>
      </c>
      <c r="BA103" s="40">
        <f>IF('Imperial ME - Current'!$I$16&lt;3.0807,491.38-48.3005*(3.0807-'Imperial ME - Current'!$I$16),491.38)</f>
        <v>491.38</v>
      </c>
      <c r="BB103" s="1">
        <f t="shared" si="45"/>
        <v>59497.399999999943</v>
      </c>
    </row>
    <row r="104" spans="1:54" x14ac:dyDescent="0.25">
      <c r="A104" s="40">
        <v>126</v>
      </c>
      <c r="B104" s="40">
        <f>IF('Imperial ME - Current'!$B$16&lt;2.8907,1007.26-132.54*(2.8907-'Imperial ME - Current'!$B$16),1007.26)</f>
        <v>1007.26</v>
      </c>
      <c r="C104" s="1">
        <f t="shared" si="31"/>
        <v>85311.54</v>
      </c>
      <c r="D104" s="40">
        <f>IF('Imperial ME - Current'!$B$16&lt;3.0807,491.38-48.3005*(3.0807-'Imperial ME - Current'!$B$16),491.38)</f>
        <v>491.38</v>
      </c>
      <c r="E104" s="1">
        <f t="shared" si="30"/>
        <v>59988.779999999941</v>
      </c>
      <c r="H104" s="40">
        <v>126</v>
      </c>
      <c r="I104" s="40">
        <f>IF('Imperial ME - Current'!$C$16&lt;2.8907,1007.26-132.54*(2.8907-'Imperial ME - Current'!$C$16),1007.26)</f>
        <v>1007.26</v>
      </c>
      <c r="J104" s="1">
        <f t="shared" si="32"/>
        <v>85311.54</v>
      </c>
      <c r="K104" s="40">
        <f>IF('Imperial ME - Current'!$C$16&lt;3.0807,491.38-48.3005*(3.0807-'Imperial ME - Current'!$C$16),491.38)</f>
        <v>491.38</v>
      </c>
      <c r="L104" s="1">
        <f t="shared" si="39"/>
        <v>59988.779999999941</v>
      </c>
      <c r="O104" s="40">
        <v>126</v>
      </c>
      <c r="P104" s="40">
        <f>IF('Imperial ME - Current'!$D$16&lt;2.8907,1007.26-132.54*(2.8907-'Imperial ME - Current'!$D$16),1007.26)</f>
        <v>1007.26</v>
      </c>
      <c r="Q104" s="1">
        <f t="shared" si="33"/>
        <v>85311.54</v>
      </c>
      <c r="R104" s="40">
        <f>IF('Imperial ME - Current'!$D$16&lt;3.0807,491.38-48.3005*(3.0807-'Imperial ME - Current'!$D$16),491.38)</f>
        <v>491.38</v>
      </c>
      <c r="S104" s="1">
        <f t="shared" si="40"/>
        <v>59988.779999999941</v>
      </c>
      <c r="V104" s="40">
        <v>126</v>
      </c>
      <c r="W104" s="40">
        <f>IF('Imperial ME - Current'!$E$16&lt;2.8907,1007.26-132.54*(2.8907-'Imperial ME - Current'!$E$16),1007.26)</f>
        <v>1007.26</v>
      </c>
      <c r="X104" s="1">
        <f t="shared" si="34"/>
        <v>85311.54</v>
      </c>
      <c r="Y104" s="40">
        <f>IF('Imperial ME - Current'!$E$16&lt;3.0807,491.38-48.3005*(3.0807-'Imperial ME - Current'!$E$16),491.38)</f>
        <v>491.38</v>
      </c>
      <c r="Z104" s="1">
        <f t="shared" si="41"/>
        <v>59988.779999999941</v>
      </c>
      <c r="AC104" s="40">
        <v>126</v>
      </c>
      <c r="AD104" s="40">
        <f>IF('Imperial ME - Current'!$F$16&lt;2.8907,1007.26-132.54*(2.8907-'Imperial ME - Current'!$F$16),1007.26)</f>
        <v>1007.26</v>
      </c>
      <c r="AE104" s="1">
        <f t="shared" si="35"/>
        <v>85311.54</v>
      </c>
      <c r="AF104" s="40">
        <f>IF('Imperial ME - Current'!$F$16&lt;3.0807,491.38-48.3005*(3.0807-'Imperial ME - Current'!$F$16),491.38)</f>
        <v>491.38</v>
      </c>
      <c r="AG104" s="1">
        <f t="shared" si="42"/>
        <v>59988.779999999941</v>
      </c>
      <c r="AJ104" s="40">
        <v>126</v>
      </c>
      <c r="AK104" s="40">
        <f>IF('Imperial ME - Current'!$G$16&lt;2.8907,1007.26-132.54*(2.8907-'Imperial ME - Current'!$G$16),1007.26)</f>
        <v>1007.26</v>
      </c>
      <c r="AL104" s="1">
        <f t="shared" si="36"/>
        <v>85311.54</v>
      </c>
      <c r="AM104" s="40">
        <f>IF('Imperial ME - Current'!$G$16&lt;3.0807,491.38-48.3005*(3.0807-'Imperial ME - Current'!$G$16),491.38)</f>
        <v>491.38</v>
      </c>
      <c r="AN104" s="1">
        <f t="shared" si="43"/>
        <v>59988.779999999941</v>
      </c>
      <c r="AQ104" s="40">
        <v>126</v>
      </c>
      <c r="AR104" s="40">
        <f>IF('Imperial ME - Current'!$H$16&lt;2.8907,1007.26-132.54*(2.8907-'Imperial ME - Current'!$H$16),1007.26)</f>
        <v>1007.26</v>
      </c>
      <c r="AS104" s="1">
        <f t="shared" si="37"/>
        <v>85311.54</v>
      </c>
      <c r="AT104" s="40">
        <f>IF('Imperial ME - Current'!$H$16&lt;3.0807,491.38-48.3005*(3.0807-'Imperial ME - Current'!$H$16),491.38)</f>
        <v>491.38</v>
      </c>
      <c r="AU104" s="1">
        <f t="shared" si="44"/>
        <v>59988.779999999941</v>
      </c>
      <c r="AX104" s="40">
        <v>126</v>
      </c>
      <c r="AY104" s="40">
        <f>IF('Imperial ME - Current'!$I$16&lt;2.8907,1007.26-132.54*(2.8907-'Imperial ME - Current'!$I$16),1007.26)</f>
        <v>1007.26</v>
      </c>
      <c r="AZ104" s="1">
        <f t="shared" si="38"/>
        <v>85311.54</v>
      </c>
      <c r="BA104" s="40">
        <f>IF('Imperial ME - Current'!$I$16&lt;3.0807,491.38-48.3005*(3.0807-'Imperial ME - Current'!$I$16),491.38)</f>
        <v>491.38</v>
      </c>
      <c r="BB104" s="1">
        <f t="shared" si="45"/>
        <v>59988.779999999941</v>
      </c>
    </row>
    <row r="105" spans="1:54" x14ac:dyDescent="0.25">
      <c r="A105" s="40">
        <v>127</v>
      </c>
      <c r="B105" s="40">
        <f>IF('Imperial ME - Current'!$B$16&lt;2.8907,1007.26-132.54*(2.8907-'Imperial ME - Current'!$B$16),1007.26)</f>
        <v>1007.26</v>
      </c>
      <c r="C105" s="1">
        <f t="shared" si="31"/>
        <v>86318.799999999988</v>
      </c>
      <c r="D105" s="40">
        <f>IF('Imperial ME - Current'!$B$16&lt;3.0807,491.38-48.3005*(3.0807-'Imperial ME - Current'!$B$16),491.38)</f>
        <v>491.38</v>
      </c>
      <c r="E105" s="1">
        <f t="shared" si="30"/>
        <v>60480.159999999938</v>
      </c>
      <c r="H105" s="40">
        <v>127</v>
      </c>
      <c r="I105" s="40">
        <f>IF('Imperial ME - Current'!$C$16&lt;2.8907,1007.26-132.54*(2.8907-'Imperial ME - Current'!$C$16),1007.26)</f>
        <v>1007.26</v>
      </c>
      <c r="J105" s="1">
        <f t="shared" si="32"/>
        <v>86318.799999999988</v>
      </c>
      <c r="K105" s="40">
        <f>IF('Imperial ME - Current'!$C$16&lt;3.0807,491.38-48.3005*(3.0807-'Imperial ME - Current'!$C$16),491.38)</f>
        <v>491.38</v>
      </c>
      <c r="L105" s="1">
        <f t="shared" si="39"/>
        <v>60480.159999999938</v>
      </c>
      <c r="O105" s="40">
        <v>127</v>
      </c>
      <c r="P105" s="40">
        <f>IF('Imperial ME - Current'!$D$16&lt;2.8907,1007.26-132.54*(2.8907-'Imperial ME - Current'!$D$16),1007.26)</f>
        <v>1007.26</v>
      </c>
      <c r="Q105" s="1">
        <f t="shared" si="33"/>
        <v>86318.799999999988</v>
      </c>
      <c r="R105" s="40">
        <f>IF('Imperial ME - Current'!$D$16&lt;3.0807,491.38-48.3005*(3.0807-'Imperial ME - Current'!$D$16),491.38)</f>
        <v>491.38</v>
      </c>
      <c r="S105" s="1">
        <f t="shared" si="40"/>
        <v>60480.159999999938</v>
      </c>
      <c r="V105" s="40">
        <v>127</v>
      </c>
      <c r="W105" s="40">
        <f>IF('Imperial ME - Current'!$E$16&lt;2.8907,1007.26-132.54*(2.8907-'Imperial ME - Current'!$E$16),1007.26)</f>
        <v>1007.26</v>
      </c>
      <c r="X105" s="1">
        <f t="shared" si="34"/>
        <v>86318.799999999988</v>
      </c>
      <c r="Y105" s="40">
        <f>IF('Imperial ME - Current'!$E$16&lt;3.0807,491.38-48.3005*(3.0807-'Imperial ME - Current'!$E$16),491.38)</f>
        <v>491.38</v>
      </c>
      <c r="Z105" s="1">
        <f t="shared" si="41"/>
        <v>60480.159999999938</v>
      </c>
      <c r="AC105" s="40">
        <v>127</v>
      </c>
      <c r="AD105" s="40">
        <f>IF('Imperial ME - Current'!$F$16&lt;2.8907,1007.26-132.54*(2.8907-'Imperial ME - Current'!$F$16),1007.26)</f>
        <v>1007.26</v>
      </c>
      <c r="AE105" s="1">
        <f t="shared" si="35"/>
        <v>86318.799999999988</v>
      </c>
      <c r="AF105" s="40">
        <f>IF('Imperial ME - Current'!$F$16&lt;3.0807,491.38-48.3005*(3.0807-'Imperial ME - Current'!$F$16),491.38)</f>
        <v>491.38</v>
      </c>
      <c r="AG105" s="1">
        <f t="shared" si="42"/>
        <v>60480.159999999938</v>
      </c>
      <c r="AJ105" s="40">
        <v>127</v>
      </c>
      <c r="AK105" s="40">
        <f>IF('Imperial ME - Current'!$G$16&lt;2.8907,1007.26-132.54*(2.8907-'Imperial ME - Current'!$G$16),1007.26)</f>
        <v>1007.26</v>
      </c>
      <c r="AL105" s="1">
        <f t="shared" si="36"/>
        <v>86318.799999999988</v>
      </c>
      <c r="AM105" s="40">
        <f>IF('Imperial ME - Current'!$G$16&lt;3.0807,491.38-48.3005*(3.0807-'Imperial ME - Current'!$G$16),491.38)</f>
        <v>491.38</v>
      </c>
      <c r="AN105" s="1">
        <f t="shared" si="43"/>
        <v>60480.159999999938</v>
      </c>
      <c r="AQ105" s="40">
        <v>127</v>
      </c>
      <c r="AR105" s="40">
        <f>IF('Imperial ME - Current'!$H$16&lt;2.8907,1007.26-132.54*(2.8907-'Imperial ME - Current'!$H$16),1007.26)</f>
        <v>1007.26</v>
      </c>
      <c r="AS105" s="1">
        <f t="shared" si="37"/>
        <v>86318.799999999988</v>
      </c>
      <c r="AT105" s="40">
        <f>IF('Imperial ME - Current'!$H$16&lt;3.0807,491.38-48.3005*(3.0807-'Imperial ME - Current'!$H$16),491.38)</f>
        <v>491.38</v>
      </c>
      <c r="AU105" s="1">
        <f t="shared" si="44"/>
        <v>60480.159999999938</v>
      </c>
      <c r="AX105" s="40">
        <v>127</v>
      </c>
      <c r="AY105" s="40">
        <f>IF('Imperial ME - Current'!$I$16&lt;2.8907,1007.26-132.54*(2.8907-'Imperial ME - Current'!$I$16),1007.26)</f>
        <v>1007.26</v>
      </c>
      <c r="AZ105" s="1">
        <f t="shared" si="38"/>
        <v>86318.799999999988</v>
      </c>
      <c r="BA105" s="40">
        <f>IF('Imperial ME - Current'!$I$16&lt;3.0807,491.38-48.3005*(3.0807-'Imperial ME - Current'!$I$16),491.38)</f>
        <v>491.38</v>
      </c>
      <c r="BB105" s="1">
        <f t="shared" si="45"/>
        <v>60480.159999999938</v>
      </c>
    </row>
    <row r="106" spans="1:54" x14ac:dyDescent="0.25">
      <c r="A106" s="40">
        <v>128</v>
      </c>
      <c r="B106" s="40">
        <f>IF('Imperial ME - Current'!$B$16&lt;2.8907,1007.26-132.54*(2.8907-'Imperial ME - Current'!$B$16),1007.26)</f>
        <v>1007.26</v>
      </c>
      <c r="C106" s="1">
        <f t="shared" si="31"/>
        <v>87326.059999999983</v>
      </c>
      <c r="D106" s="40">
        <f>IF('Imperial ME - Current'!$B$16&lt;3.0807,491.38-48.3005*(3.0807-'Imperial ME - Current'!$B$16),491.38)</f>
        <v>491.38</v>
      </c>
      <c r="E106" s="1">
        <f t="shared" si="30"/>
        <v>60971.539999999935</v>
      </c>
      <c r="H106" s="40">
        <v>128</v>
      </c>
      <c r="I106" s="40">
        <f>IF('Imperial ME - Current'!$C$16&lt;2.8907,1007.26-132.54*(2.8907-'Imperial ME - Current'!$C$16),1007.26)</f>
        <v>1007.26</v>
      </c>
      <c r="J106" s="1">
        <f t="shared" si="32"/>
        <v>87326.059999999983</v>
      </c>
      <c r="K106" s="40">
        <f>IF('Imperial ME - Current'!$C$16&lt;3.0807,491.38-48.3005*(3.0807-'Imperial ME - Current'!$C$16),491.38)</f>
        <v>491.38</v>
      </c>
      <c r="L106" s="1">
        <f t="shared" si="39"/>
        <v>60971.539999999935</v>
      </c>
      <c r="O106" s="40">
        <v>128</v>
      </c>
      <c r="P106" s="40">
        <f>IF('Imperial ME - Current'!$D$16&lt;2.8907,1007.26-132.54*(2.8907-'Imperial ME - Current'!$D$16),1007.26)</f>
        <v>1007.26</v>
      </c>
      <c r="Q106" s="1">
        <f t="shared" si="33"/>
        <v>87326.059999999983</v>
      </c>
      <c r="R106" s="40">
        <f>IF('Imperial ME - Current'!$D$16&lt;3.0807,491.38-48.3005*(3.0807-'Imperial ME - Current'!$D$16),491.38)</f>
        <v>491.38</v>
      </c>
      <c r="S106" s="1">
        <f t="shared" si="40"/>
        <v>60971.539999999935</v>
      </c>
      <c r="V106" s="40">
        <v>128</v>
      </c>
      <c r="W106" s="40">
        <f>IF('Imperial ME - Current'!$E$16&lt;2.8907,1007.26-132.54*(2.8907-'Imperial ME - Current'!$E$16),1007.26)</f>
        <v>1007.26</v>
      </c>
      <c r="X106" s="1">
        <f t="shared" si="34"/>
        <v>87326.059999999983</v>
      </c>
      <c r="Y106" s="40">
        <f>IF('Imperial ME - Current'!$E$16&lt;3.0807,491.38-48.3005*(3.0807-'Imperial ME - Current'!$E$16),491.38)</f>
        <v>491.38</v>
      </c>
      <c r="Z106" s="1">
        <f t="shared" si="41"/>
        <v>60971.539999999935</v>
      </c>
      <c r="AC106" s="40">
        <v>128</v>
      </c>
      <c r="AD106" s="40">
        <f>IF('Imperial ME - Current'!$F$16&lt;2.8907,1007.26-132.54*(2.8907-'Imperial ME - Current'!$F$16),1007.26)</f>
        <v>1007.26</v>
      </c>
      <c r="AE106" s="1">
        <f t="shared" si="35"/>
        <v>87326.059999999983</v>
      </c>
      <c r="AF106" s="40">
        <f>IF('Imperial ME - Current'!$F$16&lt;3.0807,491.38-48.3005*(3.0807-'Imperial ME - Current'!$F$16),491.38)</f>
        <v>491.38</v>
      </c>
      <c r="AG106" s="1">
        <f t="shared" si="42"/>
        <v>60971.539999999935</v>
      </c>
      <c r="AJ106" s="40">
        <v>128</v>
      </c>
      <c r="AK106" s="40">
        <f>IF('Imperial ME - Current'!$G$16&lt;2.8907,1007.26-132.54*(2.8907-'Imperial ME - Current'!$G$16),1007.26)</f>
        <v>1007.26</v>
      </c>
      <c r="AL106" s="1">
        <f t="shared" si="36"/>
        <v>87326.059999999983</v>
      </c>
      <c r="AM106" s="40">
        <f>IF('Imperial ME - Current'!$G$16&lt;3.0807,491.38-48.3005*(3.0807-'Imperial ME - Current'!$G$16),491.38)</f>
        <v>491.38</v>
      </c>
      <c r="AN106" s="1">
        <f t="shared" si="43"/>
        <v>60971.539999999935</v>
      </c>
      <c r="AQ106" s="40">
        <v>128</v>
      </c>
      <c r="AR106" s="40">
        <f>IF('Imperial ME - Current'!$H$16&lt;2.8907,1007.26-132.54*(2.8907-'Imperial ME - Current'!$H$16),1007.26)</f>
        <v>1007.26</v>
      </c>
      <c r="AS106" s="1">
        <f t="shared" si="37"/>
        <v>87326.059999999983</v>
      </c>
      <c r="AT106" s="40">
        <f>IF('Imperial ME - Current'!$H$16&lt;3.0807,491.38-48.3005*(3.0807-'Imperial ME - Current'!$H$16),491.38)</f>
        <v>491.38</v>
      </c>
      <c r="AU106" s="1">
        <f t="shared" si="44"/>
        <v>60971.539999999935</v>
      </c>
      <c r="AX106" s="40">
        <v>128</v>
      </c>
      <c r="AY106" s="40">
        <f>IF('Imperial ME - Current'!$I$16&lt;2.8907,1007.26-132.54*(2.8907-'Imperial ME - Current'!$I$16),1007.26)</f>
        <v>1007.26</v>
      </c>
      <c r="AZ106" s="1">
        <f t="shared" si="38"/>
        <v>87326.059999999983</v>
      </c>
      <c r="BA106" s="40">
        <f>IF('Imperial ME - Current'!$I$16&lt;3.0807,491.38-48.3005*(3.0807-'Imperial ME - Current'!$I$16),491.38)</f>
        <v>491.38</v>
      </c>
      <c r="BB106" s="1">
        <f t="shared" si="45"/>
        <v>60971.539999999935</v>
      </c>
    </row>
    <row r="107" spans="1:54" x14ac:dyDescent="0.25">
      <c r="A107" s="40">
        <v>129</v>
      </c>
      <c r="B107" s="40">
        <f>IF('Imperial ME - Current'!$B$16&lt;2.8907,1007.26-132.54*(2.8907-'Imperial ME - Current'!$B$16),1007.26)</f>
        <v>1007.26</v>
      </c>
      <c r="C107" s="1">
        <f t="shared" si="31"/>
        <v>88333.319999999978</v>
      </c>
      <c r="D107" s="40">
        <f>IF('Imperial ME - Current'!$B$16&lt;3.0807,491.38-48.3005*(3.0807-'Imperial ME - Current'!$B$16),491.38)</f>
        <v>491.38</v>
      </c>
      <c r="E107" s="1">
        <f t="shared" si="30"/>
        <v>61462.919999999933</v>
      </c>
      <c r="H107" s="40">
        <v>129</v>
      </c>
      <c r="I107" s="40">
        <f>IF('Imperial ME - Current'!$C$16&lt;2.8907,1007.26-132.54*(2.8907-'Imperial ME - Current'!$C$16),1007.26)</f>
        <v>1007.26</v>
      </c>
      <c r="J107" s="1">
        <f t="shared" si="32"/>
        <v>88333.319999999978</v>
      </c>
      <c r="K107" s="40">
        <f>IF('Imperial ME - Current'!$C$16&lt;3.0807,491.38-48.3005*(3.0807-'Imperial ME - Current'!$C$16),491.38)</f>
        <v>491.38</v>
      </c>
      <c r="L107" s="1">
        <f t="shared" si="39"/>
        <v>61462.919999999933</v>
      </c>
      <c r="O107" s="40">
        <v>129</v>
      </c>
      <c r="P107" s="40">
        <f>IF('Imperial ME - Current'!$D$16&lt;2.8907,1007.26-132.54*(2.8907-'Imperial ME - Current'!$D$16),1007.26)</f>
        <v>1007.26</v>
      </c>
      <c r="Q107" s="1">
        <f t="shared" si="33"/>
        <v>88333.319999999978</v>
      </c>
      <c r="R107" s="40">
        <f>IF('Imperial ME - Current'!$D$16&lt;3.0807,491.38-48.3005*(3.0807-'Imperial ME - Current'!$D$16),491.38)</f>
        <v>491.38</v>
      </c>
      <c r="S107" s="1">
        <f t="shared" si="40"/>
        <v>61462.919999999933</v>
      </c>
      <c r="V107" s="40">
        <v>129</v>
      </c>
      <c r="W107" s="40">
        <f>IF('Imperial ME - Current'!$E$16&lt;2.8907,1007.26-132.54*(2.8907-'Imperial ME - Current'!$E$16),1007.26)</f>
        <v>1007.26</v>
      </c>
      <c r="X107" s="1">
        <f t="shared" si="34"/>
        <v>88333.319999999978</v>
      </c>
      <c r="Y107" s="40">
        <f>IF('Imperial ME - Current'!$E$16&lt;3.0807,491.38-48.3005*(3.0807-'Imperial ME - Current'!$E$16),491.38)</f>
        <v>491.38</v>
      </c>
      <c r="Z107" s="1">
        <f t="shared" si="41"/>
        <v>61462.919999999933</v>
      </c>
      <c r="AC107" s="40">
        <v>129</v>
      </c>
      <c r="AD107" s="40">
        <f>IF('Imperial ME - Current'!$F$16&lt;2.8907,1007.26-132.54*(2.8907-'Imperial ME - Current'!$F$16),1007.26)</f>
        <v>1007.26</v>
      </c>
      <c r="AE107" s="1">
        <f t="shared" si="35"/>
        <v>88333.319999999978</v>
      </c>
      <c r="AF107" s="40">
        <f>IF('Imperial ME - Current'!$F$16&lt;3.0807,491.38-48.3005*(3.0807-'Imperial ME - Current'!$F$16),491.38)</f>
        <v>491.38</v>
      </c>
      <c r="AG107" s="1">
        <f t="shared" si="42"/>
        <v>61462.919999999933</v>
      </c>
      <c r="AJ107" s="40">
        <v>129</v>
      </c>
      <c r="AK107" s="40">
        <f>IF('Imperial ME - Current'!$G$16&lt;2.8907,1007.26-132.54*(2.8907-'Imperial ME - Current'!$G$16),1007.26)</f>
        <v>1007.26</v>
      </c>
      <c r="AL107" s="1">
        <f t="shared" si="36"/>
        <v>88333.319999999978</v>
      </c>
      <c r="AM107" s="40">
        <f>IF('Imperial ME - Current'!$G$16&lt;3.0807,491.38-48.3005*(3.0807-'Imperial ME - Current'!$G$16),491.38)</f>
        <v>491.38</v>
      </c>
      <c r="AN107" s="1">
        <f t="shared" si="43"/>
        <v>61462.919999999933</v>
      </c>
      <c r="AQ107" s="40">
        <v>129</v>
      </c>
      <c r="AR107" s="40">
        <f>IF('Imperial ME - Current'!$H$16&lt;2.8907,1007.26-132.54*(2.8907-'Imperial ME - Current'!$H$16),1007.26)</f>
        <v>1007.26</v>
      </c>
      <c r="AS107" s="1">
        <f t="shared" si="37"/>
        <v>88333.319999999978</v>
      </c>
      <c r="AT107" s="40">
        <f>IF('Imperial ME - Current'!$H$16&lt;3.0807,491.38-48.3005*(3.0807-'Imperial ME - Current'!$H$16),491.38)</f>
        <v>491.38</v>
      </c>
      <c r="AU107" s="1">
        <f t="shared" si="44"/>
        <v>61462.919999999933</v>
      </c>
      <c r="AX107" s="40">
        <v>129</v>
      </c>
      <c r="AY107" s="40">
        <f>IF('Imperial ME - Current'!$I$16&lt;2.8907,1007.26-132.54*(2.8907-'Imperial ME - Current'!$I$16),1007.26)</f>
        <v>1007.26</v>
      </c>
      <c r="AZ107" s="1">
        <f t="shared" si="38"/>
        <v>88333.319999999978</v>
      </c>
      <c r="BA107" s="40">
        <f>IF('Imperial ME - Current'!$I$16&lt;3.0807,491.38-48.3005*(3.0807-'Imperial ME - Current'!$I$16),491.38)</f>
        <v>491.38</v>
      </c>
      <c r="BB107" s="1">
        <f t="shared" si="45"/>
        <v>61462.919999999933</v>
      </c>
    </row>
    <row r="108" spans="1:54" x14ac:dyDescent="0.25">
      <c r="A108" s="40">
        <v>130</v>
      </c>
      <c r="B108" s="40">
        <f>IF('Imperial ME - Current'!$B$16&lt;2.8907,1007.26-132.54*(2.8907-'Imperial ME - Current'!$B$16),1007.26)</f>
        <v>1007.26</v>
      </c>
      <c r="C108" s="1">
        <f t="shared" si="31"/>
        <v>89340.579999999973</v>
      </c>
      <c r="D108" s="40">
        <f>IF('Imperial ME - Current'!$B$16&lt;3.0807,491.38-48.3005*(3.0807-'Imperial ME - Current'!$B$16),491.38)</f>
        <v>491.38</v>
      </c>
      <c r="E108" s="1">
        <f t="shared" si="30"/>
        <v>61954.29999999993</v>
      </c>
      <c r="H108" s="40">
        <v>130</v>
      </c>
      <c r="I108" s="40">
        <f>IF('Imperial ME - Current'!$C$16&lt;2.8907,1007.26-132.54*(2.8907-'Imperial ME - Current'!$C$16),1007.26)</f>
        <v>1007.26</v>
      </c>
      <c r="J108" s="1">
        <f t="shared" si="32"/>
        <v>89340.579999999973</v>
      </c>
      <c r="K108" s="40">
        <f>IF('Imperial ME - Current'!$C$16&lt;3.0807,491.38-48.3005*(3.0807-'Imperial ME - Current'!$C$16),491.38)</f>
        <v>491.38</v>
      </c>
      <c r="L108" s="1">
        <f t="shared" si="39"/>
        <v>61954.29999999993</v>
      </c>
      <c r="O108" s="40">
        <v>130</v>
      </c>
      <c r="P108" s="40">
        <f>IF('Imperial ME - Current'!$D$16&lt;2.8907,1007.26-132.54*(2.8907-'Imperial ME - Current'!$D$16),1007.26)</f>
        <v>1007.26</v>
      </c>
      <c r="Q108" s="1">
        <f t="shared" si="33"/>
        <v>89340.579999999973</v>
      </c>
      <c r="R108" s="40">
        <f>IF('Imperial ME - Current'!$D$16&lt;3.0807,491.38-48.3005*(3.0807-'Imperial ME - Current'!$D$16),491.38)</f>
        <v>491.38</v>
      </c>
      <c r="S108" s="1">
        <f t="shared" si="40"/>
        <v>61954.29999999993</v>
      </c>
      <c r="V108" s="40">
        <v>130</v>
      </c>
      <c r="W108" s="40">
        <f>IF('Imperial ME - Current'!$E$16&lt;2.8907,1007.26-132.54*(2.8907-'Imperial ME - Current'!$E$16),1007.26)</f>
        <v>1007.26</v>
      </c>
      <c r="X108" s="1">
        <f t="shared" si="34"/>
        <v>89340.579999999973</v>
      </c>
      <c r="Y108" s="40">
        <f>IF('Imperial ME - Current'!$E$16&lt;3.0807,491.38-48.3005*(3.0807-'Imperial ME - Current'!$E$16),491.38)</f>
        <v>491.38</v>
      </c>
      <c r="Z108" s="1">
        <f t="shared" si="41"/>
        <v>61954.29999999993</v>
      </c>
      <c r="AC108" s="40">
        <v>130</v>
      </c>
      <c r="AD108" s="40">
        <f>IF('Imperial ME - Current'!$F$16&lt;2.8907,1007.26-132.54*(2.8907-'Imperial ME - Current'!$F$16),1007.26)</f>
        <v>1007.26</v>
      </c>
      <c r="AE108" s="1">
        <f t="shared" si="35"/>
        <v>89340.579999999973</v>
      </c>
      <c r="AF108" s="40">
        <f>IF('Imperial ME - Current'!$F$16&lt;3.0807,491.38-48.3005*(3.0807-'Imperial ME - Current'!$F$16),491.38)</f>
        <v>491.38</v>
      </c>
      <c r="AG108" s="1">
        <f t="shared" si="42"/>
        <v>61954.29999999993</v>
      </c>
      <c r="AJ108" s="40">
        <v>130</v>
      </c>
      <c r="AK108" s="40">
        <f>IF('Imperial ME - Current'!$G$16&lt;2.8907,1007.26-132.54*(2.8907-'Imperial ME - Current'!$G$16),1007.26)</f>
        <v>1007.26</v>
      </c>
      <c r="AL108" s="1">
        <f t="shared" si="36"/>
        <v>89340.579999999973</v>
      </c>
      <c r="AM108" s="40">
        <f>IF('Imperial ME - Current'!$G$16&lt;3.0807,491.38-48.3005*(3.0807-'Imperial ME - Current'!$G$16),491.38)</f>
        <v>491.38</v>
      </c>
      <c r="AN108" s="1">
        <f t="shared" si="43"/>
        <v>61954.29999999993</v>
      </c>
      <c r="AQ108" s="40">
        <v>130</v>
      </c>
      <c r="AR108" s="40">
        <f>IF('Imperial ME - Current'!$H$16&lt;2.8907,1007.26-132.54*(2.8907-'Imperial ME - Current'!$H$16),1007.26)</f>
        <v>1007.26</v>
      </c>
      <c r="AS108" s="1">
        <f t="shared" si="37"/>
        <v>89340.579999999973</v>
      </c>
      <c r="AT108" s="40">
        <f>IF('Imperial ME - Current'!$H$16&lt;3.0807,491.38-48.3005*(3.0807-'Imperial ME - Current'!$H$16),491.38)</f>
        <v>491.38</v>
      </c>
      <c r="AU108" s="1">
        <f t="shared" si="44"/>
        <v>61954.29999999993</v>
      </c>
      <c r="AX108" s="40">
        <v>130</v>
      </c>
      <c r="AY108" s="40">
        <f>IF('Imperial ME - Current'!$I$16&lt;2.8907,1007.26-132.54*(2.8907-'Imperial ME - Current'!$I$16),1007.26)</f>
        <v>1007.26</v>
      </c>
      <c r="AZ108" s="1">
        <f t="shared" si="38"/>
        <v>89340.579999999973</v>
      </c>
      <c r="BA108" s="40">
        <f>IF('Imperial ME - Current'!$I$16&lt;3.0807,491.38-48.3005*(3.0807-'Imperial ME - Current'!$I$16),491.38)</f>
        <v>491.38</v>
      </c>
      <c r="BB108" s="1">
        <f t="shared" si="45"/>
        <v>61954.29999999993</v>
      </c>
    </row>
    <row r="109" spans="1:54" x14ac:dyDescent="0.25">
      <c r="A109" s="40">
        <v>131</v>
      </c>
      <c r="B109" s="40">
        <f>IF('Imperial ME - Current'!$B$16&lt;2.6872,982.62-123.62*(2.6872-'Imperial ME - Current'!$B$16),982.62)</f>
        <v>982.62</v>
      </c>
      <c r="C109" s="1">
        <f t="shared" si="31"/>
        <v>90323.199999999968</v>
      </c>
      <c r="D109" s="40">
        <f>IF('Imperial ME - Current'!$B$16&lt;2.6454,427.03-61.4733*(2.6454-'Imperial ME - Current'!$B$16),427.03)</f>
        <v>427.03</v>
      </c>
      <c r="E109" s="1">
        <f t="shared" si="30"/>
        <v>62381.329999999929</v>
      </c>
      <c r="H109" s="40">
        <v>131</v>
      </c>
      <c r="I109" s="40">
        <f>IF('Imperial ME - Current'!$C$16&lt;2.6872,982.62-123.62*(2.6872-'Imperial ME - Current'!$C$16),982.62)</f>
        <v>982.62</v>
      </c>
      <c r="J109" s="1">
        <f t="shared" si="32"/>
        <v>90323.199999999968</v>
      </c>
      <c r="K109" s="40">
        <f>IF('Imperial ME - Current'!$C$16&lt;2.6454,427.03-61.4733*(2.6454-'Imperial ME - Current'!$C$16),427.03)</f>
        <v>427.03</v>
      </c>
      <c r="L109" s="1">
        <f t="shared" si="39"/>
        <v>62381.329999999929</v>
      </c>
      <c r="O109" s="40">
        <v>131</v>
      </c>
      <c r="P109" s="40">
        <f>IF('Imperial ME - Current'!$D$16&lt;2.6872,982.62-123.62*(2.6872-'Imperial ME - Current'!$D$16),982.62)</f>
        <v>982.62</v>
      </c>
      <c r="Q109" s="1">
        <f t="shared" si="33"/>
        <v>90323.199999999968</v>
      </c>
      <c r="R109" s="40">
        <f>IF('Imperial ME - Current'!$D$16&lt;2.6454,427.03-61.4733*(2.6454-'Imperial ME - Current'!$D$16),427.03)</f>
        <v>427.03</v>
      </c>
      <c r="S109" s="1">
        <f t="shared" si="40"/>
        <v>62381.329999999929</v>
      </c>
      <c r="V109" s="40">
        <v>131</v>
      </c>
      <c r="W109" s="40">
        <f>IF('Imperial ME - Current'!$E$16&lt;2.6872,982.62-123.62*(2.6872-'Imperial ME - Current'!$E$16),982.62)</f>
        <v>982.62</v>
      </c>
      <c r="X109" s="1">
        <f t="shared" si="34"/>
        <v>90323.199999999968</v>
      </c>
      <c r="Y109" s="40">
        <f>IF('Imperial ME - Current'!$E$16&lt;2.6454,427.03-61.4733*(2.6454-'Imperial ME - Current'!$E$16),427.03)</f>
        <v>427.03</v>
      </c>
      <c r="Z109" s="1">
        <f t="shared" si="41"/>
        <v>62381.329999999929</v>
      </c>
      <c r="AC109" s="40">
        <v>131</v>
      </c>
      <c r="AD109" s="40">
        <f>IF('Imperial ME - Current'!$F$16&lt;2.6872,982.62-123.62*(2.6872-'Imperial ME - Current'!$F$16),982.62)</f>
        <v>982.62</v>
      </c>
      <c r="AE109" s="1">
        <f t="shared" si="35"/>
        <v>90323.199999999968</v>
      </c>
      <c r="AF109" s="40">
        <f>IF('Imperial ME - Current'!$F$16&lt;2.6454,427.03-61.4733*(2.6454-'Imperial ME - Current'!$F$16),427.03)</f>
        <v>427.03</v>
      </c>
      <c r="AG109" s="1">
        <f t="shared" si="42"/>
        <v>62381.329999999929</v>
      </c>
      <c r="AJ109" s="40">
        <v>131</v>
      </c>
      <c r="AK109" s="40">
        <f>IF('Imperial ME - Current'!$G$16&lt;2.6872,982.62-123.62*(2.6872-'Imperial ME - Current'!$G$16),982.62)</f>
        <v>982.62</v>
      </c>
      <c r="AL109" s="1">
        <f t="shared" si="36"/>
        <v>90323.199999999968</v>
      </c>
      <c r="AM109" s="40">
        <f>IF('Imperial ME - Current'!$G$16&lt;2.6454,427.03-61.4733*(2.6454-'Imperial ME - Current'!$G$16),427.03)</f>
        <v>427.03</v>
      </c>
      <c r="AN109" s="1">
        <f t="shared" si="43"/>
        <v>62381.329999999929</v>
      </c>
      <c r="AQ109" s="40">
        <v>131</v>
      </c>
      <c r="AR109" s="40">
        <f>IF('Imperial ME - Current'!$H$16&lt;2.6872,982.62-123.62*(2.6872-'Imperial ME - Current'!$H$16),982.62)</f>
        <v>982.62</v>
      </c>
      <c r="AS109" s="1">
        <f t="shared" si="37"/>
        <v>90323.199999999968</v>
      </c>
      <c r="AT109" s="40">
        <f>IF('Imperial ME - Current'!$H$16&lt;2.6454,427.03-61.4733*(2.6454-'Imperial ME - Current'!$H$16),427.03)</f>
        <v>427.03</v>
      </c>
      <c r="AU109" s="1">
        <f t="shared" si="44"/>
        <v>62381.329999999929</v>
      </c>
      <c r="AX109" s="40">
        <v>131</v>
      </c>
      <c r="AY109" s="40">
        <f>IF('Imperial ME - Current'!$I$16&lt;2.6872,982.62-123.62*(2.6872-'Imperial ME - Current'!$I$16),982.62)</f>
        <v>982.62</v>
      </c>
      <c r="AZ109" s="1">
        <f t="shared" si="38"/>
        <v>90323.199999999968</v>
      </c>
      <c r="BA109" s="40">
        <f>IF('Imperial ME - Current'!$I$16&lt;2.6454,427.03-61.4733*(2.6454-'Imperial ME - Current'!$I$16),427.03)</f>
        <v>427.03</v>
      </c>
      <c r="BB109" s="1">
        <f t="shared" si="45"/>
        <v>62381.329999999929</v>
      </c>
    </row>
    <row r="110" spans="1:54" x14ac:dyDescent="0.25">
      <c r="A110" s="40">
        <v>132</v>
      </c>
      <c r="B110" s="40">
        <f>IF('Imperial ME - Current'!$B$16&lt;2.6872,982.62-123.62*(2.6872-'Imperial ME - Current'!$B$16),982.62)</f>
        <v>982.62</v>
      </c>
      <c r="C110" s="1">
        <f t="shared" si="31"/>
        <v>91305.819999999963</v>
      </c>
      <c r="D110" s="40">
        <f>IF('Imperial ME - Current'!$B$16&lt;2.6454,427.03-61.4733*(2.6454-'Imperial ME - Current'!$B$16),427.03)</f>
        <v>427.03</v>
      </c>
      <c r="E110" s="1">
        <f t="shared" si="30"/>
        <v>62808.359999999928</v>
      </c>
      <c r="H110" s="40">
        <v>132</v>
      </c>
      <c r="I110" s="40">
        <f>IF('Imperial ME - Current'!$C$16&lt;2.6872,982.62-123.62*(2.6872-'Imperial ME - Current'!$C$16),982.62)</f>
        <v>982.62</v>
      </c>
      <c r="J110" s="1">
        <f t="shared" si="32"/>
        <v>91305.819999999963</v>
      </c>
      <c r="K110" s="40">
        <f>IF('Imperial ME - Current'!$C$16&lt;2.6454,427.03-61.4733*(2.6454-'Imperial ME - Current'!$C$16),427.03)</f>
        <v>427.03</v>
      </c>
      <c r="L110" s="1">
        <f t="shared" si="39"/>
        <v>62808.359999999928</v>
      </c>
      <c r="O110" s="40">
        <v>132</v>
      </c>
      <c r="P110" s="40">
        <f>IF('Imperial ME - Current'!$D$16&lt;2.6872,982.62-123.62*(2.6872-'Imperial ME - Current'!$D$16),982.62)</f>
        <v>982.62</v>
      </c>
      <c r="Q110" s="1">
        <f t="shared" si="33"/>
        <v>91305.819999999963</v>
      </c>
      <c r="R110" s="40">
        <f>IF('Imperial ME - Current'!$D$16&lt;2.6454,427.03-61.4733*(2.6454-'Imperial ME - Current'!$D$16),427.03)</f>
        <v>427.03</v>
      </c>
      <c r="S110" s="1">
        <f t="shared" si="40"/>
        <v>62808.359999999928</v>
      </c>
      <c r="V110" s="40">
        <v>132</v>
      </c>
      <c r="W110" s="40">
        <f>IF('Imperial ME - Current'!$E$16&lt;2.6872,982.62-123.62*(2.6872-'Imperial ME - Current'!$E$16),982.62)</f>
        <v>982.62</v>
      </c>
      <c r="X110" s="1">
        <f t="shared" si="34"/>
        <v>91305.819999999963</v>
      </c>
      <c r="Y110" s="40">
        <f>IF('Imperial ME - Current'!$E$16&lt;2.6454,427.03-61.4733*(2.6454-'Imperial ME - Current'!$E$16),427.03)</f>
        <v>427.03</v>
      </c>
      <c r="Z110" s="1">
        <f t="shared" si="41"/>
        <v>62808.359999999928</v>
      </c>
      <c r="AC110" s="40">
        <v>132</v>
      </c>
      <c r="AD110" s="40">
        <f>IF('Imperial ME - Current'!$F$16&lt;2.6872,982.62-123.62*(2.6872-'Imperial ME - Current'!$F$16),982.62)</f>
        <v>982.62</v>
      </c>
      <c r="AE110" s="1">
        <f t="shared" si="35"/>
        <v>91305.819999999963</v>
      </c>
      <c r="AF110" s="40">
        <f>IF('Imperial ME - Current'!$F$16&lt;2.6454,427.03-61.4733*(2.6454-'Imperial ME - Current'!$F$16),427.03)</f>
        <v>427.03</v>
      </c>
      <c r="AG110" s="1">
        <f t="shared" si="42"/>
        <v>62808.359999999928</v>
      </c>
      <c r="AJ110" s="40">
        <v>132</v>
      </c>
      <c r="AK110" s="40">
        <f>IF('Imperial ME - Current'!$G$16&lt;2.6872,982.62-123.62*(2.6872-'Imperial ME - Current'!$G$16),982.62)</f>
        <v>982.62</v>
      </c>
      <c r="AL110" s="1">
        <f t="shared" si="36"/>
        <v>91305.819999999963</v>
      </c>
      <c r="AM110" s="40">
        <f>IF('Imperial ME - Current'!$G$16&lt;2.6454,427.03-61.4733*(2.6454-'Imperial ME - Current'!$G$16),427.03)</f>
        <v>427.03</v>
      </c>
      <c r="AN110" s="1">
        <f t="shared" si="43"/>
        <v>62808.359999999928</v>
      </c>
      <c r="AQ110" s="40">
        <v>132</v>
      </c>
      <c r="AR110" s="40">
        <f>IF('Imperial ME - Current'!$H$16&lt;2.6872,982.62-123.62*(2.6872-'Imperial ME - Current'!$H$16),982.62)</f>
        <v>982.62</v>
      </c>
      <c r="AS110" s="1">
        <f t="shared" si="37"/>
        <v>91305.819999999963</v>
      </c>
      <c r="AT110" s="40">
        <f>IF('Imperial ME - Current'!$H$16&lt;2.6454,427.03-61.4733*(2.6454-'Imperial ME - Current'!$H$16),427.03)</f>
        <v>427.03</v>
      </c>
      <c r="AU110" s="1">
        <f t="shared" si="44"/>
        <v>62808.359999999928</v>
      </c>
      <c r="AX110" s="40">
        <v>132</v>
      </c>
      <c r="AY110" s="40">
        <f>IF('Imperial ME - Current'!$I$16&lt;2.6872,982.62-123.62*(2.6872-'Imperial ME - Current'!$I$16),982.62)</f>
        <v>982.62</v>
      </c>
      <c r="AZ110" s="1">
        <f t="shared" si="38"/>
        <v>91305.819999999963</v>
      </c>
      <c r="BA110" s="40">
        <f>IF('Imperial ME - Current'!$I$16&lt;2.6454,427.03-61.4733*(2.6454-'Imperial ME - Current'!$I$16),427.03)</f>
        <v>427.03</v>
      </c>
      <c r="BB110" s="1">
        <f t="shared" si="45"/>
        <v>62808.359999999928</v>
      </c>
    </row>
    <row r="111" spans="1:54" x14ac:dyDescent="0.25">
      <c r="A111" s="40">
        <v>133</v>
      </c>
      <c r="B111" s="40">
        <f>IF('Imperial ME - Current'!$B$16&lt;2.6872,982.62-123.62*(2.6872-'Imperial ME - Current'!$B$16),982.62)</f>
        <v>982.62</v>
      </c>
      <c r="C111" s="1">
        <f t="shared" si="31"/>
        <v>92288.439999999959</v>
      </c>
      <c r="D111" s="40">
        <f>IF('Imperial ME - Current'!$B$16&lt;2.6454,427.03-61.4733*(2.6454-'Imperial ME - Current'!$B$16),427.03)</f>
        <v>427.03</v>
      </c>
      <c r="E111" s="1">
        <f t="shared" si="30"/>
        <v>63235.389999999927</v>
      </c>
      <c r="H111" s="40">
        <v>133</v>
      </c>
      <c r="I111" s="40">
        <f>IF('Imperial ME - Current'!$C$16&lt;2.6872,982.62-123.62*(2.6872-'Imperial ME - Current'!$C$16),982.62)</f>
        <v>982.62</v>
      </c>
      <c r="J111" s="1">
        <f t="shared" si="32"/>
        <v>92288.439999999959</v>
      </c>
      <c r="K111" s="40">
        <f>IF('Imperial ME - Current'!$C$16&lt;2.6454,427.03-61.4733*(2.6454-'Imperial ME - Current'!$C$16),427.03)</f>
        <v>427.03</v>
      </c>
      <c r="L111" s="1">
        <f t="shared" si="39"/>
        <v>63235.389999999927</v>
      </c>
      <c r="O111" s="40">
        <v>133</v>
      </c>
      <c r="P111" s="40">
        <f>IF('Imperial ME - Current'!$D$16&lt;2.6872,982.62-123.62*(2.6872-'Imperial ME - Current'!$D$16),982.62)</f>
        <v>982.62</v>
      </c>
      <c r="Q111" s="1">
        <f t="shared" si="33"/>
        <v>92288.439999999959</v>
      </c>
      <c r="R111" s="40">
        <f>IF('Imperial ME - Current'!$D$16&lt;2.6454,427.03-61.4733*(2.6454-'Imperial ME - Current'!$D$16),427.03)</f>
        <v>427.03</v>
      </c>
      <c r="S111" s="1">
        <f t="shared" si="40"/>
        <v>63235.389999999927</v>
      </c>
      <c r="V111" s="40">
        <v>133</v>
      </c>
      <c r="W111" s="40">
        <f>IF('Imperial ME - Current'!$E$16&lt;2.6872,982.62-123.62*(2.6872-'Imperial ME - Current'!$E$16),982.62)</f>
        <v>982.62</v>
      </c>
      <c r="X111" s="1">
        <f t="shared" si="34"/>
        <v>92288.439999999959</v>
      </c>
      <c r="Y111" s="40">
        <f>IF('Imperial ME - Current'!$E$16&lt;2.6454,427.03-61.4733*(2.6454-'Imperial ME - Current'!$E$16),427.03)</f>
        <v>427.03</v>
      </c>
      <c r="Z111" s="1">
        <f t="shared" si="41"/>
        <v>63235.389999999927</v>
      </c>
      <c r="AC111" s="40">
        <v>133</v>
      </c>
      <c r="AD111" s="40">
        <f>IF('Imperial ME - Current'!$F$16&lt;2.6872,982.62-123.62*(2.6872-'Imperial ME - Current'!$F$16),982.62)</f>
        <v>982.62</v>
      </c>
      <c r="AE111" s="1">
        <f t="shared" si="35"/>
        <v>92288.439999999959</v>
      </c>
      <c r="AF111" s="40">
        <f>IF('Imperial ME - Current'!$F$16&lt;2.6454,427.03-61.4733*(2.6454-'Imperial ME - Current'!$F$16),427.03)</f>
        <v>427.03</v>
      </c>
      <c r="AG111" s="1">
        <f t="shared" si="42"/>
        <v>63235.389999999927</v>
      </c>
      <c r="AJ111" s="40">
        <v>133</v>
      </c>
      <c r="AK111" s="40">
        <f>IF('Imperial ME - Current'!$G$16&lt;2.6872,982.62-123.62*(2.6872-'Imperial ME - Current'!$G$16),982.62)</f>
        <v>982.62</v>
      </c>
      <c r="AL111" s="1">
        <f t="shared" si="36"/>
        <v>92288.439999999959</v>
      </c>
      <c r="AM111" s="40">
        <f>IF('Imperial ME - Current'!$G$16&lt;2.6454,427.03-61.4733*(2.6454-'Imperial ME - Current'!$G$16),427.03)</f>
        <v>427.03</v>
      </c>
      <c r="AN111" s="1">
        <f t="shared" si="43"/>
        <v>63235.389999999927</v>
      </c>
      <c r="AQ111" s="40">
        <v>133</v>
      </c>
      <c r="AR111" s="40">
        <f>IF('Imperial ME - Current'!$H$16&lt;2.6872,982.62-123.62*(2.6872-'Imperial ME - Current'!$H$16),982.62)</f>
        <v>982.62</v>
      </c>
      <c r="AS111" s="1">
        <f t="shared" si="37"/>
        <v>92288.439999999959</v>
      </c>
      <c r="AT111" s="40">
        <f>IF('Imperial ME - Current'!$H$16&lt;2.6454,427.03-61.4733*(2.6454-'Imperial ME - Current'!$H$16),427.03)</f>
        <v>427.03</v>
      </c>
      <c r="AU111" s="1">
        <f t="shared" si="44"/>
        <v>63235.389999999927</v>
      </c>
      <c r="AX111" s="40">
        <v>133</v>
      </c>
      <c r="AY111" s="40">
        <f>IF('Imperial ME - Current'!$I$16&lt;2.6872,982.62-123.62*(2.6872-'Imperial ME - Current'!$I$16),982.62)</f>
        <v>982.62</v>
      </c>
      <c r="AZ111" s="1">
        <f t="shared" si="38"/>
        <v>92288.439999999959</v>
      </c>
      <c r="BA111" s="40">
        <f>IF('Imperial ME - Current'!$I$16&lt;2.6454,427.03-61.4733*(2.6454-'Imperial ME - Current'!$I$16),427.03)</f>
        <v>427.03</v>
      </c>
      <c r="BB111" s="1">
        <f t="shared" si="45"/>
        <v>63235.389999999927</v>
      </c>
    </row>
    <row r="112" spans="1:54" x14ac:dyDescent="0.25">
      <c r="A112" s="40">
        <v>134</v>
      </c>
      <c r="B112" s="40">
        <f>IF('Imperial ME - Current'!$B$16&lt;2.6872,982.62-123.62*(2.6872-'Imperial ME - Current'!$B$16),982.62)</f>
        <v>982.62</v>
      </c>
      <c r="C112" s="1">
        <f t="shared" si="31"/>
        <v>93271.059999999954</v>
      </c>
      <c r="D112" s="40">
        <f>IF('Imperial ME - Current'!$B$16&lt;2.6454,427.03-61.4733*(2.6454-'Imperial ME - Current'!$B$16),427.03)</f>
        <v>427.03</v>
      </c>
      <c r="E112" s="1">
        <f t="shared" si="30"/>
        <v>63662.419999999925</v>
      </c>
      <c r="H112" s="40">
        <v>134</v>
      </c>
      <c r="I112" s="40">
        <f>IF('Imperial ME - Current'!$C$16&lt;2.6872,982.62-123.62*(2.6872-'Imperial ME - Current'!$C$16),982.62)</f>
        <v>982.62</v>
      </c>
      <c r="J112" s="1">
        <f t="shared" si="32"/>
        <v>93271.059999999954</v>
      </c>
      <c r="K112" s="40">
        <f>IF('Imperial ME - Current'!$C$16&lt;2.6454,427.03-61.4733*(2.6454-'Imperial ME - Current'!$C$16),427.03)</f>
        <v>427.03</v>
      </c>
      <c r="L112" s="1">
        <f t="shared" si="39"/>
        <v>63662.419999999925</v>
      </c>
      <c r="O112" s="40">
        <v>134</v>
      </c>
      <c r="P112" s="40">
        <f>IF('Imperial ME - Current'!$D$16&lt;2.6872,982.62-123.62*(2.6872-'Imperial ME - Current'!$D$16),982.62)</f>
        <v>982.62</v>
      </c>
      <c r="Q112" s="1">
        <f t="shared" si="33"/>
        <v>93271.059999999954</v>
      </c>
      <c r="R112" s="40">
        <f>IF('Imperial ME - Current'!$D$16&lt;2.6454,427.03-61.4733*(2.6454-'Imperial ME - Current'!$D$16),427.03)</f>
        <v>427.03</v>
      </c>
      <c r="S112" s="1">
        <f t="shared" si="40"/>
        <v>63662.419999999925</v>
      </c>
      <c r="V112" s="40">
        <v>134</v>
      </c>
      <c r="W112" s="40">
        <f>IF('Imperial ME - Current'!$E$16&lt;2.6872,982.62-123.62*(2.6872-'Imperial ME - Current'!$E$16),982.62)</f>
        <v>982.62</v>
      </c>
      <c r="X112" s="1">
        <f t="shared" si="34"/>
        <v>93271.059999999954</v>
      </c>
      <c r="Y112" s="40">
        <f>IF('Imperial ME - Current'!$E$16&lt;2.6454,427.03-61.4733*(2.6454-'Imperial ME - Current'!$E$16),427.03)</f>
        <v>427.03</v>
      </c>
      <c r="Z112" s="1">
        <f t="shared" si="41"/>
        <v>63662.419999999925</v>
      </c>
      <c r="AC112" s="40">
        <v>134</v>
      </c>
      <c r="AD112" s="40">
        <f>IF('Imperial ME - Current'!$F$16&lt;2.6872,982.62-123.62*(2.6872-'Imperial ME - Current'!$F$16),982.62)</f>
        <v>982.62</v>
      </c>
      <c r="AE112" s="1">
        <f t="shared" si="35"/>
        <v>93271.059999999954</v>
      </c>
      <c r="AF112" s="40">
        <f>IF('Imperial ME - Current'!$F$16&lt;2.6454,427.03-61.4733*(2.6454-'Imperial ME - Current'!$F$16),427.03)</f>
        <v>427.03</v>
      </c>
      <c r="AG112" s="1">
        <f t="shared" si="42"/>
        <v>63662.419999999925</v>
      </c>
      <c r="AJ112" s="40">
        <v>134</v>
      </c>
      <c r="AK112" s="40">
        <f>IF('Imperial ME - Current'!$G$16&lt;2.6872,982.62-123.62*(2.6872-'Imperial ME - Current'!$G$16),982.62)</f>
        <v>982.62</v>
      </c>
      <c r="AL112" s="1">
        <f t="shared" si="36"/>
        <v>93271.059999999954</v>
      </c>
      <c r="AM112" s="40">
        <f>IF('Imperial ME - Current'!$G$16&lt;2.6454,427.03-61.4733*(2.6454-'Imperial ME - Current'!$G$16),427.03)</f>
        <v>427.03</v>
      </c>
      <c r="AN112" s="1">
        <f t="shared" si="43"/>
        <v>63662.419999999925</v>
      </c>
      <c r="AQ112" s="40">
        <v>134</v>
      </c>
      <c r="AR112" s="40">
        <f>IF('Imperial ME - Current'!$H$16&lt;2.6872,982.62-123.62*(2.6872-'Imperial ME - Current'!$H$16),982.62)</f>
        <v>982.62</v>
      </c>
      <c r="AS112" s="1">
        <f t="shared" si="37"/>
        <v>93271.059999999954</v>
      </c>
      <c r="AT112" s="40">
        <f>IF('Imperial ME - Current'!$H$16&lt;2.6454,427.03-61.4733*(2.6454-'Imperial ME - Current'!$H$16),427.03)</f>
        <v>427.03</v>
      </c>
      <c r="AU112" s="1">
        <f t="shared" si="44"/>
        <v>63662.419999999925</v>
      </c>
      <c r="AX112" s="40">
        <v>134</v>
      </c>
      <c r="AY112" s="40">
        <f>IF('Imperial ME - Current'!$I$16&lt;2.6872,982.62-123.62*(2.6872-'Imperial ME - Current'!$I$16),982.62)</f>
        <v>982.62</v>
      </c>
      <c r="AZ112" s="1">
        <f t="shared" si="38"/>
        <v>93271.059999999954</v>
      </c>
      <c r="BA112" s="40">
        <f>IF('Imperial ME - Current'!$I$16&lt;2.6454,427.03-61.4733*(2.6454-'Imperial ME - Current'!$I$16),427.03)</f>
        <v>427.03</v>
      </c>
      <c r="BB112" s="1">
        <f t="shared" si="45"/>
        <v>63662.419999999925</v>
      </c>
    </row>
    <row r="113" spans="1:54" x14ac:dyDescent="0.25">
      <c r="A113" s="40">
        <v>135</v>
      </c>
      <c r="B113" s="40">
        <f>IF('Imperial ME - Current'!$B$16&lt;2.6872,982.62-123.62*(2.6872-'Imperial ME - Current'!$B$16),982.62)</f>
        <v>982.62</v>
      </c>
      <c r="C113" s="1">
        <f t="shared" si="31"/>
        <v>94253.679999999949</v>
      </c>
      <c r="D113" s="40">
        <f>IF('Imperial ME - Current'!$B$16&lt;2.6454,427.03-61.4733*(2.6454-'Imperial ME - Current'!$B$16),427.03)</f>
        <v>427.03</v>
      </c>
      <c r="E113" s="1">
        <f t="shared" si="30"/>
        <v>64089.449999999924</v>
      </c>
      <c r="H113" s="40">
        <v>135</v>
      </c>
      <c r="I113" s="40">
        <f>IF('Imperial ME - Current'!$C$16&lt;2.6872,982.62-123.62*(2.6872-'Imperial ME - Current'!$C$16),982.62)</f>
        <v>982.62</v>
      </c>
      <c r="J113" s="1">
        <f t="shared" si="32"/>
        <v>94253.679999999949</v>
      </c>
      <c r="K113" s="40">
        <f>IF('Imperial ME - Current'!$C$16&lt;2.6454,427.03-61.4733*(2.6454-'Imperial ME - Current'!$C$16),427.03)</f>
        <v>427.03</v>
      </c>
      <c r="L113" s="1">
        <f t="shared" si="39"/>
        <v>64089.449999999924</v>
      </c>
      <c r="O113" s="40">
        <v>135</v>
      </c>
      <c r="P113" s="40">
        <f>IF('Imperial ME - Current'!$D$16&lt;2.6872,982.62-123.62*(2.6872-'Imperial ME - Current'!$D$16),982.62)</f>
        <v>982.62</v>
      </c>
      <c r="Q113" s="1">
        <f t="shared" si="33"/>
        <v>94253.679999999949</v>
      </c>
      <c r="R113" s="40">
        <f>IF('Imperial ME - Current'!$D$16&lt;2.6454,427.03-61.4733*(2.6454-'Imperial ME - Current'!$D$16),427.03)</f>
        <v>427.03</v>
      </c>
      <c r="S113" s="1">
        <f t="shared" si="40"/>
        <v>64089.449999999924</v>
      </c>
      <c r="V113" s="40">
        <v>135</v>
      </c>
      <c r="W113" s="40">
        <f>IF('Imperial ME - Current'!$E$16&lt;2.6872,982.62-123.62*(2.6872-'Imperial ME - Current'!$E$16),982.62)</f>
        <v>982.62</v>
      </c>
      <c r="X113" s="1">
        <f t="shared" si="34"/>
        <v>94253.679999999949</v>
      </c>
      <c r="Y113" s="40">
        <f>IF('Imperial ME - Current'!$E$16&lt;2.6454,427.03-61.4733*(2.6454-'Imperial ME - Current'!$E$16),427.03)</f>
        <v>427.03</v>
      </c>
      <c r="Z113" s="1">
        <f t="shared" si="41"/>
        <v>64089.449999999924</v>
      </c>
      <c r="AC113" s="40">
        <v>135</v>
      </c>
      <c r="AD113" s="40">
        <f>IF('Imperial ME - Current'!$F$16&lt;2.6872,982.62-123.62*(2.6872-'Imperial ME - Current'!$F$16),982.62)</f>
        <v>982.62</v>
      </c>
      <c r="AE113" s="1">
        <f t="shared" si="35"/>
        <v>94253.679999999949</v>
      </c>
      <c r="AF113" s="40">
        <f>IF('Imperial ME - Current'!$F$16&lt;2.6454,427.03-61.4733*(2.6454-'Imperial ME - Current'!$F$16),427.03)</f>
        <v>427.03</v>
      </c>
      <c r="AG113" s="1">
        <f t="shared" si="42"/>
        <v>64089.449999999924</v>
      </c>
      <c r="AJ113" s="40">
        <v>135</v>
      </c>
      <c r="AK113" s="40">
        <f>IF('Imperial ME - Current'!$G$16&lt;2.6872,982.62-123.62*(2.6872-'Imperial ME - Current'!$G$16),982.62)</f>
        <v>982.62</v>
      </c>
      <c r="AL113" s="1">
        <f t="shared" si="36"/>
        <v>94253.679999999949</v>
      </c>
      <c r="AM113" s="40">
        <f>IF('Imperial ME - Current'!$G$16&lt;2.6454,427.03-61.4733*(2.6454-'Imperial ME - Current'!$G$16),427.03)</f>
        <v>427.03</v>
      </c>
      <c r="AN113" s="1">
        <f t="shared" si="43"/>
        <v>64089.449999999924</v>
      </c>
      <c r="AQ113" s="40">
        <v>135</v>
      </c>
      <c r="AR113" s="40">
        <f>IF('Imperial ME - Current'!$H$16&lt;2.6872,982.62-123.62*(2.6872-'Imperial ME - Current'!$H$16),982.62)</f>
        <v>982.62</v>
      </c>
      <c r="AS113" s="1">
        <f t="shared" si="37"/>
        <v>94253.679999999949</v>
      </c>
      <c r="AT113" s="40">
        <f>IF('Imperial ME - Current'!$H$16&lt;2.6454,427.03-61.4733*(2.6454-'Imperial ME - Current'!$H$16),427.03)</f>
        <v>427.03</v>
      </c>
      <c r="AU113" s="1">
        <f t="shared" si="44"/>
        <v>64089.449999999924</v>
      </c>
      <c r="AX113" s="40">
        <v>135</v>
      </c>
      <c r="AY113" s="40">
        <f>IF('Imperial ME - Current'!$I$16&lt;2.6872,982.62-123.62*(2.6872-'Imperial ME - Current'!$I$16),982.62)</f>
        <v>982.62</v>
      </c>
      <c r="AZ113" s="1">
        <f t="shared" si="38"/>
        <v>94253.679999999949</v>
      </c>
      <c r="BA113" s="40">
        <f>IF('Imperial ME - Current'!$I$16&lt;2.6454,427.03-61.4733*(2.6454-'Imperial ME - Current'!$I$16),427.03)</f>
        <v>427.03</v>
      </c>
      <c r="BB113" s="1">
        <f t="shared" si="45"/>
        <v>64089.449999999924</v>
      </c>
    </row>
    <row r="114" spans="1:54" x14ac:dyDescent="0.25">
      <c r="A114" s="40">
        <v>136</v>
      </c>
      <c r="B114" s="40">
        <f>IF('Imperial ME - Current'!$B$16&lt;2.6872,982.62-123.62*(2.6872-'Imperial ME - Current'!$B$16),982.62)</f>
        <v>982.62</v>
      </c>
      <c r="C114" s="1">
        <f t="shared" si="31"/>
        <v>95236.299999999945</v>
      </c>
      <c r="D114" s="40">
        <f>IF('Imperial ME - Current'!$B$16&lt;2.6454,427.03-61.4733*(2.6454-'Imperial ME - Current'!$B$16),427.03)</f>
        <v>427.03</v>
      </c>
      <c r="E114" s="1">
        <f t="shared" si="30"/>
        <v>64516.479999999923</v>
      </c>
      <c r="H114" s="40">
        <v>136</v>
      </c>
      <c r="I114" s="40">
        <f>IF('Imperial ME - Current'!$C$16&lt;2.6872,982.62-123.62*(2.6872-'Imperial ME - Current'!$C$16),982.62)</f>
        <v>982.62</v>
      </c>
      <c r="J114" s="1">
        <f t="shared" si="32"/>
        <v>95236.299999999945</v>
      </c>
      <c r="K114" s="40">
        <f>IF('Imperial ME - Current'!$C$16&lt;2.6454,427.03-61.4733*(2.6454-'Imperial ME - Current'!$C$16),427.03)</f>
        <v>427.03</v>
      </c>
      <c r="L114" s="1">
        <f t="shared" si="39"/>
        <v>64516.479999999923</v>
      </c>
      <c r="O114" s="40">
        <v>136</v>
      </c>
      <c r="P114" s="40">
        <f>IF('Imperial ME - Current'!$D$16&lt;2.6872,982.62-123.62*(2.6872-'Imperial ME - Current'!$D$16),982.62)</f>
        <v>982.62</v>
      </c>
      <c r="Q114" s="1">
        <f t="shared" si="33"/>
        <v>95236.299999999945</v>
      </c>
      <c r="R114" s="40">
        <f>IF('Imperial ME - Current'!$D$16&lt;2.6454,427.03-61.4733*(2.6454-'Imperial ME - Current'!$D$16),427.03)</f>
        <v>427.03</v>
      </c>
      <c r="S114" s="1">
        <f t="shared" si="40"/>
        <v>64516.479999999923</v>
      </c>
      <c r="V114" s="40">
        <v>136</v>
      </c>
      <c r="W114" s="40">
        <f>IF('Imperial ME - Current'!$E$16&lt;2.6872,982.62-123.62*(2.6872-'Imperial ME - Current'!$E$16),982.62)</f>
        <v>982.62</v>
      </c>
      <c r="X114" s="1">
        <f t="shared" si="34"/>
        <v>95236.299999999945</v>
      </c>
      <c r="Y114" s="40">
        <f>IF('Imperial ME - Current'!$E$16&lt;2.6454,427.03-61.4733*(2.6454-'Imperial ME - Current'!$E$16),427.03)</f>
        <v>427.03</v>
      </c>
      <c r="Z114" s="1">
        <f t="shared" si="41"/>
        <v>64516.479999999923</v>
      </c>
      <c r="AC114" s="40">
        <v>136</v>
      </c>
      <c r="AD114" s="40">
        <f>IF('Imperial ME - Current'!$F$16&lt;2.6872,982.62-123.62*(2.6872-'Imperial ME - Current'!$F$16),982.62)</f>
        <v>982.62</v>
      </c>
      <c r="AE114" s="1">
        <f t="shared" si="35"/>
        <v>95236.299999999945</v>
      </c>
      <c r="AF114" s="40">
        <f>IF('Imperial ME - Current'!$F$16&lt;2.6454,427.03-61.4733*(2.6454-'Imperial ME - Current'!$F$16),427.03)</f>
        <v>427.03</v>
      </c>
      <c r="AG114" s="1">
        <f t="shared" si="42"/>
        <v>64516.479999999923</v>
      </c>
      <c r="AJ114" s="40">
        <v>136</v>
      </c>
      <c r="AK114" s="40">
        <f>IF('Imperial ME - Current'!$G$16&lt;2.6872,982.62-123.62*(2.6872-'Imperial ME - Current'!$G$16),982.62)</f>
        <v>982.62</v>
      </c>
      <c r="AL114" s="1">
        <f t="shared" si="36"/>
        <v>95236.299999999945</v>
      </c>
      <c r="AM114" s="40">
        <f>IF('Imperial ME - Current'!$G$16&lt;2.6454,427.03-61.4733*(2.6454-'Imperial ME - Current'!$G$16),427.03)</f>
        <v>427.03</v>
      </c>
      <c r="AN114" s="1">
        <f t="shared" si="43"/>
        <v>64516.479999999923</v>
      </c>
      <c r="AQ114" s="40">
        <v>136</v>
      </c>
      <c r="AR114" s="40">
        <f>IF('Imperial ME - Current'!$H$16&lt;2.6872,982.62-123.62*(2.6872-'Imperial ME - Current'!$H$16),982.62)</f>
        <v>982.62</v>
      </c>
      <c r="AS114" s="1">
        <f t="shared" si="37"/>
        <v>95236.299999999945</v>
      </c>
      <c r="AT114" s="40">
        <f>IF('Imperial ME - Current'!$H$16&lt;2.6454,427.03-61.4733*(2.6454-'Imperial ME - Current'!$H$16),427.03)</f>
        <v>427.03</v>
      </c>
      <c r="AU114" s="1">
        <f t="shared" si="44"/>
        <v>64516.479999999923</v>
      </c>
      <c r="AX114" s="40">
        <v>136</v>
      </c>
      <c r="AY114" s="40">
        <f>IF('Imperial ME - Current'!$I$16&lt;2.6872,982.62-123.62*(2.6872-'Imperial ME - Current'!$I$16),982.62)</f>
        <v>982.62</v>
      </c>
      <c r="AZ114" s="1">
        <f t="shared" si="38"/>
        <v>95236.299999999945</v>
      </c>
      <c r="BA114" s="40">
        <f>IF('Imperial ME - Current'!$I$16&lt;2.6454,427.03-61.4733*(2.6454-'Imperial ME - Current'!$I$16),427.03)</f>
        <v>427.03</v>
      </c>
      <c r="BB114" s="1">
        <f t="shared" si="45"/>
        <v>64516.479999999923</v>
      </c>
    </row>
    <row r="115" spans="1:54" x14ac:dyDescent="0.25">
      <c r="A115" s="40">
        <v>137</v>
      </c>
      <c r="B115" s="40">
        <f>IF('Imperial ME - Current'!$B$16&lt;2.6872,982.62-123.62*(2.6872-'Imperial ME - Current'!$B$16),982.62)</f>
        <v>982.62</v>
      </c>
      <c r="C115" s="1">
        <f t="shared" si="31"/>
        <v>96218.91999999994</v>
      </c>
      <c r="D115" s="40">
        <f>IF('Imperial ME - Current'!$B$16&lt;2.6454,427.03-61.4733*(2.6454-'Imperial ME - Current'!$B$16),427.03)</f>
        <v>427.03</v>
      </c>
      <c r="E115" s="1">
        <f t="shared" si="30"/>
        <v>64943.509999999922</v>
      </c>
      <c r="H115" s="40">
        <v>137</v>
      </c>
      <c r="I115" s="40">
        <f>IF('Imperial ME - Current'!$C$16&lt;2.6872,982.62-123.62*(2.6872-'Imperial ME - Current'!$C$16),982.62)</f>
        <v>982.62</v>
      </c>
      <c r="J115" s="1">
        <f t="shared" si="32"/>
        <v>96218.91999999994</v>
      </c>
      <c r="K115" s="40">
        <f>IF('Imperial ME - Current'!$C$16&lt;2.6454,427.03-61.4733*(2.6454-'Imperial ME - Current'!$C$16),427.03)</f>
        <v>427.03</v>
      </c>
      <c r="L115" s="1">
        <f t="shared" si="39"/>
        <v>64943.509999999922</v>
      </c>
      <c r="O115" s="40">
        <v>137</v>
      </c>
      <c r="P115" s="40">
        <f>IF('Imperial ME - Current'!$D$16&lt;2.6872,982.62-123.62*(2.6872-'Imperial ME - Current'!$D$16),982.62)</f>
        <v>982.62</v>
      </c>
      <c r="Q115" s="1">
        <f t="shared" si="33"/>
        <v>96218.91999999994</v>
      </c>
      <c r="R115" s="40">
        <f>IF('Imperial ME - Current'!$D$16&lt;2.6454,427.03-61.4733*(2.6454-'Imperial ME - Current'!$D$16),427.03)</f>
        <v>427.03</v>
      </c>
      <c r="S115" s="1">
        <f t="shared" si="40"/>
        <v>64943.509999999922</v>
      </c>
      <c r="V115" s="40">
        <v>137</v>
      </c>
      <c r="W115" s="40">
        <f>IF('Imperial ME - Current'!$E$16&lt;2.6872,982.62-123.62*(2.6872-'Imperial ME - Current'!$E$16),982.62)</f>
        <v>982.62</v>
      </c>
      <c r="X115" s="1">
        <f t="shared" si="34"/>
        <v>96218.91999999994</v>
      </c>
      <c r="Y115" s="40">
        <f>IF('Imperial ME - Current'!$E$16&lt;2.6454,427.03-61.4733*(2.6454-'Imperial ME - Current'!$E$16),427.03)</f>
        <v>427.03</v>
      </c>
      <c r="Z115" s="1">
        <f t="shared" si="41"/>
        <v>64943.509999999922</v>
      </c>
      <c r="AC115" s="40">
        <v>137</v>
      </c>
      <c r="AD115" s="40">
        <f>IF('Imperial ME - Current'!$F$16&lt;2.6872,982.62-123.62*(2.6872-'Imperial ME - Current'!$F$16),982.62)</f>
        <v>982.62</v>
      </c>
      <c r="AE115" s="1">
        <f t="shared" si="35"/>
        <v>96218.91999999994</v>
      </c>
      <c r="AF115" s="40">
        <f>IF('Imperial ME - Current'!$F$16&lt;2.6454,427.03-61.4733*(2.6454-'Imperial ME - Current'!$F$16),427.03)</f>
        <v>427.03</v>
      </c>
      <c r="AG115" s="1">
        <f t="shared" si="42"/>
        <v>64943.509999999922</v>
      </c>
      <c r="AJ115" s="40">
        <v>137</v>
      </c>
      <c r="AK115" s="40">
        <f>IF('Imperial ME - Current'!$G$16&lt;2.6872,982.62-123.62*(2.6872-'Imperial ME - Current'!$G$16),982.62)</f>
        <v>982.62</v>
      </c>
      <c r="AL115" s="1">
        <f t="shared" si="36"/>
        <v>96218.91999999994</v>
      </c>
      <c r="AM115" s="40">
        <f>IF('Imperial ME - Current'!$G$16&lt;2.6454,427.03-61.4733*(2.6454-'Imperial ME - Current'!$G$16),427.03)</f>
        <v>427.03</v>
      </c>
      <c r="AN115" s="1">
        <f t="shared" si="43"/>
        <v>64943.509999999922</v>
      </c>
      <c r="AQ115" s="40">
        <v>137</v>
      </c>
      <c r="AR115" s="40">
        <f>IF('Imperial ME - Current'!$H$16&lt;2.6872,982.62-123.62*(2.6872-'Imperial ME - Current'!$H$16),982.62)</f>
        <v>982.62</v>
      </c>
      <c r="AS115" s="1">
        <f t="shared" si="37"/>
        <v>96218.91999999994</v>
      </c>
      <c r="AT115" s="40">
        <f>IF('Imperial ME - Current'!$H$16&lt;2.6454,427.03-61.4733*(2.6454-'Imperial ME - Current'!$H$16),427.03)</f>
        <v>427.03</v>
      </c>
      <c r="AU115" s="1">
        <f t="shared" si="44"/>
        <v>64943.509999999922</v>
      </c>
      <c r="AX115" s="40">
        <v>137</v>
      </c>
      <c r="AY115" s="40">
        <f>IF('Imperial ME - Current'!$I$16&lt;2.6872,982.62-123.62*(2.6872-'Imperial ME - Current'!$I$16),982.62)</f>
        <v>982.62</v>
      </c>
      <c r="AZ115" s="1">
        <f t="shared" si="38"/>
        <v>96218.91999999994</v>
      </c>
      <c r="BA115" s="40">
        <f>IF('Imperial ME - Current'!$I$16&lt;2.6454,427.03-61.4733*(2.6454-'Imperial ME - Current'!$I$16),427.03)</f>
        <v>427.03</v>
      </c>
      <c r="BB115" s="1">
        <f t="shared" si="45"/>
        <v>64943.509999999922</v>
      </c>
    </row>
    <row r="116" spans="1:54" x14ac:dyDescent="0.25">
      <c r="A116" s="40">
        <v>138</v>
      </c>
      <c r="B116" s="40">
        <f>IF('Imperial ME - Current'!$B$16&lt;2.6872,982.62-123.62*(2.6872-'Imperial ME - Current'!$B$16),982.62)</f>
        <v>982.62</v>
      </c>
      <c r="C116" s="1">
        <f t="shared" si="31"/>
        <v>97201.539999999935</v>
      </c>
      <c r="D116" s="40">
        <f>IF('Imperial ME - Current'!$B$16&lt;2.6454,427.03-61.4733*(2.6454-'Imperial ME - Current'!$B$16),427.03)</f>
        <v>427.03</v>
      </c>
      <c r="E116" s="1">
        <f t="shared" si="30"/>
        <v>65370.539999999921</v>
      </c>
      <c r="H116" s="40">
        <v>138</v>
      </c>
      <c r="I116" s="40">
        <f>IF('Imperial ME - Current'!$C$16&lt;2.6872,982.62-123.62*(2.6872-'Imperial ME - Current'!$C$16),982.62)</f>
        <v>982.62</v>
      </c>
      <c r="J116" s="1">
        <f t="shared" si="32"/>
        <v>97201.539999999935</v>
      </c>
      <c r="K116" s="40">
        <f>IF('Imperial ME - Current'!$C$16&lt;2.6454,427.03-61.4733*(2.6454-'Imperial ME - Current'!$C$16),427.03)</f>
        <v>427.03</v>
      </c>
      <c r="L116" s="1">
        <f t="shared" si="39"/>
        <v>65370.539999999921</v>
      </c>
      <c r="O116" s="40">
        <v>138</v>
      </c>
      <c r="P116" s="40">
        <f>IF('Imperial ME - Current'!$D$16&lt;2.6872,982.62-123.62*(2.6872-'Imperial ME - Current'!$D$16),982.62)</f>
        <v>982.62</v>
      </c>
      <c r="Q116" s="1">
        <f t="shared" si="33"/>
        <v>97201.539999999935</v>
      </c>
      <c r="R116" s="40">
        <f>IF('Imperial ME - Current'!$D$16&lt;2.6454,427.03-61.4733*(2.6454-'Imperial ME - Current'!$D$16),427.03)</f>
        <v>427.03</v>
      </c>
      <c r="S116" s="1">
        <f t="shared" si="40"/>
        <v>65370.539999999921</v>
      </c>
      <c r="V116" s="40">
        <v>138</v>
      </c>
      <c r="W116" s="40">
        <f>IF('Imperial ME - Current'!$E$16&lt;2.6872,982.62-123.62*(2.6872-'Imperial ME - Current'!$E$16),982.62)</f>
        <v>982.62</v>
      </c>
      <c r="X116" s="1">
        <f t="shared" si="34"/>
        <v>97201.539999999935</v>
      </c>
      <c r="Y116" s="40">
        <f>IF('Imperial ME - Current'!$E$16&lt;2.6454,427.03-61.4733*(2.6454-'Imperial ME - Current'!$E$16),427.03)</f>
        <v>427.03</v>
      </c>
      <c r="Z116" s="1">
        <f t="shared" si="41"/>
        <v>65370.539999999921</v>
      </c>
      <c r="AC116" s="40">
        <v>138</v>
      </c>
      <c r="AD116" s="40">
        <f>IF('Imperial ME - Current'!$F$16&lt;2.6872,982.62-123.62*(2.6872-'Imperial ME - Current'!$F$16),982.62)</f>
        <v>982.62</v>
      </c>
      <c r="AE116" s="1">
        <f t="shared" si="35"/>
        <v>97201.539999999935</v>
      </c>
      <c r="AF116" s="40">
        <f>IF('Imperial ME - Current'!$F$16&lt;2.6454,427.03-61.4733*(2.6454-'Imperial ME - Current'!$F$16),427.03)</f>
        <v>427.03</v>
      </c>
      <c r="AG116" s="1">
        <f t="shared" si="42"/>
        <v>65370.539999999921</v>
      </c>
      <c r="AJ116" s="40">
        <v>138</v>
      </c>
      <c r="AK116" s="40">
        <f>IF('Imperial ME - Current'!$G$16&lt;2.6872,982.62-123.62*(2.6872-'Imperial ME - Current'!$G$16),982.62)</f>
        <v>982.62</v>
      </c>
      <c r="AL116" s="1">
        <f t="shared" si="36"/>
        <v>97201.539999999935</v>
      </c>
      <c r="AM116" s="40">
        <f>IF('Imperial ME - Current'!$G$16&lt;2.6454,427.03-61.4733*(2.6454-'Imperial ME - Current'!$G$16),427.03)</f>
        <v>427.03</v>
      </c>
      <c r="AN116" s="1">
        <f t="shared" si="43"/>
        <v>65370.539999999921</v>
      </c>
      <c r="AQ116" s="40">
        <v>138</v>
      </c>
      <c r="AR116" s="40">
        <f>IF('Imperial ME - Current'!$H$16&lt;2.6872,982.62-123.62*(2.6872-'Imperial ME - Current'!$H$16),982.62)</f>
        <v>982.62</v>
      </c>
      <c r="AS116" s="1">
        <f t="shared" si="37"/>
        <v>97201.539999999935</v>
      </c>
      <c r="AT116" s="40">
        <f>IF('Imperial ME - Current'!$H$16&lt;2.6454,427.03-61.4733*(2.6454-'Imperial ME - Current'!$H$16),427.03)</f>
        <v>427.03</v>
      </c>
      <c r="AU116" s="1">
        <f t="shared" si="44"/>
        <v>65370.539999999921</v>
      </c>
      <c r="AX116" s="40">
        <v>138</v>
      </c>
      <c r="AY116" s="40">
        <f>IF('Imperial ME - Current'!$I$16&lt;2.6872,982.62-123.62*(2.6872-'Imperial ME - Current'!$I$16),982.62)</f>
        <v>982.62</v>
      </c>
      <c r="AZ116" s="1">
        <f t="shared" si="38"/>
        <v>97201.539999999935</v>
      </c>
      <c r="BA116" s="40">
        <f>IF('Imperial ME - Current'!$I$16&lt;2.6454,427.03-61.4733*(2.6454-'Imperial ME - Current'!$I$16),427.03)</f>
        <v>427.03</v>
      </c>
      <c r="BB116" s="1">
        <f t="shared" si="45"/>
        <v>65370.539999999921</v>
      </c>
    </row>
    <row r="117" spans="1:54" x14ac:dyDescent="0.25">
      <c r="A117" s="40">
        <v>139</v>
      </c>
      <c r="B117" s="40">
        <f>IF('Imperial ME - Current'!$B$16&lt;2.6872,982.62-123.62*(2.6872-'Imperial ME - Current'!$B$16),982.62)</f>
        <v>982.62</v>
      </c>
      <c r="C117" s="1">
        <f t="shared" si="31"/>
        <v>98184.159999999931</v>
      </c>
      <c r="D117" s="40">
        <f>IF('Imperial ME - Current'!$B$16&lt;2.6454,427.03-61.4733*(2.6454-'Imperial ME - Current'!$B$16),427.03)</f>
        <v>427.03</v>
      </c>
      <c r="E117" s="1">
        <f t="shared" si="30"/>
        <v>65797.56999999992</v>
      </c>
      <c r="H117" s="40">
        <v>139</v>
      </c>
      <c r="I117" s="40">
        <f>IF('Imperial ME - Current'!$C$16&lt;2.6872,982.62-123.62*(2.6872-'Imperial ME - Current'!$C$16),982.62)</f>
        <v>982.62</v>
      </c>
      <c r="J117" s="1">
        <f t="shared" si="32"/>
        <v>98184.159999999931</v>
      </c>
      <c r="K117" s="40">
        <f>IF('Imperial ME - Current'!$C$16&lt;2.6454,427.03-61.4733*(2.6454-'Imperial ME - Current'!$C$16),427.03)</f>
        <v>427.03</v>
      </c>
      <c r="L117" s="1">
        <f t="shared" si="39"/>
        <v>65797.56999999992</v>
      </c>
      <c r="O117" s="40">
        <v>139</v>
      </c>
      <c r="P117" s="40">
        <f>IF('Imperial ME - Current'!$D$16&lt;2.6872,982.62-123.62*(2.6872-'Imperial ME - Current'!$D$16),982.62)</f>
        <v>982.62</v>
      </c>
      <c r="Q117" s="1">
        <f t="shared" si="33"/>
        <v>98184.159999999931</v>
      </c>
      <c r="R117" s="40">
        <f>IF('Imperial ME - Current'!$D$16&lt;2.6454,427.03-61.4733*(2.6454-'Imperial ME - Current'!$D$16),427.03)</f>
        <v>427.03</v>
      </c>
      <c r="S117" s="1">
        <f t="shared" si="40"/>
        <v>65797.56999999992</v>
      </c>
      <c r="V117" s="40">
        <v>139</v>
      </c>
      <c r="W117" s="40">
        <f>IF('Imperial ME - Current'!$E$16&lt;2.6872,982.62-123.62*(2.6872-'Imperial ME - Current'!$E$16),982.62)</f>
        <v>982.62</v>
      </c>
      <c r="X117" s="1">
        <f t="shared" si="34"/>
        <v>98184.159999999931</v>
      </c>
      <c r="Y117" s="40">
        <f>IF('Imperial ME - Current'!$E$16&lt;2.6454,427.03-61.4733*(2.6454-'Imperial ME - Current'!$E$16),427.03)</f>
        <v>427.03</v>
      </c>
      <c r="Z117" s="1">
        <f t="shared" si="41"/>
        <v>65797.56999999992</v>
      </c>
      <c r="AC117" s="40">
        <v>139</v>
      </c>
      <c r="AD117" s="40">
        <f>IF('Imperial ME - Current'!$F$16&lt;2.6872,982.62-123.62*(2.6872-'Imperial ME - Current'!$F$16),982.62)</f>
        <v>982.62</v>
      </c>
      <c r="AE117" s="1">
        <f t="shared" si="35"/>
        <v>98184.159999999931</v>
      </c>
      <c r="AF117" s="40">
        <f>IF('Imperial ME - Current'!$F$16&lt;2.6454,427.03-61.4733*(2.6454-'Imperial ME - Current'!$F$16),427.03)</f>
        <v>427.03</v>
      </c>
      <c r="AG117" s="1">
        <f t="shared" si="42"/>
        <v>65797.56999999992</v>
      </c>
      <c r="AJ117" s="40">
        <v>139</v>
      </c>
      <c r="AK117" s="40">
        <f>IF('Imperial ME - Current'!$G$16&lt;2.6872,982.62-123.62*(2.6872-'Imperial ME - Current'!$G$16),982.62)</f>
        <v>982.62</v>
      </c>
      <c r="AL117" s="1">
        <f t="shared" si="36"/>
        <v>98184.159999999931</v>
      </c>
      <c r="AM117" s="40">
        <f>IF('Imperial ME - Current'!$G$16&lt;2.6454,427.03-61.4733*(2.6454-'Imperial ME - Current'!$G$16),427.03)</f>
        <v>427.03</v>
      </c>
      <c r="AN117" s="1">
        <f t="shared" si="43"/>
        <v>65797.56999999992</v>
      </c>
      <c r="AQ117" s="40">
        <v>139</v>
      </c>
      <c r="AR117" s="40">
        <f>IF('Imperial ME - Current'!$H$16&lt;2.6872,982.62-123.62*(2.6872-'Imperial ME - Current'!$H$16),982.62)</f>
        <v>982.62</v>
      </c>
      <c r="AS117" s="1">
        <f t="shared" si="37"/>
        <v>98184.159999999931</v>
      </c>
      <c r="AT117" s="40">
        <f>IF('Imperial ME - Current'!$H$16&lt;2.6454,427.03-61.4733*(2.6454-'Imperial ME - Current'!$H$16),427.03)</f>
        <v>427.03</v>
      </c>
      <c r="AU117" s="1">
        <f t="shared" si="44"/>
        <v>65797.56999999992</v>
      </c>
      <c r="AX117" s="40">
        <v>139</v>
      </c>
      <c r="AY117" s="40">
        <f>IF('Imperial ME - Current'!$I$16&lt;2.6872,982.62-123.62*(2.6872-'Imperial ME - Current'!$I$16),982.62)</f>
        <v>982.62</v>
      </c>
      <c r="AZ117" s="1">
        <f t="shared" si="38"/>
        <v>98184.159999999931</v>
      </c>
      <c r="BA117" s="40">
        <f>IF('Imperial ME - Current'!$I$16&lt;2.6454,427.03-61.4733*(2.6454-'Imperial ME - Current'!$I$16),427.03)</f>
        <v>427.03</v>
      </c>
      <c r="BB117" s="1">
        <f t="shared" si="45"/>
        <v>65797.56999999992</v>
      </c>
    </row>
    <row r="118" spans="1:54" x14ac:dyDescent="0.25">
      <c r="A118" s="40">
        <v>140</v>
      </c>
      <c r="B118" s="40">
        <f>IF('Imperial ME - Current'!$B$16&lt;2.6872,982.62-123.62*(2.6872-'Imperial ME - Current'!$B$16),982.62)</f>
        <v>982.62</v>
      </c>
      <c r="C118" s="1">
        <f t="shared" si="31"/>
        <v>99166.779999999926</v>
      </c>
      <c r="D118" s="40">
        <f>IF('Imperial ME - Current'!$B$16&lt;2.6454,427.03-61.4733*(2.6454-'Imperial ME - Current'!$B$16),427.03)</f>
        <v>427.03</v>
      </c>
      <c r="E118" s="1">
        <f t="shared" si="30"/>
        <v>66224.599999999919</v>
      </c>
      <c r="H118" s="40">
        <v>140</v>
      </c>
      <c r="I118" s="40">
        <f>IF('Imperial ME - Current'!$C$16&lt;2.6872,982.62-123.62*(2.6872-'Imperial ME - Current'!$C$16),982.62)</f>
        <v>982.62</v>
      </c>
      <c r="J118" s="1">
        <f t="shared" si="32"/>
        <v>99166.779999999926</v>
      </c>
      <c r="K118" s="40">
        <f>IF('Imperial ME - Current'!$C$16&lt;2.6454,427.03-61.4733*(2.6454-'Imperial ME - Current'!$C$16),427.03)</f>
        <v>427.03</v>
      </c>
      <c r="L118" s="1">
        <f t="shared" si="39"/>
        <v>66224.599999999919</v>
      </c>
      <c r="O118" s="40">
        <v>140</v>
      </c>
      <c r="P118" s="40">
        <f>IF('Imperial ME - Current'!$D$16&lt;2.6872,982.62-123.62*(2.6872-'Imperial ME - Current'!$D$16),982.62)</f>
        <v>982.62</v>
      </c>
      <c r="Q118" s="1">
        <f t="shared" si="33"/>
        <v>99166.779999999926</v>
      </c>
      <c r="R118" s="40">
        <f>IF('Imperial ME - Current'!$D$16&lt;2.6454,427.03-61.4733*(2.6454-'Imperial ME - Current'!$D$16),427.03)</f>
        <v>427.03</v>
      </c>
      <c r="S118" s="1">
        <f t="shared" si="40"/>
        <v>66224.599999999919</v>
      </c>
      <c r="V118" s="40">
        <v>140</v>
      </c>
      <c r="W118" s="40">
        <f>IF('Imperial ME - Current'!$E$16&lt;2.6872,982.62-123.62*(2.6872-'Imperial ME - Current'!$E$16),982.62)</f>
        <v>982.62</v>
      </c>
      <c r="X118" s="1">
        <f t="shared" si="34"/>
        <v>99166.779999999926</v>
      </c>
      <c r="Y118" s="40">
        <f>IF('Imperial ME - Current'!$E$16&lt;2.6454,427.03-61.4733*(2.6454-'Imperial ME - Current'!$E$16),427.03)</f>
        <v>427.03</v>
      </c>
      <c r="Z118" s="1">
        <f t="shared" si="41"/>
        <v>66224.599999999919</v>
      </c>
      <c r="AC118" s="40">
        <v>140</v>
      </c>
      <c r="AD118" s="40">
        <f>IF('Imperial ME - Current'!$F$16&lt;2.6872,982.62-123.62*(2.6872-'Imperial ME - Current'!$F$16),982.62)</f>
        <v>982.62</v>
      </c>
      <c r="AE118" s="1">
        <f t="shared" si="35"/>
        <v>99166.779999999926</v>
      </c>
      <c r="AF118" s="40">
        <f>IF('Imperial ME - Current'!$F$16&lt;2.6454,427.03-61.4733*(2.6454-'Imperial ME - Current'!$F$16),427.03)</f>
        <v>427.03</v>
      </c>
      <c r="AG118" s="1">
        <f t="shared" si="42"/>
        <v>66224.599999999919</v>
      </c>
      <c r="AJ118" s="40">
        <v>140</v>
      </c>
      <c r="AK118" s="40">
        <f>IF('Imperial ME - Current'!$G$16&lt;2.6872,982.62-123.62*(2.6872-'Imperial ME - Current'!$G$16),982.62)</f>
        <v>982.62</v>
      </c>
      <c r="AL118" s="1">
        <f t="shared" si="36"/>
        <v>99166.779999999926</v>
      </c>
      <c r="AM118" s="40">
        <f>IF('Imperial ME - Current'!$G$16&lt;2.6454,427.03-61.4733*(2.6454-'Imperial ME - Current'!$G$16),427.03)</f>
        <v>427.03</v>
      </c>
      <c r="AN118" s="1">
        <f t="shared" si="43"/>
        <v>66224.599999999919</v>
      </c>
      <c r="AQ118" s="40">
        <v>140</v>
      </c>
      <c r="AR118" s="40">
        <f>IF('Imperial ME - Current'!$H$16&lt;2.6872,982.62-123.62*(2.6872-'Imperial ME - Current'!$H$16),982.62)</f>
        <v>982.62</v>
      </c>
      <c r="AS118" s="1">
        <f t="shared" si="37"/>
        <v>99166.779999999926</v>
      </c>
      <c r="AT118" s="40">
        <f>IF('Imperial ME - Current'!$H$16&lt;2.6454,427.03-61.4733*(2.6454-'Imperial ME - Current'!$H$16),427.03)</f>
        <v>427.03</v>
      </c>
      <c r="AU118" s="1">
        <f t="shared" si="44"/>
        <v>66224.599999999919</v>
      </c>
      <c r="AX118" s="40">
        <v>140</v>
      </c>
      <c r="AY118" s="40">
        <f>IF('Imperial ME - Current'!$I$16&lt;2.6872,982.62-123.62*(2.6872-'Imperial ME - Current'!$I$16),982.62)</f>
        <v>982.62</v>
      </c>
      <c r="AZ118" s="1">
        <f t="shared" si="38"/>
        <v>99166.779999999926</v>
      </c>
      <c r="BA118" s="40">
        <f>IF('Imperial ME - Current'!$I$16&lt;2.6454,427.03-61.4733*(2.6454-'Imperial ME - Current'!$I$16),427.03)</f>
        <v>427.03</v>
      </c>
      <c r="BB118" s="1">
        <f t="shared" si="45"/>
        <v>66224.599999999919</v>
      </c>
    </row>
    <row r="119" spans="1:54" x14ac:dyDescent="0.25">
      <c r="A119" s="40">
        <v>141</v>
      </c>
      <c r="B119" s="40">
        <f>IF('Imperial ME - Current'!$B$16&lt;2.6872,982.62-123.62*(2.6872-'Imperial ME - Current'!$B$16),982.62)</f>
        <v>982.62</v>
      </c>
      <c r="C119" s="1">
        <f t="shared" si="31"/>
        <v>100149.39999999992</v>
      </c>
      <c r="D119" s="40">
        <f>IF('Imperial ME - Current'!$B$16&lt;2.6454,427.03-61.4733*(2.6454-'Imperial ME - Current'!$B$16),427.03)</f>
        <v>427.03</v>
      </c>
      <c r="E119" s="1">
        <f t="shared" si="30"/>
        <v>66651.629999999917</v>
      </c>
      <c r="H119" s="40">
        <v>141</v>
      </c>
      <c r="I119" s="40">
        <f>IF('Imperial ME - Current'!$C$16&lt;2.6872,982.62-123.62*(2.6872-'Imperial ME - Current'!$C$16),982.62)</f>
        <v>982.62</v>
      </c>
      <c r="J119" s="1">
        <f t="shared" si="32"/>
        <v>100149.39999999992</v>
      </c>
      <c r="K119" s="40">
        <f>IF('Imperial ME - Current'!$C$16&lt;2.6454,427.03-61.4733*(2.6454-'Imperial ME - Current'!$C$16),427.03)</f>
        <v>427.03</v>
      </c>
      <c r="L119" s="1">
        <f t="shared" si="39"/>
        <v>66651.629999999917</v>
      </c>
      <c r="O119" s="40">
        <v>141</v>
      </c>
      <c r="P119" s="40">
        <f>IF('Imperial ME - Current'!$D$16&lt;2.6872,982.62-123.62*(2.6872-'Imperial ME - Current'!$D$16),982.62)</f>
        <v>982.62</v>
      </c>
      <c r="Q119" s="1">
        <f t="shared" si="33"/>
        <v>100149.39999999992</v>
      </c>
      <c r="R119" s="40">
        <f>IF('Imperial ME - Current'!$D$16&lt;2.6454,427.03-61.4733*(2.6454-'Imperial ME - Current'!$D$16),427.03)</f>
        <v>427.03</v>
      </c>
      <c r="S119" s="1">
        <f t="shared" si="40"/>
        <v>66651.629999999917</v>
      </c>
      <c r="V119" s="40">
        <v>141</v>
      </c>
      <c r="W119" s="40">
        <f>IF('Imperial ME - Current'!$E$16&lt;2.6872,982.62-123.62*(2.6872-'Imperial ME - Current'!$E$16),982.62)</f>
        <v>982.62</v>
      </c>
      <c r="X119" s="1">
        <f t="shared" si="34"/>
        <v>100149.39999999992</v>
      </c>
      <c r="Y119" s="40">
        <f>IF('Imperial ME - Current'!$E$16&lt;2.6454,427.03-61.4733*(2.6454-'Imperial ME - Current'!$E$16),427.03)</f>
        <v>427.03</v>
      </c>
      <c r="Z119" s="1">
        <f t="shared" si="41"/>
        <v>66651.629999999917</v>
      </c>
      <c r="AC119" s="40">
        <v>141</v>
      </c>
      <c r="AD119" s="40">
        <f>IF('Imperial ME - Current'!$F$16&lt;2.6872,982.62-123.62*(2.6872-'Imperial ME - Current'!$F$16),982.62)</f>
        <v>982.62</v>
      </c>
      <c r="AE119" s="1">
        <f t="shared" si="35"/>
        <v>100149.39999999992</v>
      </c>
      <c r="AF119" s="40">
        <f>IF('Imperial ME - Current'!$F$16&lt;2.6454,427.03-61.4733*(2.6454-'Imperial ME - Current'!$F$16),427.03)</f>
        <v>427.03</v>
      </c>
      <c r="AG119" s="1">
        <f t="shared" si="42"/>
        <v>66651.629999999917</v>
      </c>
      <c r="AJ119" s="40">
        <v>141</v>
      </c>
      <c r="AK119" s="40">
        <f>IF('Imperial ME - Current'!$G$16&lt;2.6872,982.62-123.62*(2.6872-'Imperial ME - Current'!$G$16),982.62)</f>
        <v>982.62</v>
      </c>
      <c r="AL119" s="1">
        <f t="shared" si="36"/>
        <v>100149.39999999992</v>
      </c>
      <c r="AM119" s="40">
        <f>IF('Imperial ME - Current'!$G$16&lt;2.6454,427.03-61.4733*(2.6454-'Imperial ME - Current'!$G$16),427.03)</f>
        <v>427.03</v>
      </c>
      <c r="AN119" s="1">
        <f t="shared" si="43"/>
        <v>66651.629999999917</v>
      </c>
      <c r="AQ119" s="40">
        <v>141</v>
      </c>
      <c r="AR119" s="40">
        <f>IF('Imperial ME - Current'!$H$16&lt;2.6872,982.62-123.62*(2.6872-'Imperial ME - Current'!$H$16),982.62)</f>
        <v>982.62</v>
      </c>
      <c r="AS119" s="1">
        <f t="shared" si="37"/>
        <v>100149.39999999992</v>
      </c>
      <c r="AT119" s="40">
        <f>IF('Imperial ME - Current'!$H$16&lt;2.6454,427.03-61.4733*(2.6454-'Imperial ME - Current'!$H$16),427.03)</f>
        <v>427.03</v>
      </c>
      <c r="AU119" s="1">
        <f t="shared" si="44"/>
        <v>66651.629999999917</v>
      </c>
      <c r="AX119" s="40">
        <v>141</v>
      </c>
      <c r="AY119" s="40">
        <f>IF('Imperial ME - Current'!$I$16&lt;2.6872,982.62-123.62*(2.6872-'Imperial ME - Current'!$I$16),982.62)</f>
        <v>982.62</v>
      </c>
      <c r="AZ119" s="1">
        <f t="shared" si="38"/>
        <v>100149.39999999992</v>
      </c>
      <c r="BA119" s="40">
        <f>IF('Imperial ME - Current'!$I$16&lt;2.6454,427.03-61.4733*(2.6454-'Imperial ME - Current'!$I$16),427.03)</f>
        <v>427.03</v>
      </c>
      <c r="BB119" s="1">
        <f t="shared" si="45"/>
        <v>66651.629999999917</v>
      </c>
    </row>
    <row r="120" spans="1:54" x14ac:dyDescent="0.25">
      <c r="A120" s="40">
        <v>142</v>
      </c>
      <c r="B120" s="40">
        <f>IF('Imperial ME - Current'!$B$16&lt;2.6872,982.62-123.62*(2.6872-'Imperial ME - Current'!$B$16),982.62)</f>
        <v>982.62</v>
      </c>
      <c r="C120" s="1">
        <f t="shared" si="31"/>
        <v>101132.01999999992</v>
      </c>
      <c r="D120" s="40">
        <f>IF('Imperial ME - Current'!$B$16&lt;2.6454,427.03-61.4733*(2.6454-'Imperial ME - Current'!$B$16),427.03)</f>
        <v>427.03</v>
      </c>
      <c r="E120" s="1">
        <f t="shared" si="30"/>
        <v>67078.659999999916</v>
      </c>
      <c r="H120" s="40">
        <v>142</v>
      </c>
      <c r="I120" s="40">
        <f>IF('Imperial ME - Current'!$C$16&lt;2.6872,982.62-123.62*(2.6872-'Imperial ME - Current'!$C$16),982.62)</f>
        <v>982.62</v>
      </c>
      <c r="J120" s="1">
        <f t="shared" si="32"/>
        <v>101132.01999999992</v>
      </c>
      <c r="K120" s="40">
        <f>IF('Imperial ME - Current'!$C$16&lt;2.6454,427.03-61.4733*(2.6454-'Imperial ME - Current'!$C$16),427.03)</f>
        <v>427.03</v>
      </c>
      <c r="L120" s="1">
        <f t="shared" si="39"/>
        <v>67078.659999999916</v>
      </c>
      <c r="O120" s="40">
        <v>142</v>
      </c>
      <c r="P120" s="40">
        <f>IF('Imperial ME - Current'!$D$16&lt;2.6872,982.62-123.62*(2.6872-'Imperial ME - Current'!$D$16),982.62)</f>
        <v>982.62</v>
      </c>
      <c r="Q120" s="1">
        <f t="shared" si="33"/>
        <v>101132.01999999992</v>
      </c>
      <c r="R120" s="40">
        <f>IF('Imperial ME - Current'!$D$16&lt;2.6454,427.03-61.4733*(2.6454-'Imperial ME - Current'!$D$16),427.03)</f>
        <v>427.03</v>
      </c>
      <c r="S120" s="1">
        <f t="shared" si="40"/>
        <v>67078.659999999916</v>
      </c>
      <c r="V120" s="40">
        <v>142</v>
      </c>
      <c r="W120" s="40">
        <f>IF('Imperial ME - Current'!$E$16&lt;2.6872,982.62-123.62*(2.6872-'Imperial ME - Current'!$E$16),982.62)</f>
        <v>982.62</v>
      </c>
      <c r="X120" s="1">
        <f t="shared" si="34"/>
        <v>101132.01999999992</v>
      </c>
      <c r="Y120" s="40">
        <f>IF('Imperial ME - Current'!$E$16&lt;2.6454,427.03-61.4733*(2.6454-'Imperial ME - Current'!$E$16),427.03)</f>
        <v>427.03</v>
      </c>
      <c r="Z120" s="1">
        <f t="shared" si="41"/>
        <v>67078.659999999916</v>
      </c>
      <c r="AC120" s="40">
        <v>142</v>
      </c>
      <c r="AD120" s="40">
        <f>IF('Imperial ME - Current'!$F$16&lt;2.6872,982.62-123.62*(2.6872-'Imperial ME - Current'!$F$16),982.62)</f>
        <v>982.62</v>
      </c>
      <c r="AE120" s="1">
        <f t="shared" si="35"/>
        <v>101132.01999999992</v>
      </c>
      <c r="AF120" s="40">
        <f>IF('Imperial ME - Current'!$F$16&lt;2.6454,427.03-61.4733*(2.6454-'Imperial ME - Current'!$F$16),427.03)</f>
        <v>427.03</v>
      </c>
      <c r="AG120" s="1">
        <f t="shared" si="42"/>
        <v>67078.659999999916</v>
      </c>
      <c r="AJ120" s="40">
        <v>142</v>
      </c>
      <c r="AK120" s="40">
        <f>IF('Imperial ME - Current'!$G$16&lt;2.6872,982.62-123.62*(2.6872-'Imperial ME - Current'!$G$16),982.62)</f>
        <v>982.62</v>
      </c>
      <c r="AL120" s="1">
        <f t="shared" si="36"/>
        <v>101132.01999999992</v>
      </c>
      <c r="AM120" s="40">
        <f>IF('Imperial ME - Current'!$G$16&lt;2.6454,427.03-61.4733*(2.6454-'Imperial ME - Current'!$G$16),427.03)</f>
        <v>427.03</v>
      </c>
      <c r="AN120" s="1">
        <f t="shared" si="43"/>
        <v>67078.659999999916</v>
      </c>
      <c r="AQ120" s="40">
        <v>142</v>
      </c>
      <c r="AR120" s="40">
        <f>IF('Imperial ME - Current'!$H$16&lt;2.6872,982.62-123.62*(2.6872-'Imperial ME - Current'!$H$16),982.62)</f>
        <v>982.62</v>
      </c>
      <c r="AS120" s="1">
        <f t="shared" si="37"/>
        <v>101132.01999999992</v>
      </c>
      <c r="AT120" s="40">
        <f>IF('Imperial ME - Current'!$H$16&lt;2.6454,427.03-61.4733*(2.6454-'Imperial ME - Current'!$H$16),427.03)</f>
        <v>427.03</v>
      </c>
      <c r="AU120" s="1">
        <f t="shared" si="44"/>
        <v>67078.659999999916</v>
      </c>
      <c r="AX120" s="40">
        <v>142</v>
      </c>
      <c r="AY120" s="40">
        <f>IF('Imperial ME - Current'!$I$16&lt;2.6872,982.62-123.62*(2.6872-'Imperial ME - Current'!$I$16),982.62)</f>
        <v>982.62</v>
      </c>
      <c r="AZ120" s="1">
        <f t="shared" si="38"/>
        <v>101132.01999999992</v>
      </c>
      <c r="BA120" s="40">
        <f>IF('Imperial ME - Current'!$I$16&lt;2.6454,427.03-61.4733*(2.6454-'Imperial ME - Current'!$I$16),427.03)</f>
        <v>427.03</v>
      </c>
      <c r="BB120" s="1">
        <f t="shared" si="45"/>
        <v>67078.659999999916</v>
      </c>
    </row>
    <row r="121" spans="1:54" x14ac:dyDescent="0.25">
      <c r="A121" s="40">
        <v>143</v>
      </c>
      <c r="B121" s="40">
        <f>IF('Imperial ME - Current'!$B$16&lt;2.6872,982.62-123.62*(2.6872-'Imperial ME - Current'!$B$16),982.62)</f>
        <v>982.62</v>
      </c>
      <c r="C121" s="1">
        <f t="shared" si="31"/>
        <v>102114.63999999991</v>
      </c>
      <c r="D121" s="40">
        <f>IF('Imperial ME - Current'!$B$16&lt;2.6454,427.03-61.4733*(2.6454-'Imperial ME - Current'!$B$16),427.03)</f>
        <v>427.03</v>
      </c>
      <c r="E121" s="1">
        <f t="shared" si="30"/>
        <v>67505.689999999915</v>
      </c>
      <c r="H121" s="40">
        <v>143</v>
      </c>
      <c r="I121" s="40">
        <f>IF('Imperial ME - Current'!$C$16&lt;2.6872,982.62-123.62*(2.6872-'Imperial ME - Current'!$C$16),982.62)</f>
        <v>982.62</v>
      </c>
      <c r="J121" s="1">
        <f t="shared" si="32"/>
        <v>102114.63999999991</v>
      </c>
      <c r="K121" s="40">
        <f>IF('Imperial ME - Current'!$C$16&lt;2.6454,427.03-61.4733*(2.6454-'Imperial ME - Current'!$C$16),427.03)</f>
        <v>427.03</v>
      </c>
      <c r="L121" s="1">
        <f t="shared" si="39"/>
        <v>67505.689999999915</v>
      </c>
      <c r="O121" s="40">
        <v>143</v>
      </c>
      <c r="P121" s="40">
        <f>IF('Imperial ME - Current'!$D$16&lt;2.6872,982.62-123.62*(2.6872-'Imperial ME - Current'!$D$16),982.62)</f>
        <v>982.62</v>
      </c>
      <c r="Q121" s="1">
        <f t="shared" si="33"/>
        <v>102114.63999999991</v>
      </c>
      <c r="R121" s="40">
        <f>IF('Imperial ME - Current'!$D$16&lt;2.6454,427.03-61.4733*(2.6454-'Imperial ME - Current'!$D$16),427.03)</f>
        <v>427.03</v>
      </c>
      <c r="S121" s="1">
        <f t="shared" si="40"/>
        <v>67505.689999999915</v>
      </c>
      <c r="V121" s="40">
        <v>143</v>
      </c>
      <c r="W121" s="40">
        <f>IF('Imperial ME - Current'!$E$16&lt;2.6872,982.62-123.62*(2.6872-'Imperial ME - Current'!$E$16),982.62)</f>
        <v>982.62</v>
      </c>
      <c r="X121" s="1">
        <f t="shared" si="34"/>
        <v>102114.63999999991</v>
      </c>
      <c r="Y121" s="40">
        <f>IF('Imperial ME - Current'!$E$16&lt;2.6454,427.03-61.4733*(2.6454-'Imperial ME - Current'!$E$16),427.03)</f>
        <v>427.03</v>
      </c>
      <c r="Z121" s="1">
        <f t="shared" si="41"/>
        <v>67505.689999999915</v>
      </c>
      <c r="AC121" s="40">
        <v>143</v>
      </c>
      <c r="AD121" s="40">
        <f>IF('Imperial ME - Current'!$F$16&lt;2.6872,982.62-123.62*(2.6872-'Imperial ME - Current'!$F$16),982.62)</f>
        <v>982.62</v>
      </c>
      <c r="AE121" s="1">
        <f t="shared" si="35"/>
        <v>102114.63999999991</v>
      </c>
      <c r="AF121" s="40">
        <f>IF('Imperial ME - Current'!$F$16&lt;2.6454,427.03-61.4733*(2.6454-'Imperial ME - Current'!$F$16),427.03)</f>
        <v>427.03</v>
      </c>
      <c r="AG121" s="1">
        <f t="shared" si="42"/>
        <v>67505.689999999915</v>
      </c>
      <c r="AJ121" s="40">
        <v>143</v>
      </c>
      <c r="AK121" s="40">
        <f>IF('Imperial ME - Current'!$G$16&lt;2.6872,982.62-123.62*(2.6872-'Imperial ME - Current'!$G$16),982.62)</f>
        <v>982.62</v>
      </c>
      <c r="AL121" s="1">
        <f t="shared" si="36"/>
        <v>102114.63999999991</v>
      </c>
      <c r="AM121" s="40">
        <f>IF('Imperial ME - Current'!$G$16&lt;2.6454,427.03-61.4733*(2.6454-'Imperial ME - Current'!$G$16),427.03)</f>
        <v>427.03</v>
      </c>
      <c r="AN121" s="1">
        <f t="shared" si="43"/>
        <v>67505.689999999915</v>
      </c>
      <c r="AQ121" s="40">
        <v>143</v>
      </c>
      <c r="AR121" s="40">
        <f>IF('Imperial ME - Current'!$H$16&lt;2.6872,982.62-123.62*(2.6872-'Imperial ME - Current'!$H$16),982.62)</f>
        <v>982.62</v>
      </c>
      <c r="AS121" s="1">
        <f t="shared" si="37"/>
        <v>102114.63999999991</v>
      </c>
      <c r="AT121" s="40">
        <f>IF('Imperial ME - Current'!$H$16&lt;2.6454,427.03-61.4733*(2.6454-'Imperial ME - Current'!$H$16),427.03)</f>
        <v>427.03</v>
      </c>
      <c r="AU121" s="1">
        <f t="shared" si="44"/>
        <v>67505.689999999915</v>
      </c>
      <c r="AX121" s="40">
        <v>143</v>
      </c>
      <c r="AY121" s="40">
        <f>IF('Imperial ME - Current'!$I$16&lt;2.6872,982.62-123.62*(2.6872-'Imperial ME - Current'!$I$16),982.62)</f>
        <v>982.62</v>
      </c>
      <c r="AZ121" s="1">
        <f t="shared" si="38"/>
        <v>102114.63999999991</v>
      </c>
      <c r="BA121" s="40">
        <f>IF('Imperial ME - Current'!$I$16&lt;2.6454,427.03-61.4733*(2.6454-'Imperial ME - Current'!$I$16),427.03)</f>
        <v>427.03</v>
      </c>
      <c r="BB121" s="1">
        <f t="shared" si="45"/>
        <v>67505.689999999915</v>
      </c>
    </row>
    <row r="122" spans="1:54" x14ac:dyDescent="0.25">
      <c r="A122" s="40">
        <v>144</v>
      </c>
      <c r="B122" s="40">
        <f>IF('Imperial ME - Current'!$B$16&lt;2.6872,982.62-123.62*(2.6872-'Imperial ME - Current'!$B$16),982.62)</f>
        <v>982.62</v>
      </c>
      <c r="C122" s="1">
        <f t="shared" si="31"/>
        <v>103097.25999999991</v>
      </c>
      <c r="D122" s="40">
        <f>IF('Imperial ME - Current'!$B$16&lt;2.6454,427.03-61.4733*(2.6454-'Imperial ME - Current'!$B$16),427.03)</f>
        <v>427.03</v>
      </c>
      <c r="E122" s="1">
        <f t="shared" si="30"/>
        <v>67932.719999999914</v>
      </c>
      <c r="H122" s="40">
        <v>144</v>
      </c>
      <c r="I122" s="40">
        <f>IF('Imperial ME - Current'!$C$16&lt;2.6872,982.62-123.62*(2.6872-'Imperial ME - Current'!$C$16),982.62)</f>
        <v>982.62</v>
      </c>
      <c r="J122" s="1">
        <f t="shared" si="32"/>
        <v>103097.25999999991</v>
      </c>
      <c r="K122" s="40">
        <f>IF('Imperial ME - Current'!$C$16&lt;2.6454,427.03-61.4733*(2.6454-'Imperial ME - Current'!$C$16),427.03)</f>
        <v>427.03</v>
      </c>
      <c r="L122" s="1">
        <f t="shared" si="39"/>
        <v>67932.719999999914</v>
      </c>
      <c r="O122" s="40">
        <v>144</v>
      </c>
      <c r="P122" s="40">
        <f>IF('Imperial ME - Current'!$D$16&lt;2.6872,982.62-123.62*(2.6872-'Imperial ME - Current'!$D$16),982.62)</f>
        <v>982.62</v>
      </c>
      <c r="Q122" s="1">
        <f t="shared" si="33"/>
        <v>103097.25999999991</v>
      </c>
      <c r="R122" s="40">
        <f>IF('Imperial ME - Current'!$D$16&lt;2.6454,427.03-61.4733*(2.6454-'Imperial ME - Current'!$D$16),427.03)</f>
        <v>427.03</v>
      </c>
      <c r="S122" s="1">
        <f t="shared" si="40"/>
        <v>67932.719999999914</v>
      </c>
      <c r="V122" s="40">
        <v>144</v>
      </c>
      <c r="W122" s="40">
        <f>IF('Imperial ME - Current'!$E$16&lt;2.6872,982.62-123.62*(2.6872-'Imperial ME - Current'!$E$16),982.62)</f>
        <v>982.62</v>
      </c>
      <c r="X122" s="1">
        <f t="shared" si="34"/>
        <v>103097.25999999991</v>
      </c>
      <c r="Y122" s="40">
        <f>IF('Imperial ME - Current'!$E$16&lt;2.6454,427.03-61.4733*(2.6454-'Imperial ME - Current'!$E$16),427.03)</f>
        <v>427.03</v>
      </c>
      <c r="Z122" s="1">
        <f t="shared" si="41"/>
        <v>67932.719999999914</v>
      </c>
      <c r="AC122" s="40">
        <v>144</v>
      </c>
      <c r="AD122" s="40">
        <f>IF('Imperial ME - Current'!$F$16&lt;2.6872,982.62-123.62*(2.6872-'Imperial ME - Current'!$F$16),982.62)</f>
        <v>982.62</v>
      </c>
      <c r="AE122" s="1">
        <f t="shared" si="35"/>
        <v>103097.25999999991</v>
      </c>
      <c r="AF122" s="40">
        <f>IF('Imperial ME - Current'!$F$16&lt;2.6454,427.03-61.4733*(2.6454-'Imperial ME - Current'!$F$16),427.03)</f>
        <v>427.03</v>
      </c>
      <c r="AG122" s="1">
        <f t="shared" si="42"/>
        <v>67932.719999999914</v>
      </c>
      <c r="AJ122" s="40">
        <v>144</v>
      </c>
      <c r="AK122" s="40">
        <f>IF('Imperial ME - Current'!$G$16&lt;2.6872,982.62-123.62*(2.6872-'Imperial ME - Current'!$G$16),982.62)</f>
        <v>982.62</v>
      </c>
      <c r="AL122" s="1">
        <f t="shared" si="36"/>
        <v>103097.25999999991</v>
      </c>
      <c r="AM122" s="40">
        <f>IF('Imperial ME - Current'!$G$16&lt;2.6454,427.03-61.4733*(2.6454-'Imperial ME - Current'!$G$16),427.03)</f>
        <v>427.03</v>
      </c>
      <c r="AN122" s="1">
        <f t="shared" si="43"/>
        <v>67932.719999999914</v>
      </c>
      <c r="AQ122" s="40">
        <v>144</v>
      </c>
      <c r="AR122" s="40">
        <f>IF('Imperial ME - Current'!$H$16&lt;2.6872,982.62-123.62*(2.6872-'Imperial ME - Current'!$H$16),982.62)</f>
        <v>982.62</v>
      </c>
      <c r="AS122" s="1">
        <f t="shared" si="37"/>
        <v>103097.25999999991</v>
      </c>
      <c r="AT122" s="40">
        <f>IF('Imperial ME - Current'!$H$16&lt;2.6454,427.03-61.4733*(2.6454-'Imperial ME - Current'!$H$16),427.03)</f>
        <v>427.03</v>
      </c>
      <c r="AU122" s="1">
        <f t="shared" si="44"/>
        <v>67932.719999999914</v>
      </c>
      <c r="AX122" s="40">
        <v>144</v>
      </c>
      <c r="AY122" s="40">
        <f>IF('Imperial ME - Current'!$I$16&lt;2.6872,982.62-123.62*(2.6872-'Imperial ME - Current'!$I$16),982.62)</f>
        <v>982.62</v>
      </c>
      <c r="AZ122" s="1">
        <f t="shared" si="38"/>
        <v>103097.25999999991</v>
      </c>
      <c r="BA122" s="40">
        <f>IF('Imperial ME - Current'!$I$16&lt;2.6454,427.03-61.4733*(2.6454-'Imperial ME - Current'!$I$16),427.03)</f>
        <v>427.03</v>
      </c>
      <c r="BB122" s="1">
        <f t="shared" si="45"/>
        <v>67932.719999999914</v>
      </c>
    </row>
    <row r="123" spans="1:54" x14ac:dyDescent="0.25">
      <c r="A123" s="40">
        <v>145</v>
      </c>
      <c r="B123" s="40">
        <f>IF('Imperial ME - Current'!$B$16&lt;2.6872,982.62-123.62*(2.6872-'Imperial ME - Current'!$B$16),982.62)</f>
        <v>982.62</v>
      </c>
      <c r="C123" s="1">
        <f t="shared" si="31"/>
        <v>104079.8799999999</v>
      </c>
      <c r="D123" s="40">
        <f>IF('Imperial ME - Current'!$B$16&lt;2.6454,427.03-61.4733*(2.6454-'Imperial ME - Current'!$B$16),427.03)</f>
        <v>427.03</v>
      </c>
      <c r="E123" s="1">
        <f t="shared" si="30"/>
        <v>68359.749999999913</v>
      </c>
      <c r="H123" s="40">
        <v>145</v>
      </c>
      <c r="I123" s="40">
        <f>IF('Imperial ME - Current'!$C$16&lt;2.6872,982.62-123.62*(2.6872-'Imperial ME - Current'!$C$16),982.62)</f>
        <v>982.62</v>
      </c>
      <c r="J123" s="1">
        <f t="shared" si="32"/>
        <v>104079.8799999999</v>
      </c>
      <c r="K123" s="40">
        <f>IF('Imperial ME - Current'!$C$16&lt;2.6454,427.03-61.4733*(2.6454-'Imperial ME - Current'!$C$16),427.03)</f>
        <v>427.03</v>
      </c>
      <c r="L123" s="1">
        <f t="shared" si="39"/>
        <v>68359.749999999913</v>
      </c>
      <c r="O123" s="40">
        <v>145</v>
      </c>
      <c r="P123" s="40">
        <f>IF('Imperial ME - Current'!$D$16&lt;2.6872,982.62-123.62*(2.6872-'Imperial ME - Current'!$D$16),982.62)</f>
        <v>982.62</v>
      </c>
      <c r="Q123" s="1">
        <f t="shared" si="33"/>
        <v>104079.8799999999</v>
      </c>
      <c r="R123" s="40">
        <f>IF('Imperial ME - Current'!$D$16&lt;2.6454,427.03-61.4733*(2.6454-'Imperial ME - Current'!$D$16),427.03)</f>
        <v>427.03</v>
      </c>
      <c r="S123" s="1">
        <f t="shared" si="40"/>
        <v>68359.749999999913</v>
      </c>
      <c r="V123" s="40">
        <v>145</v>
      </c>
      <c r="W123" s="40">
        <f>IF('Imperial ME - Current'!$E$16&lt;2.6872,982.62-123.62*(2.6872-'Imperial ME - Current'!$E$16),982.62)</f>
        <v>982.62</v>
      </c>
      <c r="X123" s="1">
        <f t="shared" si="34"/>
        <v>104079.8799999999</v>
      </c>
      <c r="Y123" s="40">
        <f>IF('Imperial ME - Current'!$E$16&lt;2.6454,427.03-61.4733*(2.6454-'Imperial ME - Current'!$E$16),427.03)</f>
        <v>427.03</v>
      </c>
      <c r="Z123" s="1">
        <f t="shared" si="41"/>
        <v>68359.749999999913</v>
      </c>
      <c r="AC123" s="40">
        <v>145</v>
      </c>
      <c r="AD123" s="40">
        <f>IF('Imperial ME - Current'!$F$16&lt;2.6872,982.62-123.62*(2.6872-'Imperial ME - Current'!$F$16),982.62)</f>
        <v>982.62</v>
      </c>
      <c r="AE123" s="1">
        <f t="shared" si="35"/>
        <v>104079.8799999999</v>
      </c>
      <c r="AF123" s="40">
        <f>IF('Imperial ME - Current'!$F$16&lt;2.6454,427.03-61.4733*(2.6454-'Imperial ME - Current'!$F$16),427.03)</f>
        <v>427.03</v>
      </c>
      <c r="AG123" s="1">
        <f t="shared" si="42"/>
        <v>68359.749999999913</v>
      </c>
      <c r="AJ123" s="40">
        <v>145</v>
      </c>
      <c r="AK123" s="40">
        <f>IF('Imperial ME - Current'!$G$16&lt;2.6872,982.62-123.62*(2.6872-'Imperial ME - Current'!$G$16),982.62)</f>
        <v>982.62</v>
      </c>
      <c r="AL123" s="1">
        <f t="shared" si="36"/>
        <v>104079.8799999999</v>
      </c>
      <c r="AM123" s="40">
        <f>IF('Imperial ME - Current'!$G$16&lt;2.6454,427.03-61.4733*(2.6454-'Imperial ME - Current'!$G$16),427.03)</f>
        <v>427.03</v>
      </c>
      <c r="AN123" s="1">
        <f t="shared" si="43"/>
        <v>68359.749999999913</v>
      </c>
      <c r="AQ123" s="40">
        <v>145</v>
      </c>
      <c r="AR123" s="40">
        <f>IF('Imperial ME - Current'!$H$16&lt;2.6872,982.62-123.62*(2.6872-'Imperial ME - Current'!$H$16),982.62)</f>
        <v>982.62</v>
      </c>
      <c r="AS123" s="1">
        <f t="shared" si="37"/>
        <v>104079.8799999999</v>
      </c>
      <c r="AT123" s="40">
        <f>IF('Imperial ME - Current'!$H$16&lt;2.6454,427.03-61.4733*(2.6454-'Imperial ME - Current'!$H$16),427.03)</f>
        <v>427.03</v>
      </c>
      <c r="AU123" s="1">
        <f t="shared" si="44"/>
        <v>68359.749999999913</v>
      </c>
      <c r="AX123" s="40">
        <v>145</v>
      </c>
      <c r="AY123" s="40">
        <f>IF('Imperial ME - Current'!$I$16&lt;2.6872,982.62-123.62*(2.6872-'Imperial ME - Current'!$I$16),982.62)</f>
        <v>982.62</v>
      </c>
      <c r="AZ123" s="1">
        <f t="shared" si="38"/>
        <v>104079.8799999999</v>
      </c>
      <c r="BA123" s="40">
        <f>IF('Imperial ME - Current'!$I$16&lt;2.6454,427.03-61.4733*(2.6454-'Imperial ME - Current'!$I$16),427.03)</f>
        <v>427.03</v>
      </c>
      <c r="BB123" s="1">
        <f t="shared" si="45"/>
        <v>68359.749999999913</v>
      </c>
    </row>
    <row r="124" spans="1:54" x14ac:dyDescent="0.25">
      <c r="A124" s="40">
        <v>146</v>
      </c>
      <c r="B124" s="40">
        <f>IF('Imperial ME - Current'!$B$16&lt;2.6872,982.62-123.62*(2.6872-'Imperial ME - Current'!$B$16),982.62)</f>
        <v>982.62</v>
      </c>
      <c r="C124" s="1">
        <f t="shared" si="31"/>
        <v>105062.4999999999</v>
      </c>
      <c r="D124" s="40">
        <f>IF('Imperial ME - Current'!$B$16&lt;2.6454,427.03-61.4733*(2.6454-'Imperial ME - Current'!$B$16),427.03)</f>
        <v>427.03</v>
      </c>
      <c r="E124" s="1">
        <f t="shared" si="30"/>
        <v>68786.779999999912</v>
      </c>
      <c r="H124" s="40">
        <v>146</v>
      </c>
      <c r="I124" s="40">
        <f>IF('Imperial ME - Current'!$C$16&lt;2.6872,982.62-123.62*(2.6872-'Imperial ME - Current'!$C$16),982.62)</f>
        <v>982.62</v>
      </c>
      <c r="J124" s="1">
        <f t="shared" si="32"/>
        <v>105062.4999999999</v>
      </c>
      <c r="K124" s="40">
        <f>IF('Imperial ME - Current'!$C$16&lt;2.6454,427.03-61.4733*(2.6454-'Imperial ME - Current'!$C$16),427.03)</f>
        <v>427.03</v>
      </c>
      <c r="L124" s="1">
        <f t="shared" si="39"/>
        <v>68786.779999999912</v>
      </c>
      <c r="O124" s="40">
        <v>146</v>
      </c>
      <c r="P124" s="40">
        <f>IF('Imperial ME - Current'!$D$16&lt;2.6872,982.62-123.62*(2.6872-'Imperial ME - Current'!$D$16),982.62)</f>
        <v>982.62</v>
      </c>
      <c r="Q124" s="1">
        <f t="shared" si="33"/>
        <v>105062.4999999999</v>
      </c>
      <c r="R124" s="40">
        <f>IF('Imperial ME - Current'!$D$16&lt;2.6454,427.03-61.4733*(2.6454-'Imperial ME - Current'!$D$16),427.03)</f>
        <v>427.03</v>
      </c>
      <c r="S124" s="1">
        <f t="shared" si="40"/>
        <v>68786.779999999912</v>
      </c>
      <c r="V124" s="40">
        <v>146</v>
      </c>
      <c r="W124" s="40">
        <f>IF('Imperial ME - Current'!$E$16&lt;2.6872,982.62-123.62*(2.6872-'Imperial ME - Current'!$E$16),982.62)</f>
        <v>982.62</v>
      </c>
      <c r="X124" s="1">
        <f t="shared" si="34"/>
        <v>105062.4999999999</v>
      </c>
      <c r="Y124" s="40">
        <f>IF('Imperial ME - Current'!$E$16&lt;2.6454,427.03-61.4733*(2.6454-'Imperial ME - Current'!$E$16),427.03)</f>
        <v>427.03</v>
      </c>
      <c r="Z124" s="1">
        <f t="shared" si="41"/>
        <v>68786.779999999912</v>
      </c>
      <c r="AC124" s="40">
        <v>146</v>
      </c>
      <c r="AD124" s="40">
        <f>IF('Imperial ME - Current'!$F$16&lt;2.6872,982.62-123.62*(2.6872-'Imperial ME - Current'!$F$16),982.62)</f>
        <v>982.62</v>
      </c>
      <c r="AE124" s="1">
        <f t="shared" si="35"/>
        <v>105062.4999999999</v>
      </c>
      <c r="AF124" s="40">
        <f>IF('Imperial ME - Current'!$F$16&lt;2.6454,427.03-61.4733*(2.6454-'Imperial ME - Current'!$F$16),427.03)</f>
        <v>427.03</v>
      </c>
      <c r="AG124" s="1">
        <f t="shared" si="42"/>
        <v>68786.779999999912</v>
      </c>
      <c r="AJ124" s="40">
        <v>146</v>
      </c>
      <c r="AK124" s="40">
        <f>IF('Imperial ME - Current'!$G$16&lt;2.6872,982.62-123.62*(2.6872-'Imperial ME - Current'!$G$16),982.62)</f>
        <v>982.62</v>
      </c>
      <c r="AL124" s="1">
        <f t="shared" si="36"/>
        <v>105062.4999999999</v>
      </c>
      <c r="AM124" s="40">
        <f>IF('Imperial ME - Current'!$G$16&lt;2.6454,427.03-61.4733*(2.6454-'Imperial ME - Current'!$G$16),427.03)</f>
        <v>427.03</v>
      </c>
      <c r="AN124" s="1">
        <f t="shared" si="43"/>
        <v>68786.779999999912</v>
      </c>
      <c r="AQ124" s="40">
        <v>146</v>
      </c>
      <c r="AR124" s="40">
        <f>IF('Imperial ME - Current'!$H$16&lt;2.6872,982.62-123.62*(2.6872-'Imperial ME - Current'!$H$16),982.62)</f>
        <v>982.62</v>
      </c>
      <c r="AS124" s="1">
        <f t="shared" si="37"/>
        <v>105062.4999999999</v>
      </c>
      <c r="AT124" s="40">
        <f>IF('Imperial ME - Current'!$H$16&lt;2.6454,427.03-61.4733*(2.6454-'Imperial ME - Current'!$H$16),427.03)</f>
        <v>427.03</v>
      </c>
      <c r="AU124" s="1">
        <f t="shared" si="44"/>
        <v>68786.779999999912</v>
      </c>
      <c r="AX124" s="40">
        <v>146</v>
      </c>
      <c r="AY124" s="40">
        <f>IF('Imperial ME - Current'!$I$16&lt;2.6872,982.62-123.62*(2.6872-'Imperial ME - Current'!$I$16),982.62)</f>
        <v>982.62</v>
      </c>
      <c r="AZ124" s="1">
        <f t="shared" si="38"/>
        <v>105062.4999999999</v>
      </c>
      <c r="BA124" s="40">
        <f>IF('Imperial ME - Current'!$I$16&lt;2.6454,427.03-61.4733*(2.6454-'Imperial ME - Current'!$I$16),427.03)</f>
        <v>427.03</v>
      </c>
      <c r="BB124" s="1">
        <f t="shared" si="45"/>
        <v>68786.779999999912</v>
      </c>
    </row>
    <row r="125" spans="1:54" x14ac:dyDescent="0.25">
      <c r="A125" s="40">
        <v>147</v>
      </c>
      <c r="B125" s="40">
        <f>IF('Imperial ME - Current'!$B$16&lt;2.6872,982.62-123.62*(2.6872-'Imperial ME - Current'!$B$16),982.62)</f>
        <v>982.62</v>
      </c>
      <c r="C125" s="1">
        <f t="shared" si="31"/>
        <v>106045.11999999989</v>
      </c>
      <c r="D125" s="40">
        <f>IF('Imperial ME - Current'!$B$16&lt;2.6454,427.03-61.4733*(2.6454-'Imperial ME - Current'!$B$16),427.03)</f>
        <v>427.03</v>
      </c>
      <c r="E125" s="1">
        <f t="shared" si="30"/>
        <v>69213.80999999991</v>
      </c>
      <c r="H125" s="40">
        <v>147</v>
      </c>
      <c r="I125" s="40">
        <f>IF('Imperial ME - Current'!$C$16&lt;2.6872,982.62-123.62*(2.6872-'Imperial ME - Current'!$C$16),982.62)</f>
        <v>982.62</v>
      </c>
      <c r="J125" s="1">
        <f t="shared" si="32"/>
        <v>106045.11999999989</v>
      </c>
      <c r="K125" s="40">
        <f>IF('Imperial ME - Current'!$C$16&lt;2.6454,427.03-61.4733*(2.6454-'Imperial ME - Current'!$C$16),427.03)</f>
        <v>427.03</v>
      </c>
      <c r="L125" s="1">
        <f t="shared" si="39"/>
        <v>69213.80999999991</v>
      </c>
      <c r="O125" s="40">
        <v>147</v>
      </c>
      <c r="P125" s="40">
        <f>IF('Imperial ME - Current'!$D$16&lt;2.6872,982.62-123.62*(2.6872-'Imperial ME - Current'!$D$16),982.62)</f>
        <v>982.62</v>
      </c>
      <c r="Q125" s="1">
        <f t="shared" si="33"/>
        <v>106045.11999999989</v>
      </c>
      <c r="R125" s="40">
        <f>IF('Imperial ME - Current'!$D$16&lt;2.6454,427.03-61.4733*(2.6454-'Imperial ME - Current'!$D$16),427.03)</f>
        <v>427.03</v>
      </c>
      <c r="S125" s="1">
        <f t="shared" si="40"/>
        <v>69213.80999999991</v>
      </c>
      <c r="V125" s="40">
        <v>147</v>
      </c>
      <c r="W125" s="40">
        <f>IF('Imperial ME - Current'!$E$16&lt;2.6872,982.62-123.62*(2.6872-'Imperial ME - Current'!$E$16),982.62)</f>
        <v>982.62</v>
      </c>
      <c r="X125" s="1">
        <f t="shared" si="34"/>
        <v>106045.11999999989</v>
      </c>
      <c r="Y125" s="40">
        <f>IF('Imperial ME - Current'!$E$16&lt;2.6454,427.03-61.4733*(2.6454-'Imperial ME - Current'!$E$16),427.03)</f>
        <v>427.03</v>
      </c>
      <c r="Z125" s="1">
        <f t="shared" si="41"/>
        <v>69213.80999999991</v>
      </c>
      <c r="AC125" s="40">
        <v>147</v>
      </c>
      <c r="AD125" s="40">
        <f>IF('Imperial ME - Current'!$F$16&lt;2.6872,982.62-123.62*(2.6872-'Imperial ME - Current'!$F$16),982.62)</f>
        <v>982.62</v>
      </c>
      <c r="AE125" s="1">
        <f t="shared" si="35"/>
        <v>106045.11999999989</v>
      </c>
      <c r="AF125" s="40">
        <f>IF('Imperial ME - Current'!$F$16&lt;2.6454,427.03-61.4733*(2.6454-'Imperial ME - Current'!$F$16),427.03)</f>
        <v>427.03</v>
      </c>
      <c r="AG125" s="1">
        <f t="shared" si="42"/>
        <v>69213.80999999991</v>
      </c>
      <c r="AJ125" s="40">
        <v>147</v>
      </c>
      <c r="AK125" s="40">
        <f>IF('Imperial ME - Current'!$G$16&lt;2.6872,982.62-123.62*(2.6872-'Imperial ME - Current'!$G$16),982.62)</f>
        <v>982.62</v>
      </c>
      <c r="AL125" s="1">
        <f t="shared" si="36"/>
        <v>106045.11999999989</v>
      </c>
      <c r="AM125" s="40">
        <f>IF('Imperial ME - Current'!$G$16&lt;2.6454,427.03-61.4733*(2.6454-'Imperial ME - Current'!$G$16),427.03)</f>
        <v>427.03</v>
      </c>
      <c r="AN125" s="1">
        <f t="shared" si="43"/>
        <v>69213.80999999991</v>
      </c>
      <c r="AQ125" s="40">
        <v>147</v>
      </c>
      <c r="AR125" s="40">
        <f>IF('Imperial ME - Current'!$H$16&lt;2.6872,982.62-123.62*(2.6872-'Imperial ME - Current'!$H$16),982.62)</f>
        <v>982.62</v>
      </c>
      <c r="AS125" s="1">
        <f t="shared" si="37"/>
        <v>106045.11999999989</v>
      </c>
      <c r="AT125" s="40">
        <f>IF('Imperial ME - Current'!$H$16&lt;2.6454,427.03-61.4733*(2.6454-'Imperial ME - Current'!$H$16),427.03)</f>
        <v>427.03</v>
      </c>
      <c r="AU125" s="1">
        <f t="shared" si="44"/>
        <v>69213.80999999991</v>
      </c>
      <c r="AX125" s="40">
        <v>147</v>
      </c>
      <c r="AY125" s="40">
        <f>IF('Imperial ME - Current'!$I$16&lt;2.6872,982.62-123.62*(2.6872-'Imperial ME - Current'!$I$16),982.62)</f>
        <v>982.62</v>
      </c>
      <c r="AZ125" s="1">
        <f t="shared" si="38"/>
        <v>106045.11999999989</v>
      </c>
      <c r="BA125" s="40">
        <f>IF('Imperial ME - Current'!$I$16&lt;2.6454,427.03-61.4733*(2.6454-'Imperial ME - Current'!$I$16),427.03)</f>
        <v>427.03</v>
      </c>
      <c r="BB125" s="1">
        <f t="shared" si="45"/>
        <v>69213.80999999991</v>
      </c>
    </row>
    <row r="126" spans="1:54" x14ac:dyDescent="0.25">
      <c r="A126" s="40">
        <v>148</v>
      </c>
      <c r="B126" s="40">
        <f>IF('Imperial ME - Current'!$B$16&lt;2.6872,982.62-123.62*(2.6872-'Imperial ME - Current'!$B$16),982.62)</f>
        <v>982.62</v>
      </c>
      <c r="C126" s="1">
        <f t="shared" si="31"/>
        <v>107027.73999999989</v>
      </c>
      <c r="D126" s="40">
        <f>IF('Imperial ME - Current'!$B$16&lt;2.6454,427.03-61.4733*(2.6454-'Imperial ME - Current'!$B$16),427.03)</f>
        <v>427.03</v>
      </c>
      <c r="E126" s="1">
        <f t="shared" si="30"/>
        <v>69640.839999999909</v>
      </c>
      <c r="H126" s="40">
        <v>148</v>
      </c>
      <c r="I126" s="40">
        <f>IF('Imperial ME - Current'!$C$16&lt;2.6872,982.62-123.62*(2.6872-'Imperial ME - Current'!$C$16),982.62)</f>
        <v>982.62</v>
      </c>
      <c r="J126" s="1">
        <f t="shared" si="32"/>
        <v>107027.73999999989</v>
      </c>
      <c r="K126" s="40">
        <f>IF('Imperial ME - Current'!$C$16&lt;2.6454,427.03-61.4733*(2.6454-'Imperial ME - Current'!$C$16),427.03)</f>
        <v>427.03</v>
      </c>
      <c r="L126" s="1">
        <f t="shared" si="39"/>
        <v>69640.839999999909</v>
      </c>
      <c r="O126" s="40">
        <v>148</v>
      </c>
      <c r="P126" s="40">
        <f>IF('Imperial ME - Current'!$D$16&lt;2.6872,982.62-123.62*(2.6872-'Imperial ME - Current'!$D$16),982.62)</f>
        <v>982.62</v>
      </c>
      <c r="Q126" s="1">
        <f t="shared" si="33"/>
        <v>107027.73999999989</v>
      </c>
      <c r="R126" s="40">
        <f>IF('Imperial ME - Current'!$D$16&lt;2.6454,427.03-61.4733*(2.6454-'Imperial ME - Current'!$D$16),427.03)</f>
        <v>427.03</v>
      </c>
      <c r="S126" s="1">
        <f t="shared" si="40"/>
        <v>69640.839999999909</v>
      </c>
      <c r="V126" s="40">
        <v>148</v>
      </c>
      <c r="W126" s="40">
        <f>IF('Imperial ME - Current'!$E$16&lt;2.6872,982.62-123.62*(2.6872-'Imperial ME - Current'!$E$16),982.62)</f>
        <v>982.62</v>
      </c>
      <c r="X126" s="1">
        <f t="shared" si="34"/>
        <v>107027.73999999989</v>
      </c>
      <c r="Y126" s="40">
        <f>IF('Imperial ME - Current'!$E$16&lt;2.6454,427.03-61.4733*(2.6454-'Imperial ME - Current'!$E$16),427.03)</f>
        <v>427.03</v>
      </c>
      <c r="Z126" s="1">
        <f t="shared" si="41"/>
        <v>69640.839999999909</v>
      </c>
      <c r="AC126" s="40">
        <v>148</v>
      </c>
      <c r="AD126" s="40">
        <f>IF('Imperial ME - Current'!$F$16&lt;2.6872,982.62-123.62*(2.6872-'Imperial ME - Current'!$F$16),982.62)</f>
        <v>982.62</v>
      </c>
      <c r="AE126" s="1">
        <f t="shared" si="35"/>
        <v>107027.73999999989</v>
      </c>
      <c r="AF126" s="40">
        <f>IF('Imperial ME - Current'!$F$16&lt;2.6454,427.03-61.4733*(2.6454-'Imperial ME - Current'!$F$16),427.03)</f>
        <v>427.03</v>
      </c>
      <c r="AG126" s="1">
        <f t="shared" si="42"/>
        <v>69640.839999999909</v>
      </c>
      <c r="AJ126" s="40">
        <v>148</v>
      </c>
      <c r="AK126" s="40">
        <f>IF('Imperial ME - Current'!$G$16&lt;2.6872,982.62-123.62*(2.6872-'Imperial ME - Current'!$G$16),982.62)</f>
        <v>982.62</v>
      </c>
      <c r="AL126" s="1">
        <f t="shared" si="36"/>
        <v>107027.73999999989</v>
      </c>
      <c r="AM126" s="40">
        <f>IF('Imperial ME - Current'!$G$16&lt;2.6454,427.03-61.4733*(2.6454-'Imperial ME - Current'!$G$16),427.03)</f>
        <v>427.03</v>
      </c>
      <c r="AN126" s="1">
        <f t="shared" si="43"/>
        <v>69640.839999999909</v>
      </c>
      <c r="AQ126" s="40">
        <v>148</v>
      </c>
      <c r="AR126" s="40">
        <f>IF('Imperial ME - Current'!$H$16&lt;2.6872,982.62-123.62*(2.6872-'Imperial ME - Current'!$H$16),982.62)</f>
        <v>982.62</v>
      </c>
      <c r="AS126" s="1">
        <f t="shared" si="37"/>
        <v>107027.73999999989</v>
      </c>
      <c r="AT126" s="40">
        <f>IF('Imperial ME - Current'!$H$16&lt;2.6454,427.03-61.4733*(2.6454-'Imperial ME - Current'!$H$16),427.03)</f>
        <v>427.03</v>
      </c>
      <c r="AU126" s="1">
        <f t="shared" si="44"/>
        <v>69640.839999999909</v>
      </c>
      <c r="AX126" s="40">
        <v>148</v>
      </c>
      <c r="AY126" s="40">
        <f>IF('Imperial ME - Current'!$I$16&lt;2.6872,982.62-123.62*(2.6872-'Imperial ME - Current'!$I$16),982.62)</f>
        <v>982.62</v>
      </c>
      <c r="AZ126" s="1">
        <f t="shared" si="38"/>
        <v>107027.73999999989</v>
      </c>
      <c r="BA126" s="40">
        <f>IF('Imperial ME - Current'!$I$16&lt;2.6454,427.03-61.4733*(2.6454-'Imperial ME - Current'!$I$16),427.03)</f>
        <v>427.03</v>
      </c>
      <c r="BB126" s="1">
        <f t="shared" si="45"/>
        <v>69640.839999999909</v>
      </c>
    </row>
    <row r="127" spans="1:54" x14ac:dyDescent="0.25">
      <c r="A127" s="40">
        <v>149</v>
      </c>
      <c r="B127" s="40">
        <f>IF('Imperial ME - Current'!$B$16&lt;2.6872,982.62-123.62*(2.6872-'Imperial ME - Current'!$B$16),982.62)</f>
        <v>982.62</v>
      </c>
      <c r="C127" s="1">
        <f t="shared" si="31"/>
        <v>108010.35999999988</v>
      </c>
      <c r="D127" s="40">
        <f>IF('Imperial ME - Current'!$B$16&lt;2.6454,427.03-61.4733*(2.6454-'Imperial ME - Current'!$B$16),427.03)</f>
        <v>427.03</v>
      </c>
      <c r="E127" s="1">
        <f t="shared" si="30"/>
        <v>70067.869999999908</v>
      </c>
      <c r="H127" s="40">
        <v>149</v>
      </c>
      <c r="I127" s="40">
        <f>IF('Imperial ME - Current'!$C$16&lt;2.6872,982.62-123.62*(2.6872-'Imperial ME - Current'!$C$16),982.62)</f>
        <v>982.62</v>
      </c>
      <c r="J127" s="1">
        <f t="shared" si="32"/>
        <v>108010.35999999988</v>
      </c>
      <c r="K127" s="40">
        <f>IF('Imperial ME - Current'!$C$16&lt;2.6454,427.03-61.4733*(2.6454-'Imperial ME - Current'!$C$16),427.03)</f>
        <v>427.03</v>
      </c>
      <c r="L127" s="1">
        <f t="shared" si="39"/>
        <v>70067.869999999908</v>
      </c>
      <c r="O127" s="40">
        <v>149</v>
      </c>
      <c r="P127" s="40">
        <f>IF('Imperial ME - Current'!$D$16&lt;2.6872,982.62-123.62*(2.6872-'Imperial ME - Current'!$D$16),982.62)</f>
        <v>982.62</v>
      </c>
      <c r="Q127" s="1">
        <f t="shared" si="33"/>
        <v>108010.35999999988</v>
      </c>
      <c r="R127" s="40">
        <f>IF('Imperial ME - Current'!$D$16&lt;2.6454,427.03-61.4733*(2.6454-'Imperial ME - Current'!$D$16),427.03)</f>
        <v>427.03</v>
      </c>
      <c r="S127" s="1">
        <f t="shared" si="40"/>
        <v>70067.869999999908</v>
      </c>
      <c r="V127" s="40">
        <v>149</v>
      </c>
      <c r="W127" s="40">
        <f>IF('Imperial ME - Current'!$E$16&lt;2.6872,982.62-123.62*(2.6872-'Imperial ME - Current'!$E$16),982.62)</f>
        <v>982.62</v>
      </c>
      <c r="X127" s="1">
        <f t="shared" si="34"/>
        <v>108010.35999999988</v>
      </c>
      <c r="Y127" s="40">
        <f>IF('Imperial ME - Current'!$E$16&lt;2.6454,427.03-61.4733*(2.6454-'Imperial ME - Current'!$E$16),427.03)</f>
        <v>427.03</v>
      </c>
      <c r="Z127" s="1">
        <f t="shared" si="41"/>
        <v>70067.869999999908</v>
      </c>
      <c r="AC127" s="40">
        <v>149</v>
      </c>
      <c r="AD127" s="40">
        <f>IF('Imperial ME - Current'!$F$16&lt;2.6872,982.62-123.62*(2.6872-'Imperial ME - Current'!$F$16),982.62)</f>
        <v>982.62</v>
      </c>
      <c r="AE127" s="1">
        <f t="shared" si="35"/>
        <v>108010.35999999988</v>
      </c>
      <c r="AF127" s="40">
        <f>IF('Imperial ME - Current'!$F$16&lt;2.6454,427.03-61.4733*(2.6454-'Imperial ME - Current'!$F$16),427.03)</f>
        <v>427.03</v>
      </c>
      <c r="AG127" s="1">
        <f t="shared" si="42"/>
        <v>70067.869999999908</v>
      </c>
      <c r="AJ127" s="40">
        <v>149</v>
      </c>
      <c r="AK127" s="40">
        <f>IF('Imperial ME - Current'!$G$16&lt;2.6872,982.62-123.62*(2.6872-'Imperial ME - Current'!$G$16),982.62)</f>
        <v>982.62</v>
      </c>
      <c r="AL127" s="1">
        <f t="shared" si="36"/>
        <v>108010.35999999988</v>
      </c>
      <c r="AM127" s="40">
        <f>IF('Imperial ME - Current'!$G$16&lt;2.6454,427.03-61.4733*(2.6454-'Imperial ME - Current'!$G$16),427.03)</f>
        <v>427.03</v>
      </c>
      <c r="AN127" s="1">
        <f t="shared" si="43"/>
        <v>70067.869999999908</v>
      </c>
      <c r="AQ127" s="40">
        <v>149</v>
      </c>
      <c r="AR127" s="40">
        <f>IF('Imperial ME - Current'!$H$16&lt;2.6872,982.62-123.62*(2.6872-'Imperial ME - Current'!$H$16),982.62)</f>
        <v>982.62</v>
      </c>
      <c r="AS127" s="1">
        <f t="shared" si="37"/>
        <v>108010.35999999988</v>
      </c>
      <c r="AT127" s="40">
        <f>IF('Imperial ME - Current'!$H$16&lt;2.6454,427.03-61.4733*(2.6454-'Imperial ME - Current'!$H$16),427.03)</f>
        <v>427.03</v>
      </c>
      <c r="AU127" s="1">
        <f t="shared" si="44"/>
        <v>70067.869999999908</v>
      </c>
      <c r="AX127" s="40">
        <v>149</v>
      </c>
      <c r="AY127" s="40">
        <f>IF('Imperial ME - Current'!$I$16&lt;2.6872,982.62-123.62*(2.6872-'Imperial ME - Current'!$I$16),982.62)</f>
        <v>982.62</v>
      </c>
      <c r="AZ127" s="1">
        <f t="shared" si="38"/>
        <v>108010.35999999988</v>
      </c>
      <c r="BA127" s="40">
        <f>IF('Imperial ME - Current'!$I$16&lt;2.6454,427.03-61.4733*(2.6454-'Imperial ME - Current'!$I$16),427.03)</f>
        <v>427.03</v>
      </c>
      <c r="BB127" s="1">
        <f t="shared" si="45"/>
        <v>70067.869999999908</v>
      </c>
    </row>
    <row r="128" spans="1:54" x14ac:dyDescent="0.25">
      <c r="A128" s="40">
        <v>150</v>
      </c>
      <c r="B128" s="40">
        <f>IF('Imperial ME - Current'!$B$16&lt;2.6872,982.62-123.62*(2.6872-'Imperial ME - Current'!$B$16),982.62)</f>
        <v>982.62</v>
      </c>
      <c r="C128" s="1">
        <f t="shared" si="31"/>
        <v>108992.97999999988</v>
      </c>
      <c r="D128" s="40">
        <f>IF('Imperial ME - Current'!$B$16&lt;2.6454,427.03-61.4733*(2.6454-'Imperial ME - Current'!$B$16),427.03)</f>
        <v>427.03</v>
      </c>
      <c r="E128" s="1">
        <f t="shared" si="30"/>
        <v>70494.899999999907</v>
      </c>
      <c r="H128" s="40">
        <v>150</v>
      </c>
      <c r="I128" s="40">
        <f>IF('Imperial ME - Current'!$C$16&lt;2.6872,982.62-123.62*(2.6872-'Imperial ME - Current'!$C$16),982.62)</f>
        <v>982.62</v>
      </c>
      <c r="J128" s="1">
        <f t="shared" si="32"/>
        <v>108992.97999999988</v>
      </c>
      <c r="K128" s="40">
        <f>IF('Imperial ME - Current'!$C$16&lt;2.6454,427.03-61.4733*(2.6454-'Imperial ME - Current'!$C$16),427.03)</f>
        <v>427.03</v>
      </c>
      <c r="L128" s="1">
        <f t="shared" si="39"/>
        <v>70494.899999999907</v>
      </c>
      <c r="O128" s="40">
        <v>150</v>
      </c>
      <c r="P128" s="40">
        <f>IF('Imperial ME - Current'!$D$16&lt;2.6872,982.62-123.62*(2.6872-'Imperial ME - Current'!$D$16),982.62)</f>
        <v>982.62</v>
      </c>
      <c r="Q128" s="1">
        <f t="shared" si="33"/>
        <v>108992.97999999988</v>
      </c>
      <c r="R128" s="40">
        <f>IF('Imperial ME - Current'!$D$16&lt;2.6454,427.03-61.4733*(2.6454-'Imperial ME - Current'!$D$16),427.03)</f>
        <v>427.03</v>
      </c>
      <c r="S128" s="1">
        <f t="shared" si="40"/>
        <v>70494.899999999907</v>
      </c>
      <c r="V128" s="40">
        <v>150</v>
      </c>
      <c r="W128" s="40">
        <f>IF('Imperial ME - Current'!$E$16&lt;2.6872,982.62-123.62*(2.6872-'Imperial ME - Current'!$E$16),982.62)</f>
        <v>982.62</v>
      </c>
      <c r="X128" s="1">
        <f t="shared" si="34"/>
        <v>108992.97999999988</v>
      </c>
      <c r="Y128" s="40">
        <f>IF('Imperial ME - Current'!$E$16&lt;2.6454,427.03-61.4733*(2.6454-'Imperial ME - Current'!$E$16),427.03)</f>
        <v>427.03</v>
      </c>
      <c r="Z128" s="1">
        <f t="shared" si="41"/>
        <v>70494.899999999907</v>
      </c>
      <c r="AC128" s="40">
        <v>150</v>
      </c>
      <c r="AD128" s="40">
        <f>IF('Imperial ME - Current'!$F$16&lt;2.6872,982.62-123.62*(2.6872-'Imperial ME - Current'!$F$16),982.62)</f>
        <v>982.62</v>
      </c>
      <c r="AE128" s="1">
        <f t="shared" si="35"/>
        <v>108992.97999999988</v>
      </c>
      <c r="AF128" s="40">
        <f>IF('Imperial ME - Current'!$F$16&lt;2.6454,427.03-61.4733*(2.6454-'Imperial ME - Current'!$F$16),427.03)</f>
        <v>427.03</v>
      </c>
      <c r="AG128" s="1">
        <f t="shared" si="42"/>
        <v>70494.899999999907</v>
      </c>
      <c r="AJ128" s="40">
        <v>150</v>
      </c>
      <c r="AK128" s="40">
        <f>IF('Imperial ME - Current'!$G$16&lt;2.6872,982.62-123.62*(2.6872-'Imperial ME - Current'!$G$16),982.62)</f>
        <v>982.62</v>
      </c>
      <c r="AL128" s="1">
        <f t="shared" si="36"/>
        <v>108992.97999999988</v>
      </c>
      <c r="AM128" s="40">
        <f>IF('Imperial ME - Current'!$G$16&lt;2.6454,427.03-61.4733*(2.6454-'Imperial ME - Current'!$G$16),427.03)</f>
        <v>427.03</v>
      </c>
      <c r="AN128" s="1">
        <f t="shared" si="43"/>
        <v>70494.899999999907</v>
      </c>
      <c r="AQ128" s="40">
        <v>150</v>
      </c>
      <c r="AR128" s="40">
        <f>IF('Imperial ME - Current'!$H$16&lt;2.6872,982.62-123.62*(2.6872-'Imperial ME - Current'!$H$16),982.62)</f>
        <v>982.62</v>
      </c>
      <c r="AS128" s="1">
        <f t="shared" si="37"/>
        <v>108992.97999999988</v>
      </c>
      <c r="AT128" s="40">
        <f>IF('Imperial ME - Current'!$H$16&lt;2.6454,427.03-61.4733*(2.6454-'Imperial ME - Current'!$H$16),427.03)</f>
        <v>427.03</v>
      </c>
      <c r="AU128" s="1">
        <f t="shared" si="44"/>
        <v>70494.899999999907</v>
      </c>
      <c r="AX128" s="40">
        <v>150</v>
      </c>
      <c r="AY128" s="40">
        <f>IF('Imperial ME - Current'!$I$16&lt;2.6872,982.62-123.62*(2.6872-'Imperial ME - Current'!$I$16),982.62)</f>
        <v>982.62</v>
      </c>
      <c r="AZ128" s="1">
        <f t="shared" si="38"/>
        <v>108992.97999999988</v>
      </c>
      <c r="BA128" s="40">
        <f>IF('Imperial ME - Current'!$I$16&lt;2.6454,427.03-61.4733*(2.6454-'Imperial ME - Current'!$I$16),427.03)</f>
        <v>427.03</v>
      </c>
      <c r="BB128" s="1">
        <f t="shared" si="45"/>
        <v>70494.899999999907</v>
      </c>
    </row>
    <row r="129" spans="1:54" x14ac:dyDescent="0.25">
      <c r="A129" s="40">
        <v>151</v>
      </c>
      <c r="B129" s="40">
        <f>IF('Imperial ME - Current'!$B$16&lt;2.6872,982.62-123.62*(2.6872-'Imperial ME - Current'!$B$16),982.62)</f>
        <v>982.62</v>
      </c>
      <c r="C129" s="1">
        <f t="shared" si="31"/>
        <v>109975.59999999987</v>
      </c>
      <c r="D129" s="40">
        <f>IF('Imperial ME - Current'!$B$16&lt;2.6454,427.03-61.4733*(2.6454-'Imperial ME - Current'!$B$16),427.03)</f>
        <v>427.03</v>
      </c>
      <c r="E129" s="1">
        <f t="shared" si="30"/>
        <v>70921.929999999906</v>
      </c>
      <c r="H129" s="40">
        <v>151</v>
      </c>
      <c r="I129" s="40">
        <f>IF('Imperial ME - Current'!$C$16&lt;2.6872,982.62-123.62*(2.6872-'Imperial ME - Current'!$C$16),982.62)</f>
        <v>982.62</v>
      </c>
      <c r="J129" s="1">
        <f t="shared" si="32"/>
        <v>109975.59999999987</v>
      </c>
      <c r="K129" s="40">
        <f>IF('Imperial ME - Current'!$C$16&lt;2.6454,427.03-61.4733*(2.6454-'Imperial ME - Current'!$C$16),427.03)</f>
        <v>427.03</v>
      </c>
      <c r="L129" s="1">
        <f t="shared" si="39"/>
        <v>70921.929999999906</v>
      </c>
      <c r="O129" s="40">
        <v>151</v>
      </c>
      <c r="P129" s="40">
        <f>IF('Imperial ME - Current'!$D$16&lt;2.6872,982.62-123.62*(2.6872-'Imperial ME - Current'!$D$16),982.62)</f>
        <v>982.62</v>
      </c>
      <c r="Q129" s="1">
        <f t="shared" si="33"/>
        <v>109975.59999999987</v>
      </c>
      <c r="R129" s="40">
        <f>IF('Imperial ME - Current'!$D$16&lt;2.6454,427.03-61.4733*(2.6454-'Imperial ME - Current'!$D$16),427.03)</f>
        <v>427.03</v>
      </c>
      <c r="S129" s="1">
        <f t="shared" si="40"/>
        <v>70921.929999999906</v>
      </c>
      <c r="V129" s="40">
        <v>151</v>
      </c>
      <c r="W129" s="40">
        <f>IF('Imperial ME - Current'!$E$16&lt;2.6872,982.62-123.62*(2.6872-'Imperial ME - Current'!$E$16),982.62)</f>
        <v>982.62</v>
      </c>
      <c r="X129" s="1">
        <f t="shared" si="34"/>
        <v>109975.59999999987</v>
      </c>
      <c r="Y129" s="40">
        <f>IF('Imperial ME - Current'!$E$16&lt;2.6454,427.03-61.4733*(2.6454-'Imperial ME - Current'!$E$16),427.03)</f>
        <v>427.03</v>
      </c>
      <c r="Z129" s="1">
        <f t="shared" si="41"/>
        <v>70921.929999999906</v>
      </c>
      <c r="AC129" s="40">
        <v>151</v>
      </c>
      <c r="AD129" s="40">
        <f>IF('Imperial ME - Current'!$F$16&lt;2.6872,982.62-123.62*(2.6872-'Imperial ME - Current'!$F$16),982.62)</f>
        <v>982.62</v>
      </c>
      <c r="AE129" s="1">
        <f t="shared" si="35"/>
        <v>109975.59999999987</v>
      </c>
      <c r="AF129" s="40">
        <f>IF('Imperial ME - Current'!$F$16&lt;2.6454,427.03-61.4733*(2.6454-'Imperial ME - Current'!$F$16),427.03)</f>
        <v>427.03</v>
      </c>
      <c r="AG129" s="1">
        <f t="shared" si="42"/>
        <v>70921.929999999906</v>
      </c>
      <c r="AJ129" s="40">
        <v>151</v>
      </c>
      <c r="AK129" s="40">
        <f>IF('Imperial ME - Current'!$G$16&lt;2.6872,982.62-123.62*(2.6872-'Imperial ME - Current'!$G$16),982.62)</f>
        <v>982.62</v>
      </c>
      <c r="AL129" s="1">
        <f t="shared" si="36"/>
        <v>109975.59999999987</v>
      </c>
      <c r="AM129" s="40">
        <f>IF('Imperial ME - Current'!$G$16&lt;2.6454,427.03-61.4733*(2.6454-'Imperial ME - Current'!$G$16),427.03)</f>
        <v>427.03</v>
      </c>
      <c r="AN129" s="1">
        <f t="shared" si="43"/>
        <v>70921.929999999906</v>
      </c>
      <c r="AQ129" s="40">
        <v>151</v>
      </c>
      <c r="AR129" s="40">
        <f>IF('Imperial ME - Current'!$H$16&lt;2.6872,982.62-123.62*(2.6872-'Imperial ME - Current'!$H$16),982.62)</f>
        <v>982.62</v>
      </c>
      <c r="AS129" s="1">
        <f t="shared" si="37"/>
        <v>109975.59999999987</v>
      </c>
      <c r="AT129" s="40">
        <f>IF('Imperial ME - Current'!$H$16&lt;2.6454,427.03-61.4733*(2.6454-'Imperial ME - Current'!$H$16),427.03)</f>
        <v>427.03</v>
      </c>
      <c r="AU129" s="1">
        <f t="shared" si="44"/>
        <v>70921.929999999906</v>
      </c>
      <c r="AX129" s="40">
        <v>151</v>
      </c>
      <c r="AY129" s="40">
        <f>IF('Imperial ME - Current'!$I$16&lt;2.6872,982.62-123.62*(2.6872-'Imperial ME - Current'!$I$16),982.62)</f>
        <v>982.62</v>
      </c>
      <c r="AZ129" s="1">
        <f t="shared" si="38"/>
        <v>109975.59999999987</v>
      </c>
      <c r="BA129" s="40">
        <f>IF('Imperial ME - Current'!$I$16&lt;2.6454,427.03-61.4733*(2.6454-'Imperial ME - Current'!$I$16),427.03)</f>
        <v>427.03</v>
      </c>
      <c r="BB129" s="1">
        <f t="shared" si="45"/>
        <v>70921.929999999906</v>
      </c>
    </row>
    <row r="130" spans="1:54" x14ac:dyDescent="0.25">
      <c r="A130" s="40">
        <v>152</v>
      </c>
      <c r="B130" s="40">
        <f>IF('Imperial ME - Current'!$B$16&lt;2.6872,982.62-123.62*(2.6872-'Imperial ME - Current'!$B$16),982.62)</f>
        <v>982.62</v>
      </c>
      <c r="C130" s="1">
        <f t="shared" si="31"/>
        <v>110958.21999999987</v>
      </c>
      <c r="D130" s="40">
        <f>IF('Imperial ME - Current'!$B$16&lt;2.6454,427.03-61.4733*(2.6454-'Imperial ME - Current'!$B$16),427.03)</f>
        <v>427.03</v>
      </c>
      <c r="E130" s="1">
        <f t="shared" si="30"/>
        <v>71348.959999999905</v>
      </c>
      <c r="H130" s="40">
        <v>152</v>
      </c>
      <c r="I130" s="40">
        <f>IF('Imperial ME - Current'!$C$16&lt;2.6872,982.62-123.62*(2.6872-'Imperial ME - Current'!$C$16),982.62)</f>
        <v>982.62</v>
      </c>
      <c r="J130" s="1">
        <f t="shared" si="32"/>
        <v>110958.21999999987</v>
      </c>
      <c r="K130" s="40">
        <f>IF('Imperial ME - Current'!$C$16&lt;2.6454,427.03-61.4733*(2.6454-'Imperial ME - Current'!$C$16),427.03)</f>
        <v>427.03</v>
      </c>
      <c r="L130" s="1">
        <f t="shared" si="39"/>
        <v>71348.959999999905</v>
      </c>
      <c r="O130" s="40">
        <v>152</v>
      </c>
      <c r="P130" s="40">
        <f>IF('Imperial ME - Current'!$D$16&lt;2.6872,982.62-123.62*(2.6872-'Imperial ME - Current'!$D$16),982.62)</f>
        <v>982.62</v>
      </c>
      <c r="Q130" s="1">
        <f t="shared" si="33"/>
        <v>110958.21999999987</v>
      </c>
      <c r="R130" s="40">
        <f>IF('Imperial ME - Current'!$D$16&lt;2.6454,427.03-61.4733*(2.6454-'Imperial ME - Current'!$D$16),427.03)</f>
        <v>427.03</v>
      </c>
      <c r="S130" s="1">
        <f t="shared" si="40"/>
        <v>71348.959999999905</v>
      </c>
      <c r="V130" s="40">
        <v>152</v>
      </c>
      <c r="W130" s="40">
        <f>IF('Imperial ME - Current'!$E$16&lt;2.6872,982.62-123.62*(2.6872-'Imperial ME - Current'!$E$16),982.62)</f>
        <v>982.62</v>
      </c>
      <c r="X130" s="1">
        <f t="shared" si="34"/>
        <v>110958.21999999987</v>
      </c>
      <c r="Y130" s="40">
        <f>IF('Imperial ME - Current'!$E$16&lt;2.6454,427.03-61.4733*(2.6454-'Imperial ME - Current'!$E$16),427.03)</f>
        <v>427.03</v>
      </c>
      <c r="Z130" s="1">
        <f t="shared" si="41"/>
        <v>71348.959999999905</v>
      </c>
      <c r="AC130" s="40">
        <v>152</v>
      </c>
      <c r="AD130" s="40">
        <f>IF('Imperial ME - Current'!$F$16&lt;2.6872,982.62-123.62*(2.6872-'Imperial ME - Current'!$F$16),982.62)</f>
        <v>982.62</v>
      </c>
      <c r="AE130" s="1">
        <f t="shared" si="35"/>
        <v>110958.21999999987</v>
      </c>
      <c r="AF130" s="40">
        <f>IF('Imperial ME - Current'!$F$16&lt;2.6454,427.03-61.4733*(2.6454-'Imperial ME - Current'!$F$16),427.03)</f>
        <v>427.03</v>
      </c>
      <c r="AG130" s="1">
        <f t="shared" si="42"/>
        <v>71348.959999999905</v>
      </c>
      <c r="AJ130" s="40">
        <v>152</v>
      </c>
      <c r="AK130" s="40">
        <f>IF('Imperial ME - Current'!$G$16&lt;2.6872,982.62-123.62*(2.6872-'Imperial ME - Current'!$G$16),982.62)</f>
        <v>982.62</v>
      </c>
      <c r="AL130" s="1">
        <f t="shared" si="36"/>
        <v>110958.21999999987</v>
      </c>
      <c r="AM130" s="40">
        <f>IF('Imperial ME - Current'!$G$16&lt;2.6454,427.03-61.4733*(2.6454-'Imperial ME - Current'!$G$16),427.03)</f>
        <v>427.03</v>
      </c>
      <c r="AN130" s="1">
        <f t="shared" si="43"/>
        <v>71348.959999999905</v>
      </c>
      <c r="AQ130" s="40">
        <v>152</v>
      </c>
      <c r="AR130" s="40">
        <f>IF('Imperial ME - Current'!$H$16&lt;2.6872,982.62-123.62*(2.6872-'Imperial ME - Current'!$H$16),982.62)</f>
        <v>982.62</v>
      </c>
      <c r="AS130" s="1">
        <f t="shared" si="37"/>
        <v>110958.21999999987</v>
      </c>
      <c r="AT130" s="40">
        <f>IF('Imperial ME - Current'!$H$16&lt;2.6454,427.03-61.4733*(2.6454-'Imperial ME - Current'!$H$16),427.03)</f>
        <v>427.03</v>
      </c>
      <c r="AU130" s="1">
        <f t="shared" si="44"/>
        <v>71348.959999999905</v>
      </c>
      <c r="AX130" s="40">
        <v>152</v>
      </c>
      <c r="AY130" s="40">
        <f>IF('Imperial ME - Current'!$I$16&lt;2.6872,982.62-123.62*(2.6872-'Imperial ME - Current'!$I$16),982.62)</f>
        <v>982.62</v>
      </c>
      <c r="AZ130" s="1">
        <f t="shared" si="38"/>
        <v>110958.21999999987</v>
      </c>
      <c r="BA130" s="40">
        <f>IF('Imperial ME - Current'!$I$16&lt;2.6454,427.03-61.4733*(2.6454-'Imperial ME - Current'!$I$16),427.03)</f>
        <v>427.03</v>
      </c>
      <c r="BB130" s="1">
        <f t="shared" si="45"/>
        <v>71348.959999999905</v>
      </c>
    </row>
    <row r="131" spans="1:54" x14ac:dyDescent="0.25">
      <c r="A131" s="40">
        <v>153</v>
      </c>
      <c r="B131" s="40">
        <f>IF('Imperial ME - Current'!$B$16&lt;2.6872,982.62-123.62*(2.6872-'Imperial ME - Current'!$B$16),982.62)</f>
        <v>982.62</v>
      </c>
      <c r="C131" s="1">
        <f t="shared" si="31"/>
        <v>111940.83999999987</v>
      </c>
      <c r="D131" s="40">
        <f>IF('Imperial ME - Current'!$B$16&lt;2.6454,427.03-61.4733*(2.6454-'Imperial ME - Current'!$B$16),427.03)</f>
        <v>427.03</v>
      </c>
      <c r="E131" s="1">
        <f t="shared" si="30"/>
        <v>71775.989999999903</v>
      </c>
      <c r="H131" s="40">
        <v>153</v>
      </c>
      <c r="I131" s="40">
        <f>IF('Imperial ME - Current'!$C$16&lt;2.6872,982.62-123.62*(2.6872-'Imperial ME - Current'!$C$16),982.62)</f>
        <v>982.62</v>
      </c>
      <c r="J131" s="1">
        <f t="shared" si="32"/>
        <v>111940.83999999987</v>
      </c>
      <c r="K131" s="40">
        <f>IF('Imperial ME - Current'!$C$16&lt;2.6454,427.03-61.4733*(2.6454-'Imperial ME - Current'!$C$16),427.03)</f>
        <v>427.03</v>
      </c>
      <c r="L131" s="1">
        <f t="shared" si="39"/>
        <v>71775.989999999903</v>
      </c>
      <c r="O131" s="40">
        <v>153</v>
      </c>
      <c r="P131" s="40">
        <f>IF('Imperial ME - Current'!$D$16&lt;2.6872,982.62-123.62*(2.6872-'Imperial ME - Current'!$D$16),982.62)</f>
        <v>982.62</v>
      </c>
      <c r="Q131" s="1">
        <f t="shared" si="33"/>
        <v>111940.83999999987</v>
      </c>
      <c r="R131" s="40">
        <f>IF('Imperial ME - Current'!$D$16&lt;2.6454,427.03-61.4733*(2.6454-'Imperial ME - Current'!$D$16),427.03)</f>
        <v>427.03</v>
      </c>
      <c r="S131" s="1">
        <f t="shared" si="40"/>
        <v>71775.989999999903</v>
      </c>
      <c r="V131" s="40">
        <v>153</v>
      </c>
      <c r="W131" s="40">
        <f>IF('Imperial ME - Current'!$E$16&lt;2.6872,982.62-123.62*(2.6872-'Imperial ME - Current'!$E$16),982.62)</f>
        <v>982.62</v>
      </c>
      <c r="X131" s="1">
        <f t="shared" si="34"/>
        <v>111940.83999999987</v>
      </c>
      <c r="Y131" s="40">
        <f>IF('Imperial ME - Current'!$E$16&lt;2.6454,427.03-61.4733*(2.6454-'Imperial ME - Current'!$E$16),427.03)</f>
        <v>427.03</v>
      </c>
      <c r="Z131" s="1">
        <f t="shared" si="41"/>
        <v>71775.989999999903</v>
      </c>
      <c r="AC131" s="40">
        <v>153</v>
      </c>
      <c r="AD131" s="40">
        <f>IF('Imperial ME - Current'!$F$16&lt;2.6872,982.62-123.62*(2.6872-'Imperial ME - Current'!$F$16),982.62)</f>
        <v>982.62</v>
      </c>
      <c r="AE131" s="1">
        <f t="shared" si="35"/>
        <v>111940.83999999987</v>
      </c>
      <c r="AF131" s="40">
        <f>IF('Imperial ME - Current'!$F$16&lt;2.6454,427.03-61.4733*(2.6454-'Imperial ME - Current'!$F$16),427.03)</f>
        <v>427.03</v>
      </c>
      <c r="AG131" s="1">
        <f t="shared" si="42"/>
        <v>71775.989999999903</v>
      </c>
      <c r="AJ131" s="40">
        <v>153</v>
      </c>
      <c r="AK131" s="40">
        <f>IF('Imperial ME - Current'!$G$16&lt;2.6872,982.62-123.62*(2.6872-'Imperial ME - Current'!$G$16),982.62)</f>
        <v>982.62</v>
      </c>
      <c r="AL131" s="1">
        <f t="shared" si="36"/>
        <v>111940.83999999987</v>
      </c>
      <c r="AM131" s="40">
        <f>IF('Imperial ME - Current'!$G$16&lt;2.6454,427.03-61.4733*(2.6454-'Imperial ME - Current'!$G$16),427.03)</f>
        <v>427.03</v>
      </c>
      <c r="AN131" s="1">
        <f t="shared" si="43"/>
        <v>71775.989999999903</v>
      </c>
      <c r="AQ131" s="40">
        <v>153</v>
      </c>
      <c r="AR131" s="40">
        <f>IF('Imperial ME - Current'!$H$16&lt;2.6872,982.62-123.62*(2.6872-'Imperial ME - Current'!$H$16),982.62)</f>
        <v>982.62</v>
      </c>
      <c r="AS131" s="1">
        <f t="shared" si="37"/>
        <v>111940.83999999987</v>
      </c>
      <c r="AT131" s="40">
        <f>IF('Imperial ME - Current'!$H$16&lt;2.6454,427.03-61.4733*(2.6454-'Imperial ME - Current'!$H$16),427.03)</f>
        <v>427.03</v>
      </c>
      <c r="AU131" s="1">
        <f t="shared" si="44"/>
        <v>71775.989999999903</v>
      </c>
      <c r="AX131" s="40">
        <v>153</v>
      </c>
      <c r="AY131" s="40">
        <f>IF('Imperial ME - Current'!$I$16&lt;2.6872,982.62-123.62*(2.6872-'Imperial ME - Current'!$I$16),982.62)</f>
        <v>982.62</v>
      </c>
      <c r="AZ131" s="1">
        <f t="shared" si="38"/>
        <v>111940.83999999987</v>
      </c>
      <c r="BA131" s="40">
        <f>IF('Imperial ME - Current'!$I$16&lt;2.6454,427.03-61.4733*(2.6454-'Imperial ME - Current'!$I$16),427.03)</f>
        <v>427.03</v>
      </c>
      <c r="BB131" s="1">
        <f t="shared" si="45"/>
        <v>71775.989999999903</v>
      </c>
    </row>
    <row r="132" spans="1:54" x14ac:dyDescent="0.25">
      <c r="A132" s="40">
        <v>154</v>
      </c>
      <c r="B132" s="40">
        <f>IF('Imperial ME - Current'!$B$16&lt;2.6872,982.62-123.62*(2.6872-'Imperial ME - Current'!$B$16),982.62)</f>
        <v>982.62</v>
      </c>
      <c r="C132" s="1">
        <f t="shared" si="31"/>
        <v>112923.45999999986</v>
      </c>
      <c r="D132" s="40">
        <f>IF('Imperial ME - Current'!$B$16&lt;2.6454,427.03-61.4733*(2.6454-'Imperial ME - Current'!$B$16),427.03)</f>
        <v>427.03</v>
      </c>
      <c r="E132" s="1">
        <f t="shared" si="30"/>
        <v>72203.019999999902</v>
      </c>
      <c r="H132" s="40">
        <v>154</v>
      </c>
      <c r="I132" s="40">
        <f>IF('Imperial ME - Current'!$C$16&lt;2.6872,982.62-123.62*(2.6872-'Imperial ME - Current'!$C$16),982.62)</f>
        <v>982.62</v>
      </c>
      <c r="J132" s="1">
        <f t="shared" si="32"/>
        <v>112923.45999999986</v>
      </c>
      <c r="K132" s="40">
        <f>IF('Imperial ME - Current'!$C$16&lt;2.6454,427.03-61.4733*(2.6454-'Imperial ME - Current'!$C$16),427.03)</f>
        <v>427.03</v>
      </c>
      <c r="L132" s="1">
        <f t="shared" si="39"/>
        <v>72203.019999999902</v>
      </c>
      <c r="O132" s="40">
        <v>154</v>
      </c>
      <c r="P132" s="40">
        <f>IF('Imperial ME - Current'!$D$16&lt;2.6872,982.62-123.62*(2.6872-'Imperial ME - Current'!$D$16),982.62)</f>
        <v>982.62</v>
      </c>
      <c r="Q132" s="1">
        <f t="shared" si="33"/>
        <v>112923.45999999986</v>
      </c>
      <c r="R132" s="40">
        <f>IF('Imperial ME - Current'!$D$16&lt;2.6454,427.03-61.4733*(2.6454-'Imperial ME - Current'!$D$16),427.03)</f>
        <v>427.03</v>
      </c>
      <c r="S132" s="1">
        <f t="shared" si="40"/>
        <v>72203.019999999902</v>
      </c>
      <c r="V132" s="40">
        <v>154</v>
      </c>
      <c r="W132" s="40">
        <f>IF('Imperial ME - Current'!$E$16&lt;2.6872,982.62-123.62*(2.6872-'Imperial ME - Current'!$E$16),982.62)</f>
        <v>982.62</v>
      </c>
      <c r="X132" s="1">
        <f t="shared" si="34"/>
        <v>112923.45999999986</v>
      </c>
      <c r="Y132" s="40">
        <f>IF('Imperial ME - Current'!$E$16&lt;2.6454,427.03-61.4733*(2.6454-'Imperial ME - Current'!$E$16),427.03)</f>
        <v>427.03</v>
      </c>
      <c r="Z132" s="1">
        <f t="shared" si="41"/>
        <v>72203.019999999902</v>
      </c>
      <c r="AC132" s="40">
        <v>154</v>
      </c>
      <c r="AD132" s="40">
        <f>IF('Imperial ME - Current'!$F$16&lt;2.6872,982.62-123.62*(2.6872-'Imperial ME - Current'!$F$16),982.62)</f>
        <v>982.62</v>
      </c>
      <c r="AE132" s="1">
        <f t="shared" si="35"/>
        <v>112923.45999999986</v>
      </c>
      <c r="AF132" s="40">
        <f>IF('Imperial ME - Current'!$F$16&lt;2.6454,427.03-61.4733*(2.6454-'Imperial ME - Current'!$F$16),427.03)</f>
        <v>427.03</v>
      </c>
      <c r="AG132" s="1">
        <f t="shared" si="42"/>
        <v>72203.019999999902</v>
      </c>
      <c r="AJ132" s="40">
        <v>154</v>
      </c>
      <c r="AK132" s="40">
        <f>IF('Imperial ME - Current'!$G$16&lt;2.6872,982.62-123.62*(2.6872-'Imperial ME - Current'!$G$16),982.62)</f>
        <v>982.62</v>
      </c>
      <c r="AL132" s="1">
        <f t="shared" si="36"/>
        <v>112923.45999999986</v>
      </c>
      <c r="AM132" s="40">
        <f>IF('Imperial ME - Current'!$G$16&lt;2.6454,427.03-61.4733*(2.6454-'Imperial ME - Current'!$G$16),427.03)</f>
        <v>427.03</v>
      </c>
      <c r="AN132" s="1">
        <f t="shared" si="43"/>
        <v>72203.019999999902</v>
      </c>
      <c r="AQ132" s="40">
        <v>154</v>
      </c>
      <c r="AR132" s="40">
        <f>IF('Imperial ME - Current'!$H$16&lt;2.6872,982.62-123.62*(2.6872-'Imperial ME - Current'!$H$16),982.62)</f>
        <v>982.62</v>
      </c>
      <c r="AS132" s="1">
        <f t="shared" si="37"/>
        <v>112923.45999999986</v>
      </c>
      <c r="AT132" s="40">
        <f>IF('Imperial ME - Current'!$H$16&lt;2.6454,427.03-61.4733*(2.6454-'Imperial ME - Current'!$H$16),427.03)</f>
        <v>427.03</v>
      </c>
      <c r="AU132" s="1">
        <f t="shared" si="44"/>
        <v>72203.019999999902</v>
      </c>
      <c r="AX132" s="40">
        <v>154</v>
      </c>
      <c r="AY132" s="40">
        <f>IF('Imperial ME - Current'!$I$16&lt;2.6872,982.62-123.62*(2.6872-'Imperial ME - Current'!$I$16),982.62)</f>
        <v>982.62</v>
      </c>
      <c r="AZ132" s="1">
        <f t="shared" si="38"/>
        <v>112923.45999999986</v>
      </c>
      <c r="BA132" s="40">
        <f>IF('Imperial ME - Current'!$I$16&lt;2.6454,427.03-61.4733*(2.6454-'Imperial ME - Current'!$I$16),427.03)</f>
        <v>427.03</v>
      </c>
      <c r="BB132" s="1">
        <f t="shared" si="45"/>
        <v>72203.019999999902</v>
      </c>
    </row>
    <row r="133" spans="1:54" x14ac:dyDescent="0.25">
      <c r="A133" s="40">
        <v>155</v>
      </c>
      <c r="B133" s="40">
        <f>IF('Imperial ME - Current'!$B$16&lt;2.6872,982.62-123.62*(2.6872-'Imperial ME - Current'!$B$16),982.62)</f>
        <v>982.62</v>
      </c>
      <c r="C133" s="1">
        <f t="shared" si="31"/>
        <v>113906.07999999986</v>
      </c>
      <c r="D133" s="40">
        <f>IF('Imperial ME - Current'!$B$16&lt;2.6454,427.03-61.4733*(2.6454-'Imperial ME - Current'!$B$16),427.03)</f>
        <v>427.03</v>
      </c>
      <c r="E133" s="1">
        <f t="shared" si="30"/>
        <v>72630.049999999901</v>
      </c>
      <c r="H133" s="40">
        <v>155</v>
      </c>
      <c r="I133" s="40">
        <f>IF('Imperial ME - Current'!$C$16&lt;2.6872,982.62-123.62*(2.6872-'Imperial ME - Current'!$C$16),982.62)</f>
        <v>982.62</v>
      </c>
      <c r="J133" s="1">
        <f t="shared" si="32"/>
        <v>113906.07999999986</v>
      </c>
      <c r="K133" s="40">
        <f>IF('Imperial ME - Current'!$C$16&lt;2.6454,427.03-61.4733*(2.6454-'Imperial ME - Current'!$C$16),427.03)</f>
        <v>427.03</v>
      </c>
      <c r="L133" s="1">
        <f t="shared" si="39"/>
        <v>72630.049999999901</v>
      </c>
      <c r="O133" s="40">
        <v>155</v>
      </c>
      <c r="P133" s="40">
        <f>IF('Imperial ME - Current'!$D$16&lt;2.6872,982.62-123.62*(2.6872-'Imperial ME - Current'!$D$16),982.62)</f>
        <v>982.62</v>
      </c>
      <c r="Q133" s="1">
        <f t="shared" si="33"/>
        <v>113906.07999999986</v>
      </c>
      <c r="R133" s="40">
        <f>IF('Imperial ME - Current'!$D$16&lt;2.6454,427.03-61.4733*(2.6454-'Imperial ME - Current'!$D$16),427.03)</f>
        <v>427.03</v>
      </c>
      <c r="S133" s="1">
        <f t="shared" si="40"/>
        <v>72630.049999999901</v>
      </c>
      <c r="V133" s="40">
        <v>155</v>
      </c>
      <c r="W133" s="40">
        <f>IF('Imperial ME - Current'!$E$16&lt;2.6872,982.62-123.62*(2.6872-'Imperial ME - Current'!$E$16),982.62)</f>
        <v>982.62</v>
      </c>
      <c r="X133" s="1">
        <f t="shared" si="34"/>
        <v>113906.07999999986</v>
      </c>
      <c r="Y133" s="40">
        <f>IF('Imperial ME - Current'!$E$16&lt;2.6454,427.03-61.4733*(2.6454-'Imperial ME - Current'!$E$16),427.03)</f>
        <v>427.03</v>
      </c>
      <c r="Z133" s="1">
        <f t="shared" si="41"/>
        <v>72630.049999999901</v>
      </c>
      <c r="AC133" s="40">
        <v>155</v>
      </c>
      <c r="AD133" s="40">
        <f>IF('Imperial ME - Current'!$F$16&lt;2.6872,982.62-123.62*(2.6872-'Imperial ME - Current'!$F$16),982.62)</f>
        <v>982.62</v>
      </c>
      <c r="AE133" s="1">
        <f t="shared" si="35"/>
        <v>113906.07999999986</v>
      </c>
      <c r="AF133" s="40">
        <f>IF('Imperial ME - Current'!$F$16&lt;2.6454,427.03-61.4733*(2.6454-'Imperial ME - Current'!$F$16),427.03)</f>
        <v>427.03</v>
      </c>
      <c r="AG133" s="1">
        <f t="shared" si="42"/>
        <v>72630.049999999901</v>
      </c>
      <c r="AJ133" s="40">
        <v>155</v>
      </c>
      <c r="AK133" s="40">
        <f>IF('Imperial ME - Current'!$G$16&lt;2.6872,982.62-123.62*(2.6872-'Imperial ME - Current'!$G$16),982.62)</f>
        <v>982.62</v>
      </c>
      <c r="AL133" s="1">
        <f t="shared" si="36"/>
        <v>113906.07999999986</v>
      </c>
      <c r="AM133" s="40">
        <f>IF('Imperial ME - Current'!$G$16&lt;2.6454,427.03-61.4733*(2.6454-'Imperial ME - Current'!$G$16),427.03)</f>
        <v>427.03</v>
      </c>
      <c r="AN133" s="1">
        <f t="shared" si="43"/>
        <v>72630.049999999901</v>
      </c>
      <c r="AQ133" s="40">
        <v>155</v>
      </c>
      <c r="AR133" s="40">
        <f>IF('Imperial ME - Current'!$H$16&lt;2.6872,982.62-123.62*(2.6872-'Imperial ME - Current'!$H$16),982.62)</f>
        <v>982.62</v>
      </c>
      <c r="AS133" s="1">
        <f t="shared" si="37"/>
        <v>113906.07999999986</v>
      </c>
      <c r="AT133" s="40">
        <f>IF('Imperial ME - Current'!$H$16&lt;2.6454,427.03-61.4733*(2.6454-'Imperial ME - Current'!$H$16),427.03)</f>
        <v>427.03</v>
      </c>
      <c r="AU133" s="1">
        <f t="shared" si="44"/>
        <v>72630.049999999901</v>
      </c>
      <c r="AX133" s="40">
        <v>155</v>
      </c>
      <c r="AY133" s="40">
        <f>IF('Imperial ME - Current'!$I$16&lt;2.6872,982.62-123.62*(2.6872-'Imperial ME - Current'!$I$16),982.62)</f>
        <v>982.62</v>
      </c>
      <c r="AZ133" s="1">
        <f t="shared" si="38"/>
        <v>113906.07999999986</v>
      </c>
      <c r="BA133" s="40">
        <f>IF('Imperial ME - Current'!$I$16&lt;2.6454,427.03-61.4733*(2.6454-'Imperial ME - Current'!$I$16),427.03)</f>
        <v>427.03</v>
      </c>
      <c r="BB133" s="1">
        <f t="shared" si="45"/>
        <v>72630.049999999901</v>
      </c>
    </row>
    <row r="134" spans="1:54" x14ac:dyDescent="0.25">
      <c r="A134" s="40">
        <v>156</v>
      </c>
      <c r="B134" s="40">
        <f>IF('Imperial ME - Current'!$B$16&lt;2.6872,982.62-123.62*(2.6872-'Imperial ME - Current'!$B$16),982.62)</f>
        <v>982.62</v>
      </c>
      <c r="C134" s="1">
        <f t="shared" si="31"/>
        <v>114888.69999999985</v>
      </c>
      <c r="D134" s="40">
        <f>IF('Imperial ME - Current'!$B$16&lt;2.6454,427.03-61.4733*(2.6454-'Imperial ME - Current'!$B$16),427.03)</f>
        <v>427.03</v>
      </c>
      <c r="E134" s="1">
        <f t="shared" si="30"/>
        <v>73057.0799999999</v>
      </c>
      <c r="H134" s="40">
        <v>156</v>
      </c>
      <c r="I134" s="40">
        <f>IF('Imperial ME - Current'!$C$16&lt;2.6872,982.62-123.62*(2.6872-'Imperial ME - Current'!$C$16),982.62)</f>
        <v>982.62</v>
      </c>
      <c r="J134" s="1">
        <f t="shared" si="32"/>
        <v>114888.69999999985</v>
      </c>
      <c r="K134" s="40">
        <f>IF('Imperial ME - Current'!$C$16&lt;2.6454,427.03-61.4733*(2.6454-'Imperial ME - Current'!$C$16),427.03)</f>
        <v>427.03</v>
      </c>
      <c r="L134" s="1">
        <f t="shared" si="39"/>
        <v>73057.0799999999</v>
      </c>
      <c r="O134" s="40">
        <v>156</v>
      </c>
      <c r="P134" s="40">
        <f>IF('Imperial ME - Current'!$D$16&lt;2.6872,982.62-123.62*(2.6872-'Imperial ME - Current'!$D$16),982.62)</f>
        <v>982.62</v>
      </c>
      <c r="Q134" s="1">
        <f t="shared" si="33"/>
        <v>114888.69999999985</v>
      </c>
      <c r="R134" s="40">
        <f>IF('Imperial ME - Current'!$D$16&lt;2.6454,427.03-61.4733*(2.6454-'Imperial ME - Current'!$D$16),427.03)</f>
        <v>427.03</v>
      </c>
      <c r="S134" s="1">
        <f t="shared" si="40"/>
        <v>73057.0799999999</v>
      </c>
      <c r="V134" s="40">
        <v>156</v>
      </c>
      <c r="W134" s="40">
        <f>IF('Imperial ME - Current'!$E$16&lt;2.6872,982.62-123.62*(2.6872-'Imperial ME - Current'!$E$16),982.62)</f>
        <v>982.62</v>
      </c>
      <c r="X134" s="1">
        <f t="shared" si="34"/>
        <v>114888.69999999985</v>
      </c>
      <c r="Y134" s="40">
        <f>IF('Imperial ME - Current'!$E$16&lt;2.6454,427.03-61.4733*(2.6454-'Imperial ME - Current'!$E$16),427.03)</f>
        <v>427.03</v>
      </c>
      <c r="Z134" s="1">
        <f t="shared" si="41"/>
        <v>73057.0799999999</v>
      </c>
      <c r="AC134" s="40">
        <v>156</v>
      </c>
      <c r="AD134" s="40">
        <f>IF('Imperial ME - Current'!$F$16&lt;2.6872,982.62-123.62*(2.6872-'Imperial ME - Current'!$F$16),982.62)</f>
        <v>982.62</v>
      </c>
      <c r="AE134" s="1">
        <f t="shared" si="35"/>
        <v>114888.69999999985</v>
      </c>
      <c r="AF134" s="40">
        <f>IF('Imperial ME - Current'!$F$16&lt;2.6454,427.03-61.4733*(2.6454-'Imperial ME - Current'!$F$16),427.03)</f>
        <v>427.03</v>
      </c>
      <c r="AG134" s="1">
        <f t="shared" si="42"/>
        <v>73057.0799999999</v>
      </c>
      <c r="AJ134" s="40">
        <v>156</v>
      </c>
      <c r="AK134" s="40">
        <f>IF('Imperial ME - Current'!$G$16&lt;2.6872,982.62-123.62*(2.6872-'Imperial ME - Current'!$G$16),982.62)</f>
        <v>982.62</v>
      </c>
      <c r="AL134" s="1">
        <f t="shared" si="36"/>
        <v>114888.69999999985</v>
      </c>
      <c r="AM134" s="40">
        <f>IF('Imperial ME - Current'!$G$16&lt;2.6454,427.03-61.4733*(2.6454-'Imperial ME - Current'!$G$16),427.03)</f>
        <v>427.03</v>
      </c>
      <c r="AN134" s="1">
        <f t="shared" si="43"/>
        <v>73057.0799999999</v>
      </c>
      <c r="AQ134" s="40">
        <v>156</v>
      </c>
      <c r="AR134" s="40">
        <f>IF('Imperial ME - Current'!$H$16&lt;2.6872,982.62-123.62*(2.6872-'Imperial ME - Current'!$H$16),982.62)</f>
        <v>982.62</v>
      </c>
      <c r="AS134" s="1">
        <f t="shared" si="37"/>
        <v>114888.69999999985</v>
      </c>
      <c r="AT134" s="40">
        <f>IF('Imperial ME - Current'!$H$16&lt;2.6454,427.03-61.4733*(2.6454-'Imperial ME - Current'!$H$16),427.03)</f>
        <v>427.03</v>
      </c>
      <c r="AU134" s="1">
        <f t="shared" si="44"/>
        <v>73057.0799999999</v>
      </c>
      <c r="AX134" s="40">
        <v>156</v>
      </c>
      <c r="AY134" s="40">
        <f>IF('Imperial ME - Current'!$I$16&lt;2.6872,982.62-123.62*(2.6872-'Imperial ME - Current'!$I$16),982.62)</f>
        <v>982.62</v>
      </c>
      <c r="AZ134" s="1">
        <f t="shared" si="38"/>
        <v>114888.69999999985</v>
      </c>
      <c r="BA134" s="40">
        <f>IF('Imperial ME - Current'!$I$16&lt;2.6454,427.03-61.4733*(2.6454-'Imperial ME - Current'!$I$16),427.03)</f>
        <v>427.03</v>
      </c>
      <c r="BB134" s="1">
        <f t="shared" si="45"/>
        <v>73057.0799999999</v>
      </c>
    </row>
    <row r="135" spans="1:54" x14ac:dyDescent="0.25">
      <c r="A135" s="40">
        <v>157</v>
      </c>
      <c r="B135" s="40">
        <f>IF('Imperial ME - Current'!$B$16&lt;2.6872,982.62-123.62*(2.6872-'Imperial ME - Current'!$B$16),982.62)</f>
        <v>982.62</v>
      </c>
      <c r="C135" s="1">
        <f t="shared" si="31"/>
        <v>115871.31999999985</v>
      </c>
      <c r="D135" s="40">
        <f>IF('Imperial ME - Current'!$B$16&lt;2.6454,427.03-61.4733*(2.6454-'Imperial ME - Current'!$B$16),427.03)</f>
        <v>427.03</v>
      </c>
      <c r="E135" s="1">
        <f t="shared" ref="E135:E198" si="46">D135+E134</f>
        <v>73484.109999999899</v>
      </c>
      <c r="H135" s="40">
        <v>157</v>
      </c>
      <c r="I135" s="40">
        <f>IF('Imperial ME - Current'!$C$16&lt;2.6872,982.62-123.62*(2.6872-'Imperial ME - Current'!$C$16),982.62)</f>
        <v>982.62</v>
      </c>
      <c r="J135" s="1">
        <f t="shared" si="32"/>
        <v>115871.31999999985</v>
      </c>
      <c r="K135" s="40">
        <f>IF('Imperial ME - Current'!$C$16&lt;2.6454,427.03-61.4733*(2.6454-'Imperial ME - Current'!$C$16),427.03)</f>
        <v>427.03</v>
      </c>
      <c r="L135" s="1">
        <f t="shared" si="39"/>
        <v>73484.109999999899</v>
      </c>
      <c r="O135" s="40">
        <v>157</v>
      </c>
      <c r="P135" s="40">
        <f>IF('Imperial ME - Current'!$D$16&lt;2.6872,982.62-123.62*(2.6872-'Imperial ME - Current'!$D$16),982.62)</f>
        <v>982.62</v>
      </c>
      <c r="Q135" s="1">
        <f t="shared" si="33"/>
        <v>115871.31999999985</v>
      </c>
      <c r="R135" s="40">
        <f>IF('Imperial ME - Current'!$D$16&lt;2.6454,427.03-61.4733*(2.6454-'Imperial ME - Current'!$D$16),427.03)</f>
        <v>427.03</v>
      </c>
      <c r="S135" s="1">
        <f t="shared" si="40"/>
        <v>73484.109999999899</v>
      </c>
      <c r="V135" s="40">
        <v>157</v>
      </c>
      <c r="W135" s="40">
        <f>IF('Imperial ME - Current'!$E$16&lt;2.6872,982.62-123.62*(2.6872-'Imperial ME - Current'!$E$16),982.62)</f>
        <v>982.62</v>
      </c>
      <c r="X135" s="1">
        <f t="shared" si="34"/>
        <v>115871.31999999985</v>
      </c>
      <c r="Y135" s="40">
        <f>IF('Imperial ME - Current'!$E$16&lt;2.6454,427.03-61.4733*(2.6454-'Imperial ME - Current'!$E$16),427.03)</f>
        <v>427.03</v>
      </c>
      <c r="Z135" s="1">
        <f t="shared" si="41"/>
        <v>73484.109999999899</v>
      </c>
      <c r="AC135" s="40">
        <v>157</v>
      </c>
      <c r="AD135" s="40">
        <f>IF('Imperial ME - Current'!$F$16&lt;2.6872,982.62-123.62*(2.6872-'Imperial ME - Current'!$F$16),982.62)</f>
        <v>982.62</v>
      </c>
      <c r="AE135" s="1">
        <f t="shared" si="35"/>
        <v>115871.31999999985</v>
      </c>
      <c r="AF135" s="40">
        <f>IF('Imperial ME - Current'!$F$16&lt;2.6454,427.03-61.4733*(2.6454-'Imperial ME - Current'!$F$16),427.03)</f>
        <v>427.03</v>
      </c>
      <c r="AG135" s="1">
        <f t="shared" si="42"/>
        <v>73484.109999999899</v>
      </c>
      <c r="AJ135" s="40">
        <v>157</v>
      </c>
      <c r="AK135" s="40">
        <f>IF('Imperial ME - Current'!$G$16&lt;2.6872,982.62-123.62*(2.6872-'Imperial ME - Current'!$G$16),982.62)</f>
        <v>982.62</v>
      </c>
      <c r="AL135" s="1">
        <f t="shared" si="36"/>
        <v>115871.31999999985</v>
      </c>
      <c r="AM135" s="40">
        <f>IF('Imperial ME - Current'!$G$16&lt;2.6454,427.03-61.4733*(2.6454-'Imperial ME - Current'!$G$16),427.03)</f>
        <v>427.03</v>
      </c>
      <c r="AN135" s="1">
        <f t="shared" si="43"/>
        <v>73484.109999999899</v>
      </c>
      <c r="AQ135" s="40">
        <v>157</v>
      </c>
      <c r="AR135" s="40">
        <f>IF('Imperial ME - Current'!$H$16&lt;2.6872,982.62-123.62*(2.6872-'Imperial ME - Current'!$H$16),982.62)</f>
        <v>982.62</v>
      </c>
      <c r="AS135" s="1">
        <f t="shared" si="37"/>
        <v>115871.31999999985</v>
      </c>
      <c r="AT135" s="40">
        <f>IF('Imperial ME - Current'!$H$16&lt;2.6454,427.03-61.4733*(2.6454-'Imperial ME - Current'!$H$16),427.03)</f>
        <v>427.03</v>
      </c>
      <c r="AU135" s="1">
        <f t="shared" si="44"/>
        <v>73484.109999999899</v>
      </c>
      <c r="AX135" s="40">
        <v>157</v>
      </c>
      <c r="AY135" s="40">
        <f>IF('Imperial ME - Current'!$I$16&lt;2.6872,982.62-123.62*(2.6872-'Imperial ME - Current'!$I$16),982.62)</f>
        <v>982.62</v>
      </c>
      <c r="AZ135" s="1">
        <f t="shared" si="38"/>
        <v>115871.31999999985</v>
      </c>
      <c r="BA135" s="40">
        <f>IF('Imperial ME - Current'!$I$16&lt;2.6454,427.03-61.4733*(2.6454-'Imperial ME - Current'!$I$16),427.03)</f>
        <v>427.03</v>
      </c>
      <c r="BB135" s="1">
        <f t="shared" si="45"/>
        <v>73484.109999999899</v>
      </c>
    </row>
    <row r="136" spans="1:54" x14ac:dyDescent="0.25">
      <c r="A136" s="40">
        <v>158</v>
      </c>
      <c r="B136" s="40">
        <f>IF('Imperial ME - Current'!$B$16&lt;2.6872,982.62-123.62*(2.6872-'Imperial ME - Current'!$B$16),982.62)</f>
        <v>982.62</v>
      </c>
      <c r="C136" s="1">
        <f t="shared" ref="C136:C199" si="47">B136+C135</f>
        <v>116853.93999999984</v>
      </c>
      <c r="D136" s="40">
        <f>IF('Imperial ME - Current'!$B$16&lt;2.6454,427.03-61.4733*(2.6454-'Imperial ME - Current'!$B$16),427.03)</f>
        <v>427.03</v>
      </c>
      <c r="E136" s="1">
        <f t="shared" si="46"/>
        <v>73911.139999999898</v>
      </c>
      <c r="H136" s="40">
        <v>158</v>
      </c>
      <c r="I136" s="40">
        <f>IF('Imperial ME - Current'!$C$16&lt;2.6872,982.62-123.62*(2.6872-'Imperial ME - Current'!$C$16),982.62)</f>
        <v>982.62</v>
      </c>
      <c r="J136" s="1">
        <f t="shared" ref="J136:J199" si="48">I136+J135</f>
        <v>116853.93999999984</v>
      </c>
      <c r="K136" s="40">
        <f>IF('Imperial ME - Current'!$C$16&lt;2.6454,427.03-61.4733*(2.6454-'Imperial ME - Current'!$C$16),427.03)</f>
        <v>427.03</v>
      </c>
      <c r="L136" s="1">
        <f t="shared" si="39"/>
        <v>73911.139999999898</v>
      </c>
      <c r="O136" s="40">
        <v>158</v>
      </c>
      <c r="P136" s="40">
        <f>IF('Imperial ME - Current'!$D$16&lt;2.6872,982.62-123.62*(2.6872-'Imperial ME - Current'!$D$16),982.62)</f>
        <v>982.62</v>
      </c>
      <c r="Q136" s="1">
        <f t="shared" ref="Q136:Q199" si="49">P136+Q135</f>
        <v>116853.93999999984</v>
      </c>
      <c r="R136" s="40">
        <f>IF('Imperial ME - Current'!$D$16&lt;2.6454,427.03-61.4733*(2.6454-'Imperial ME - Current'!$D$16),427.03)</f>
        <v>427.03</v>
      </c>
      <c r="S136" s="1">
        <f t="shared" si="40"/>
        <v>73911.139999999898</v>
      </c>
      <c r="V136" s="40">
        <v>158</v>
      </c>
      <c r="W136" s="40">
        <f>IF('Imperial ME - Current'!$E$16&lt;2.6872,982.62-123.62*(2.6872-'Imperial ME - Current'!$E$16),982.62)</f>
        <v>982.62</v>
      </c>
      <c r="X136" s="1">
        <f t="shared" ref="X136:X199" si="50">W136+X135</f>
        <v>116853.93999999984</v>
      </c>
      <c r="Y136" s="40">
        <f>IF('Imperial ME - Current'!$E$16&lt;2.6454,427.03-61.4733*(2.6454-'Imperial ME - Current'!$E$16),427.03)</f>
        <v>427.03</v>
      </c>
      <c r="Z136" s="1">
        <f t="shared" si="41"/>
        <v>73911.139999999898</v>
      </c>
      <c r="AC136" s="40">
        <v>158</v>
      </c>
      <c r="AD136" s="40">
        <f>IF('Imperial ME - Current'!$F$16&lt;2.6872,982.62-123.62*(2.6872-'Imperial ME - Current'!$F$16),982.62)</f>
        <v>982.62</v>
      </c>
      <c r="AE136" s="1">
        <f t="shared" ref="AE136:AE199" si="51">AD136+AE135</f>
        <v>116853.93999999984</v>
      </c>
      <c r="AF136" s="40">
        <f>IF('Imperial ME - Current'!$F$16&lt;2.6454,427.03-61.4733*(2.6454-'Imperial ME - Current'!$F$16),427.03)</f>
        <v>427.03</v>
      </c>
      <c r="AG136" s="1">
        <f t="shared" si="42"/>
        <v>73911.139999999898</v>
      </c>
      <c r="AJ136" s="40">
        <v>158</v>
      </c>
      <c r="AK136" s="40">
        <f>IF('Imperial ME - Current'!$G$16&lt;2.6872,982.62-123.62*(2.6872-'Imperial ME - Current'!$G$16),982.62)</f>
        <v>982.62</v>
      </c>
      <c r="AL136" s="1">
        <f t="shared" ref="AL136:AL199" si="52">AK136+AL135</f>
        <v>116853.93999999984</v>
      </c>
      <c r="AM136" s="40">
        <f>IF('Imperial ME - Current'!$G$16&lt;2.6454,427.03-61.4733*(2.6454-'Imperial ME - Current'!$G$16),427.03)</f>
        <v>427.03</v>
      </c>
      <c r="AN136" s="1">
        <f t="shared" si="43"/>
        <v>73911.139999999898</v>
      </c>
      <c r="AQ136" s="40">
        <v>158</v>
      </c>
      <c r="AR136" s="40">
        <f>IF('Imperial ME - Current'!$H$16&lt;2.6872,982.62-123.62*(2.6872-'Imperial ME - Current'!$H$16),982.62)</f>
        <v>982.62</v>
      </c>
      <c r="AS136" s="1">
        <f t="shared" ref="AS136:AS199" si="53">AR136+AS135</f>
        <v>116853.93999999984</v>
      </c>
      <c r="AT136" s="40">
        <f>IF('Imperial ME - Current'!$H$16&lt;2.6454,427.03-61.4733*(2.6454-'Imperial ME - Current'!$H$16),427.03)</f>
        <v>427.03</v>
      </c>
      <c r="AU136" s="1">
        <f t="shared" si="44"/>
        <v>73911.139999999898</v>
      </c>
      <c r="AX136" s="40">
        <v>158</v>
      </c>
      <c r="AY136" s="40">
        <f>IF('Imperial ME - Current'!$I$16&lt;2.6872,982.62-123.62*(2.6872-'Imperial ME - Current'!$I$16),982.62)</f>
        <v>982.62</v>
      </c>
      <c r="AZ136" s="1">
        <f t="shared" ref="AZ136:AZ199" si="54">AY136+AZ135</f>
        <v>116853.93999999984</v>
      </c>
      <c r="BA136" s="40">
        <f>IF('Imperial ME - Current'!$I$16&lt;2.6454,427.03-61.4733*(2.6454-'Imperial ME - Current'!$I$16),427.03)</f>
        <v>427.03</v>
      </c>
      <c r="BB136" s="1">
        <f t="shared" si="45"/>
        <v>73911.139999999898</v>
      </c>
    </row>
    <row r="137" spans="1:54" x14ac:dyDescent="0.25">
      <c r="A137" s="40">
        <v>159</v>
      </c>
      <c r="B137" s="40">
        <f>IF('Imperial ME - Current'!$B$16&lt;2.6872,982.62-123.62*(2.6872-'Imperial ME - Current'!$B$16),982.62)</f>
        <v>982.62</v>
      </c>
      <c r="C137" s="1">
        <f t="shared" si="47"/>
        <v>117836.55999999984</v>
      </c>
      <c r="D137" s="40">
        <f>IF('Imperial ME - Current'!$B$16&lt;2.6454,427.03-61.4733*(2.6454-'Imperial ME - Current'!$B$16),427.03)</f>
        <v>427.03</v>
      </c>
      <c r="E137" s="1">
        <f t="shared" si="46"/>
        <v>74338.169999999896</v>
      </c>
      <c r="H137" s="40">
        <v>159</v>
      </c>
      <c r="I137" s="40">
        <f>IF('Imperial ME - Current'!$C$16&lt;2.6872,982.62-123.62*(2.6872-'Imperial ME - Current'!$C$16),982.62)</f>
        <v>982.62</v>
      </c>
      <c r="J137" s="1">
        <f t="shared" si="48"/>
        <v>117836.55999999984</v>
      </c>
      <c r="K137" s="40">
        <f>IF('Imperial ME - Current'!$C$16&lt;2.6454,427.03-61.4733*(2.6454-'Imperial ME - Current'!$C$16),427.03)</f>
        <v>427.03</v>
      </c>
      <c r="L137" s="1">
        <f t="shared" si="39"/>
        <v>74338.169999999896</v>
      </c>
      <c r="O137" s="40">
        <v>159</v>
      </c>
      <c r="P137" s="40">
        <f>IF('Imperial ME - Current'!$D$16&lt;2.6872,982.62-123.62*(2.6872-'Imperial ME - Current'!$D$16),982.62)</f>
        <v>982.62</v>
      </c>
      <c r="Q137" s="1">
        <f t="shared" si="49"/>
        <v>117836.55999999984</v>
      </c>
      <c r="R137" s="40">
        <f>IF('Imperial ME - Current'!$D$16&lt;2.6454,427.03-61.4733*(2.6454-'Imperial ME - Current'!$D$16),427.03)</f>
        <v>427.03</v>
      </c>
      <c r="S137" s="1">
        <f t="shared" si="40"/>
        <v>74338.169999999896</v>
      </c>
      <c r="V137" s="40">
        <v>159</v>
      </c>
      <c r="W137" s="40">
        <f>IF('Imperial ME - Current'!$E$16&lt;2.6872,982.62-123.62*(2.6872-'Imperial ME - Current'!$E$16),982.62)</f>
        <v>982.62</v>
      </c>
      <c r="X137" s="1">
        <f t="shared" si="50"/>
        <v>117836.55999999984</v>
      </c>
      <c r="Y137" s="40">
        <f>IF('Imperial ME - Current'!$E$16&lt;2.6454,427.03-61.4733*(2.6454-'Imperial ME - Current'!$E$16),427.03)</f>
        <v>427.03</v>
      </c>
      <c r="Z137" s="1">
        <f t="shared" si="41"/>
        <v>74338.169999999896</v>
      </c>
      <c r="AC137" s="40">
        <v>159</v>
      </c>
      <c r="AD137" s="40">
        <f>IF('Imperial ME - Current'!$F$16&lt;2.6872,982.62-123.62*(2.6872-'Imperial ME - Current'!$F$16),982.62)</f>
        <v>982.62</v>
      </c>
      <c r="AE137" s="1">
        <f t="shared" si="51"/>
        <v>117836.55999999984</v>
      </c>
      <c r="AF137" s="40">
        <f>IF('Imperial ME - Current'!$F$16&lt;2.6454,427.03-61.4733*(2.6454-'Imperial ME - Current'!$F$16),427.03)</f>
        <v>427.03</v>
      </c>
      <c r="AG137" s="1">
        <f t="shared" si="42"/>
        <v>74338.169999999896</v>
      </c>
      <c r="AJ137" s="40">
        <v>159</v>
      </c>
      <c r="AK137" s="40">
        <f>IF('Imperial ME - Current'!$G$16&lt;2.6872,982.62-123.62*(2.6872-'Imperial ME - Current'!$G$16),982.62)</f>
        <v>982.62</v>
      </c>
      <c r="AL137" s="1">
        <f t="shared" si="52"/>
        <v>117836.55999999984</v>
      </c>
      <c r="AM137" s="40">
        <f>IF('Imperial ME - Current'!$G$16&lt;2.6454,427.03-61.4733*(2.6454-'Imperial ME - Current'!$G$16),427.03)</f>
        <v>427.03</v>
      </c>
      <c r="AN137" s="1">
        <f t="shared" si="43"/>
        <v>74338.169999999896</v>
      </c>
      <c r="AQ137" s="40">
        <v>159</v>
      </c>
      <c r="AR137" s="40">
        <f>IF('Imperial ME - Current'!$H$16&lt;2.6872,982.62-123.62*(2.6872-'Imperial ME - Current'!$H$16),982.62)</f>
        <v>982.62</v>
      </c>
      <c r="AS137" s="1">
        <f t="shared" si="53"/>
        <v>117836.55999999984</v>
      </c>
      <c r="AT137" s="40">
        <f>IF('Imperial ME - Current'!$H$16&lt;2.6454,427.03-61.4733*(2.6454-'Imperial ME - Current'!$H$16),427.03)</f>
        <v>427.03</v>
      </c>
      <c r="AU137" s="1">
        <f t="shared" si="44"/>
        <v>74338.169999999896</v>
      </c>
      <c r="AX137" s="40">
        <v>159</v>
      </c>
      <c r="AY137" s="40">
        <f>IF('Imperial ME - Current'!$I$16&lt;2.6872,982.62-123.62*(2.6872-'Imperial ME - Current'!$I$16),982.62)</f>
        <v>982.62</v>
      </c>
      <c r="AZ137" s="1">
        <f t="shared" si="54"/>
        <v>117836.55999999984</v>
      </c>
      <c r="BA137" s="40">
        <f>IF('Imperial ME - Current'!$I$16&lt;2.6454,427.03-61.4733*(2.6454-'Imperial ME - Current'!$I$16),427.03)</f>
        <v>427.03</v>
      </c>
      <c r="BB137" s="1">
        <f t="shared" si="45"/>
        <v>74338.169999999896</v>
      </c>
    </row>
    <row r="138" spans="1:54" x14ac:dyDescent="0.25">
      <c r="A138" s="40">
        <v>160</v>
      </c>
      <c r="B138" s="40">
        <f>IF('Imperial ME - Current'!$B$16&lt;2.6872,982.62-123.62*(2.6872-'Imperial ME - Current'!$B$16),982.62)</f>
        <v>982.62</v>
      </c>
      <c r="C138" s="1">
        <f t="shared" si="47"/>
        <v>118819.17999999983</v>
      </c>
      <c r="D138" s="40">
        <f>IF('Imperial ME - Current'!$B$16&lt;2.6454,427.03-61.4733*(2.6454-'Imperial ME - Current'!$B$16),427.03)</f>
        <v>427.03</v>
      </c>
      <c r="E138" s="1">
        <f t="shared" si="46"/>
        <v>74765.199999999895</v>
      </c>
      <c r="H138" s="40">
        <v>160</v>
      </c>
      <c r="I138" s="40">
        <f>IF('Imperial ME - Current'!$C$16&lt;2.6872,982.62-123.62*(2.6872-'Imperial ME - Current'!$C$16),982.62)</f>
        <v>982.62</v>
      </c>
      <c r="J138" s="1">
        <f t="shared" si="48"/>
        <v>118819.17999999983</v>
      </c>
      <c r="K138" s="40">
        <f>IF('Imperial ME - Current'!$C$16&lt;2.6454,427.03-61.4733*(2.6454-'Imperial ME - Current'!$C$16),427.03)</f>
        <v>427.03</v>
      </c>
      <c r="L138" s="1">
        <f t="shared" si="39"/>
        <v>74765.199999999895</v>
      </c>
      <c r="O138" s="40">
        <v>160</v>
      </c>
      <c r="P138" s="40">
        <f>IF('Imperial ME - Current'!$D$16&lt;2.6872,982.62-123.62*(2.6872-'Imperial ME - Current'!$D$16),982.62)</f>
        <v>982.62</v>
      </c>
      <c r="Q138" s="1">
        <f t="shared" si="49"/>
        <v>118819.17999999983</v>
      </c>
      <c r="R138" s="40">
        <f>IF('Imperial ME - Current'!$D$16&lt;2.6454,427.03-61.4733*(2.6454-'Imperial ME - Current'!$D$16),427.03)</f>
        <v>427.03</v>
      </c>
      <c r="S138" s="1">
        <f t="shared" si="40"/>
        <v>74765.199999999895</v>
      </c>
      <c r="V138" s="40">
        <v>160</v>
      </c>
      <c r="W138" s="40">
        <f>IF('Imperial ME - Current'!$E$16&lt;2.6872,982.62-123.62*(2.6872-'Imperial ME - Current'!$E$16),982.62)</f>
        <v>982.62</v>
      </c>
      <c r="X138" s="1">
        <f t="shared" si="50"/>
        <v>118819.17999999983</v>
      </c>
      <c r="Y138" s="40">
        <f>IF('Imperial ME - Current'!$E$16&lt;2.6454,427.03-61.4733*(2.6454-'Imperial ME - Current'!$E$16),427.03)</f>
        <v>427.03</v>
      </c>
      <c r="Z138" s="1">
        <f t="shared" si="41"/>
        <v>74765.199999999895</v>
      </c>
      <c r="AC138" s="40">
        <v>160</v>
      </c>
      <c r="AD138" s="40">
        <f>IF('Imperial ME - Current'!$F$16&lt;2.6872,982.62-123.62*(2.6872-'Imperial ME - Current'!$F$16),982.62)</f>
        <v>982.62</v>
      </c>
      <c r="AE138" s="1">
        <f t="shared" si="51"/>
        <v>118819.17999999983</v>
      </c>
      <c r="AF138" s="40">
        <f>IF('Imperial ME - Current'!$F$16&lt;2.6454,427.03-61.4733*(2.6454-'Imperial ME - Current'!$F$16),427.03)</f>
        <v>427.03</v>
      </c>
      <c r="AG138" s="1">
        <f t="shared" si="42"/>
        <v>74765.199999999895</v>
      </c>
      <c r="AJ138" s="40">
        <v>160</v>
      </c>
      <c r="AK138" s="40">
        <f>IF('Imperial ME - Current'!$G$16&lt;2.6872,982.62-123.62*(2.6872-'Imperial ME - Current'!$G$16),982.62)</f>
        <v>982.62</v>
      </c>
      <c r="AL138" s="1">
        <f t="shared" si="52"/>
        <v>118819.17999999983</v>
      </c>
      <c r="AM138" s="40">
        <f>IF('Imperial ME - Current'!$G$16&lt;2.6454,427.03-61.4733*(2.6454-'Imperial ME - Current'!$G$16),427.03)</f>
        <v>427.03</v>
      </c>
      <c r="AN138" s="1">
        <f t="shared" si="43"/>
        <v>74765.199999999895</v>
      </c>
      <c r="AQ138" s="40">
        <v>160</v>
      </c>
      <c r="AR138" s="40">
        <f>IF('Imperial ME - Current'!$H$16&lt;2.6872,982.62-123.62*(2.6872-'Imperial ME - Current'!$H$16),982.62)</f>
        <v>982.62</v>
      </c>
      <c r="AS138" s="1">
        <f t="shared" si="53"/>
        <v>118819.17999999983</v>
      </c>
      <c r="AT138" s="40">
        <f>IF('Imperial ME - Current'!$H$16&lt;2.6454,427.03-61.4733*(2.6454-'Imperial ME - Current'!$H$16),427.03)</f>
        <v>427.03</v>
      </c>
      <c r="AU138" s="1">
        <f t="shared" si="44"/>
        <v>74765.199999999895</v>
      </c>
      <c r="AX138" s="40">
        <v>160</v>
      </c>
      <c r="AY138" s="40">
        <f>IF('Imperial ME - Current'!$I$16&lt;2.6872,982.62-123.62*(2.6872-'Imperial ME - Current'!$I$16),982.62)</f>
        <v>982.62</v>
      </c>
      <c r="AZ138" s="1">
        <f t="shared" si="54"/>
        <v>118819.17999999983</v>
      </c>
      <c r="BA138" s="40">
        <f>IF('Imperial ME - Current'!$I$16&lt;2.6454,427.03-61.4733*(2.6454-'Imperial ME - Current'!$I$16),427.03)</f>
        <v>427.03</v>
      </c>
      <c r="BB138" s="1">
        <f t="shared" si="45"/>
        <v>74765.199999999895</v>
      </c>
    </row>
    <row r="139" spans="1:54" x14ac:dyDescent="0.25">
      <c r="A139" s="40">
        <v>161</v>
      </c>
      <c r="B139" s="40">
        <f>IF('Imperial ME - Current'!$B$16&lt;2.6872,982.62-123.62*(2.6872-'Imperial ME - Current'!$B$16),982.62)</f>
        <v>982.62</v>
      </c>
      <c r="C139" s="1">
        <f t="shared" si="47"/>
        <v>119801.79999999983</v>
      </c>
      <c r="D139" s="40">
        <f>IF('Imperial ME - Current'!$B$16&lt;2.6454,427.03-61.4733*(2.6454-'Imperial ME - Current'!$B$16),427.03)</f>
        <v>427.03</v>
      </c>
      <c r="E139" s="1">
        <f t="shared" si="46"/>
        <v>75192.229999999894</v>
      </c>
      <c r="H139" s="40">
        <v>161</v>
      </c>
      <c r="I139" s="40">
        <f>IF('Imperial ME - Current'!$C$16&lt;2.6872,982.62-123.62*(2.6872-'Imperial ME - Current'!$C$16),982.62)</f>
        <v>982.62</v>
      </c>
      <c r="J139" s="1">
        <f t="shared" si="48"/>
        <v>119801.79999999983</v>
      </c>
      <c r="K139" s="40">
        <f>IF('Imperial ME - Current'!$C$16&lt;2.6454,427.03-61.4733*(2.6454-'Imperial ME - Current'!$C$16),427.03)</f>
        <v>427.03</v>
      </c>
      <c r="L139" s="1">
        <f t="shared" si="39"/>
        <v>75192.229999999894</v>
      </c>
      <c r="O139" s="40">
        <v>161</v>
      </c>
      <c r="P139" s="40">
        <f>IF('Imperial ME - Current'!$D$16&lt;2.6872,982.62-123.62*(2.6872-'Imperial ME - Current'!$D$16),982.62)</f>
        <v>982.62</v>
      </c>
      <c r="Q139" s="1">
        <f t="shared" si="49"/>
        <v>119801.79999999983</v>
      </c>
      <c r="R139" s="40">
        <f>IF('Imperial ME - Current'!$D$16&lt;2.6454,427.03-61.4733*(2.6454-'Imperial ME - Current'!$D$16),427.03)</f>
        <v>427.03</v>
      </c>
      <c r="S139" s="1">
        <f t="shared" si="40"/>
        <v>75192.229999999894</v>
      </c>
      <c r="V139" s="40">
        <v>161</v>
      </c>
      <c r="W139" s="40">
        <f>IF('Imperial ME - Current'!$E$16&lt;2.6872,982.62-123.62*(2.6872-'Imperial ME - Current'!$E$16),982.62)</f>
        <v>982.62</v>
      </c>
      <c r="X139" s="1">
        <f t="shared" si="50"/>
        <v>119801.79999999983</v>
      </c>
      <c r="Y139" s="40">
        <f>IF('Imperial ME - Current'!$E$16&lt;2.6454,427.03-61.4733*(2.6454-'Imperial ME - Current'!$E$16),427.03)</f>
        <v>427.03</v>
      </c>
      <c r="Z139" s="1">
        <f t="shared" si="41"/>
        <v>75192.229999999894</v>
      </c>
      <c r="AC139" s="40">
        <v>161</v>
      </c>
      <c r="AD139" s="40">
        <f>IF('Imperial ME - Current'!$F$16&lt;2.6872,982.62-123.62*(2.6872-'Imperial ME - Current'!$F$16),982.62)</f>
        <v>982.62</v>
      </c>
      <c r="AE139" s="1">
        <f t="shared" si="51"/>
        <v>119801.79999999983</v>
      </c>
      <c r="AF139" s="40">
        <f>IF('Imperial ME - Current'!$F$16&lt;2.6454,427.03-61.4733*(2.6454-'Imperial ME - Current'!$F$16),427.03)</f>
        <v>427.03</v>
      </c>
      <c r="AG139" s="1">
        <f t="shared" si="42"/>
        <v>75192.229999999894</v>
      </c>
      <c r="AJ139" s="40">
        <v>161</v>
      </c>
      <c r="AK139" s="40">
        <f>IF('Imperial ME - Current'!$G$16&lt;2.6872,982.62-123.62*(2.6872-'Imperial ME - Current'!$G$16),982.62)</f>
        <v>982.62</v>
      </c>
      <c r="AL139" s="1">
        <f t="shared" si="52"/>
        <v>119801.79999999983</v>
      </c>
      <c r="AM139" s="40">
        <f>IF('Imperial ME - Current'!$G$16&lt;2.6454,427.03-61.4733*(2.6454-'Imperial ME - Current'!$G$16),427.03)</f>
        <v>427.03</v>
      </c>
      <c r="AN139" s="1">
        <f t="shared" si="43"/>
        <v>75192.229999999894</v>
      </c>
      <c r="AQ139" s="40">
        <v>161</v>
      </c>
      <c r="AR139" s="40">
        <f>IF('Imperial ME - Current'!$H$16&lt;2.6872,982.62-123.62*(2.6872-'Imperial ME - Current'!$H$16),982.62)</f>
        <v>982.62</v>
      </c>
      <c r="AS139" s="1">
        <f t="shared" si="53"/>
        <v>119801.79999999983</v>
      </c>
      <c r="AT139" s="40">
        <f>IF('Imperial ME - Current'!$H$16&lt;2.6454,427.03-61.4733*(2.6454-'Imperial ME - Current'!$H$16),427.03)</f>
        <v>427.03</v>
      </c>
      <c r="AU139" s="1">
        <f t="shared" si="44"/>
        <v>75192.229999999894</v>
      </c>
      <c r="AX139" s="40">
        <v>161</v>
      </c>
      <c r="AY139" s="40">
        <f>IF('Imperial ME - Current'!$I$16&lt;2.6872,982.62-123.62*(2.6872-'Imperial ME - Current'!$I$16),982.62)</f>
        <v>982.62</v>
      </c>
      <c r="AZ139" s="1">
        <f t="shared" si="54"/>
        <v>119801.79999999983</v>
      </c>
      <c r="BA139" s="40">
        <f>IF('Imperial ME - Current'!$I$16&lt;2.6454,427.03-61.4733*(2.6454-'Imperial ME - Current'!$I$16),427.03)</f>
        <v>427.03</v>
      </c>
      <c r="BB139" s="1">
        <f t="shared" si="45"/>
        <v>75192.229999999894</v>
      </c>
    </row>
    <row r="140" spans="1:54" x14ac:dyDescent="0.25">
      <c r="A140" s="40">
        <v>162</v>
      </c>
      <c r="B140" s="40">
        <f>IF('Imperial ME - Current'!$B$16&lt;2.6872,982.62-123.62*(2.6872-'Imperial ME - Current'!$B$16),982.62)</f>
        <v>982.62</v>
      </c>
      <c r="C140" s="1">
        <f t="shared" si="47"/>
        <v>120784.41999999982</v>
      </c>
      <c r="D140" s="40">
        <f>IF('Imperial ME - Current'!$B$16&lt;2.6454,427.03-61.4733*(2.6454-'Imperial ME - Current'!$B$16),427.03)</f>
        <v>427.03</v>
      </c>
      <c r="E140" s="1">
        <f t="shared" si="46"/>
        <v>75619.259999999893</v>
      </c>
      <c r="H140" s="40">
        <v>162</v>
      </c>
      <c r="I140" s="40">
        <f>IF('Imperial ME - Current'!$C$16&lt;2.6872,982.62-123.62*(2.6872-'Imperial ME - Current'!$C$16),982.62)</f>
        <v>982.62</v>
      </c>
      <c r="J140" s="1">
        <f t="shared" si="48"/>
        <v>120784.41999999982</v>
      </c>
      <c r="K140" s="40">
        <f>IF('Imperial ME - Current'!$C$16&lt;2.6454,427.03-61.4733*(2.6454-'Imperial ME - Current'!$C$16),427.03)</f>
        <v>427.03</v>
      </c>
      <c r="L140" s="1">
        <f t="shared" si="39"/>
        <v>75619.259999999893</v>
      </c>
      <c r="O140" s="40">
        <v>162</v>
      </c>
      <c r="P140" s="40">
        <f>IF('Imperial ME - Current'!$D$16&lt;2.6872,982.62-123.62*(2.6872-'Imperial ME - Current'!$D$16),982.62)</f>
        <v>982.62</v>
      </c>
      <c r="Q140" s="1">
        <f t="shared" si="49"/>
        <v>120784.41999999982</v>
      </c>
      <c r="R140" s="40">
        <f>IF('Imperial ME - Current'!$D$16&lt;2.6454,427.03-61.4733*(2.6454-'Imperial ME - Current'!$D$16),427.03)</f>
        <v>427.03</v>
      </c>
      <c r="S140" s="1">
        <f t="shared" si="40"/>
        <v>75619.259999999893</v>
      </c>
      <c r="V140" s="40">
        <v>162</v>
      </c>
      <c r="W140" s="40">
        <f>IF('Imperial ME - Current'!$E$16&lt;2.6872,982.62-123.62*(2.6872-'Imperial ME - Current'!$E$16),982.62)</f>
        <v>982.62</v>
      </c>
      <c r="X140" s="1">
        <f t="shared" si="50"/>
        <v>120784.41999999982</v>
      </c>
      <c r="Y140" s="40">
        <f>IF('Imperial ME - Current'!$E$16&lt;2.6454,427.03-61.4733*(2.6454-'Imperial ME - Current'!$E$16),427.03)</f>
        <v>427.03</v>
      </c>
      <c r="Z140" s="1">
        <f t="shared" si="41"/>
        <v>75619.259999999893</v>
      </c>
      <c r="AC140" s="40">
        <v>162</v>
      </c>
      <c r="AD140" s="40">
        <f>IF('Imperial ME - Current'!$F$16&lt;2.6872,982.62-123.62*(2.6872-'Imperial ME - Current'!$F$16),982.62)</f>
        <v>982.62</v>
      </c>
      <c r="AE140" s="1">
        <f t="shared" si="51"/>
        <v>120784.41999999982</v>
      </c>
      <c r="AF140" s="40">
        <f>IF('Imperial ME - Current'!$F$16&lt;2.6454,427.03-61.4733*(2.6454-'Imperial ME - Current'!$F$16),427.03)</f>
        <v>427.03</v>
      </c>
      <c r="AG140" s="1">
        <f t="shared" si="42"/>
        <v>75619.259999999893</v>
      </c>
      <c r="AJ140" s="40">
        <v>162</v>
      </c>
      <c r="AK140" s="40">
        <f>IF('Imperial ME - Current'!$G$16&lt;2.6872,982.62-123.62*(2.6872-'Imperial ME - Current'!$G$16),982.62)</f>
        <v>982.62</v>
      </c>
      <c r="AL140" s="1">
        <f t="shared" si="52"/>
        <v>120784.41999999982</v>
      </c>
      <c r="AM140" s="40">
        <f>IF('Imperial ME - Current'!$G$16&lt;2.6454,427.03-61.4733*(2.6454-'Imperial ME - Current'!$G$16),427.03)</f>
        <v>427.03</v>
      </c>
      <c r="AN140" s="1">
        <f t="shared" si="43"/>
        <v>75619.259999999893</v>
      </c>
      <c r="AQ140" s="40">
        <v>162</v>
      </c>
      <c r="AR140" s="40">
        <f>IF('Imperial ME - Current'!$H$16&lt;2.6872,982.62-123.62*(2.6872-'Imperial ME - Current'!$H$16),982.62)</f>
        <v>982.62</v>
      </c>
      <c r="AS140" s="1">
        <f t="shared" si="53"/>
        <v>120784.41999999982</v>
      </c>
      <c r="AT140" s="40">
        <f>IF('Imperial ME - Current'!$H$16&lt;2.6454,427.03-61.4733*(2.6454-'Imperial ME - Current'!$H$16),427.03)</f>
        <v>427.03</v>
      </c>
      <c r="AU140" s="1">
        <f t="shared" si="44"/>
        <v>75619.259999999893</v>
      </c>
      <c r="AX140" s="40">
        <v>162</v>
      </c>
      <c r="AY140" s="40">
        <f>IF('Imperial ME - Current'!$I$16&lt;2.6872,982.62-123.62*(2.6872-'Imperial ME - Current'!$I$16),982.62)</f>
        <v>982.62</v>
      </c>
      <c r="AZ140" s="1">
        <f t="shared" si="54"/>
        <v>120784.41999999982</v>
      </c>
      <c r="BA140" s="40">
        <f>IF('Imperial ME - Current'!$I$16&lt;2.6454,427.03-61.4733*(2.6454-'Imperial ME - Current'!$I$16),427.03)</f>
        <v>427.03</v>
      </c>
      <c r="BB140" s="1">
        <f t="shared" si="45"/>
        <v>75619.259999999893</v>
      </c>
    </row>
    <row r="141" spans="1:54" x14ac:dyDescent="0.25">
      <c r="A141" s="40">
        <v>163</v>
      </c>
      <c r="B141" s="40">
        <f>IF('Imperial ME - Current'!$B$16&lt;2.6872,982.62-123.62*(2.6872-'Imperial ME - Current'!$B$16),982.62)</f>
        <v>982.62</v>
      </c>
      <c r="C141" s="1">
        <f t="shared" si="47"/>
        <v>121767.03999999982</v>
      </c>
      <c r="D141" s="40">
        <f>IF('Imperial ME - Current'!$B$16&lt;2.6454,427.03-61.4733*(2.6454-'Imperial ME - Current'!$B$16),427.03)</f>
        <v>427.03</v>
      </c>
      <c r="E141" s="1">
        <f t="shared" si="46"/>
        <v>76046.289999999892</v>
      </c>
      <c r="H141" s="40">
        <v>163</v>
      </c>
      <c r="I141" s="40">
        <f>IF('Imperial ME - Current'!$C$16&lt;2.6872,982.62-123.62*(2.6872-'Imperial ME - Current'!$C$16),982.62)</f>
        <v>982.62</v>
      </c>
      <c r="J141" s="1">
        <f t="shared" si="48"/>
        <v>121767.03999999982</v>
      </c>
      <c r="K141" s="40">
        <f>IF('Imperial ME - Current'!$C$16&lt;2.6454,427.03-61.4733*(2.6454-'Imperial ME - Current'!$C$16),427.03)</f>
        <v>427.03</v>
      </c>
      <c r="L141" s="1">
        <f t="shared" ref="L141:L204" si="55">K141+L140</f>
        <v>76046.289999999892</v>
      </c>
      <c r="O141" s="40">
        <v>163</v>
      </c>
      <c r="P141" s="40">
        <f>IF('Imperial ME - Current'!$D$16&lt;2.6872,982.62-123.62*(2.6872-'Imperial ME - Current'!$D$16),982.62)</f>
        <v>982.62</v>
      </c>
      <c r="Q141" s="1">
        <f t="shared" si="49"/>
        <v>121767.03999999982</v>
      </c>
      <c r="R141" s="40">
        <f>IF('Imperial ME - Current'!$D$16&lt;2.6454,427.03-61.4733*(2.6454-'Imperial ME - Current'!$D$16),427.03)</f>
        <v>427.03</v>
      </c>
      <c r="S141" s="1">
        <f t="shared" ref="S141:S204" si="56">R141+S140</f>
        <v>76046.289999999892</v>
      </c>
      <c r="V141" s="40">
        <v>163</v>
      </c>
      <c r="W141" s="40">
        <f>IF('Imperial ME - Current'!$E$16&lt;2.6872,982.62-123.62*(2.6872-'Imperial ME - Current'!$E$16),982.62)</f>
        <v>982.62</v>
      </c>
      <c r="X141" s="1">
        <f t="shared" si="50"/>
        <v>121767.03999999982</v>
      </c>
      <c r="Y141" s="40">
        <f>IF('Imperial ME - Current'!$E$16&lt;2.6454,427.03-61.4733*(2.6454-'Imperial ME - Current'!$E$16),427.03)</f>
        <v>427.03</v>
      </c>
      <c r="Z141" s="1">
        <f t="shared" ref="Z141:Z204" si="57">Y141+Z140</f>
        <v>76046.289999999892</v>
      </c>
      <c r="AC141" s="40">
        <v>163</v>
      </c>
      <c r="AD141" s="40">
        <f>IF('Imperial ME - Current'!$F$16&lt;2.6872,982.62-123.62*(2.6872-'Imperial ME - Current'!$F$16),982.62)</f>
        <v>982.62</v>
      </c>
      <c r="AE141" s="1">
        <f t="shared" si="51"/>
        <v>121767.03999999982</v>
      </c>
      <c r="AF141" s="40">
        <f>IF('Imperial ME - Current'!$F$16&lt;2.6454,427.03-61.4733*(2.6454-'Imperial ME - Current'!$F$16),427.03)</f>
        <v>427.03</v>
      </c>
      <c r="AG141" s="1">
        <f t="shared" ref="AG141:AG204" si="58">AF141+AG140</f>
        <v>76046.289999999892</v>
      </c>
      <c r="AJ141" s="40">
        <v>163</v>
      </c>
      <c r="AK141" s="40">
        <f>IF('Imperial ME - Current'!$G$16&lt;2.6872,982.62-123.62*(2.6872-'Imperial ME - Current'!$G$16),982.62)</f>
        <v>982.62</v>
      </c>
      <c r="AL141" s="1">
        <f t="shared" si="52"/>
        <v>121767.03999999982</v>
      </c>
      <c r="AM141" s="40">
        <f>IF('Imperial ME - Current'!$G$16&lt;2.6454,427.03-61.4733*(2.6454-'Imperial ME - Current'!$G$16),427.03)</f>
        <v>427.03</v>
      </c>
      <c r="AN141" s="1">
        <f t="shared" ref="AN141:AN204" si="59">AM141+AN140</f>
        <v>76046.289999999892</v>
      </c>
      <c r="AQ141" s="40">
        <v>163</v>
      </c>
      <c r="AR141" s="40">
        <f>IF('Imperial ME - Current'!$H$16&lt;2.6872,982.62-123.62*(2.6872-'Imperial ME - Current'!$H$16),982.62)</f>
        <v>982.62</v>
      </c>
      <c r="AS141" s="1">
        <f t="shared" si="53"/>
        <v>121767.03999999982</v>
      </c>
      <c r="AT141" s="40">
        <f>IF('Imperial ME - Current'!$H$16&lt;2.6454,427.03-61.4733*(2.6454-'Imperial ME - Current'!$H$16),427.03)</f>
        <v>427.03</v>
      </c>
      <c r="AU141" s="1">
        <f t="shared" ref="AU141:AU204" si="60">AT141+AU140</f>
        <v>76046.289999999892</v>
      </c>
      <c r="AX141" s="40">
        <v>163</v>
      </c>
      <c r="AY141" s="40">
        <f>IF('Imperial ME - Current'!$I$16&lt;2.6872,982.62-123.62*(2.6872-'Imperial ME - Current'!$I$16),982.62)</f>
        <v>982.62</v>
      </c>
      <c r="AZ141" s="1">
        <f t="shared" si="54"/>
        <v>121767.03999999982</v>
      </c>
      <c r="BA141" s="40">
        <f>IF('Imperial ME - Current'!$I$16&lt;2.6454,427.03-61.4733*(2.6454-'Imperial ME - Current'!$I$16),427.03)</f>
        <v>427.03</v>
      </c>
      <c r="BB141" s="1">
        <f t="shared" ref="BB141:BB204" si="61">BA141+BB140</f>
        <v>76046.289999999892</v>
      </c>
    </row>
    <row r="142" spans="1:54" x14ac:dyDescent="0.25">
      <c r="A142" s="40">
        <v>164</v>
      </c>
      <c r="B142" s="40">
        <f>IF('Imperial ME - Current'!$B$16&lt;2.6872,982.62-123.62*(2.6872-'Imperial ME - Current'!$B$16),982.62)</f>
        <v>982.62</v>
      </c>
      <c r="C142" s="1">
        <f t="shared" si="47"/>
        <v>122749.65999999981</v>
      </c>
      <c r="D142" s="40">
        <f>IF('Imperial ME - Current'!$B$16&lt;2.6454,427.03-61.4733*(2.6454-'Imperial ME - Current'!$B$16),427.03)</f>
        <v>427.03</v>
      </c>
      <c r="E142" s="1">
        <f t="shared" si="46"/>
        <v>76473.319999999891</v>
      </c>
      <c r="H142" s="40">
        <v>164</v>
      </c>
      <c r="I142" s="40">
        <f>IF('Imperial ME - Current'!$C$16&lt;2.6872,982.62-123.62*(2.6872-'Imperial ME - Current'!$C$16),982.62)</f>
        <v>982.62</v>
      </c>
      <c r="J142" s="1">
        <f t="shared" si="48"/>
        <v>122749.65999999981</v>
      </c>
      <c r="K142" s="40">
        <f>IF('Imperial ME - Current'!$C$16&lt;2.6454,427.03-61.4733*(2.6454-'Imperial ME - Current'!$C$16),427.03)</f>
        <v>427.03</v>
      </c>
      <c r="L142" s="1">
        <f t="shared" si="55"/>
        <v>76473.319999999891</v>
      </c>
      <c r="O142" s="40">
        <v>164</v>
      </c>
      <c r="P142" s="40">
        <f>IF('Imperial ME - Current'!$D$16&lt;2.6872,982.62-123.62*(2.6872-'Imperial ME - Current'!$D$16),982.62)</f>
        <v>982.62</v>
      </c>
      <c r="Q142" s="1">
        <f t="shared" si="49"/>
        <v>122749.65999999981</v>
      </c>
      <c r="R142" s="40">
        <f>IF('Imperial ME - Current'!$D$16&lt;2.6454,427.03-61.4733*(2.6454-'Imperial ME - Current'!$D$16),427.03)</f>
        <v>427.03</v>
      </c>
      <c r="S142" s="1">
        <f t="shared" si="56"/>
        <v>76473.319999999891</v>
      </c>
      <c r="V142" s="40">
        <v>164</v>
      </c>
      <c r="W142" s="40">
        <f>IF('Imperial ME - Current'!$E$16&lt;2.6872,982.62-123.62*(2.6872-'Imperial ME - Current'!$E$16),982.62)</f>
        <v>982.62</v>
      </c>
      <c r="X142" s="1">
        <f t="shared" si="50"/>
        <v>122749.65999999981</v>
      </c>
      <c r="Y142" s="40">
        <f>IF('Imperial ME - Current'!$E$16&lt;2.6454,427.03-61.4733*(2.6454-'Imperial ME - Current'!$E$16),427.03)</f>
        <v>427.03</v>
      </c>
      <c r="Z142" s="1">
        <f t="shared" si="57"/>
        <v>76473.319999999891</v>
      </c>
      <c r="AC142" s="40">
        <v>164</v>
      </c>
      <c r="AD142" s="40">
        <f>IF('Imperial ME - Current'!$F$16&lt;2.6872,982.62-123.62*(2.6872-'Imperial ME - Current'!$F$16),982.62)</f>
        <v>982.62</v>
      </c>
      <c r="AE142" s="1">
        <f t="shared" si="51"/>
        <v>122749.65999999981</v>
      </c>
      <c r="AF142" s="40">
        <f>IF('Imperial ME - Current'!$F$16&lt;2.6454,427.03-61.4733*(2.6454-'Imperial ME - Current'!$F$16),427.03)</f>
        <v>427.03</v>
      </c>
      <c r="AG142" s="1">
        <f t="shared" si="58"/>
        <v>76473.319999999891</v>
      </c>
      <c r="AJ142" s="40">
        <v>164</v>
      </c>
      <c r="AK142" s="40">
        <f>IF('Imperial ME - Current'!$G$16&lt;2.6872,982.62-123.62*(2.6872-'Imperial ME - Current'!$G$16),982.62)</f>
        <v>982.62</v>
      </c>
      <c r="AL142" s="1">
        <f t="shared" si="52"/>
        <v>122749.65999999981</v>
      </c>
      <c r="AM142" s="40">
        <f>IF('Imperial ME - Current'!$G$16&lt;2.6454,427.03-61.4733*(2.6454-'Imperial ME - Current'!$G$16),427.03)</f>
        <v>427.03</v>
      </c>
      <c r="AN142" s="1">
        <f t="shared" si="59"/>
        <v>76473.319999999891</v>
      </c>
      <c r="AQ142" s="40">
        <v>164</v>
      </c>
      <c r="AR142" s="40">
        <f>IF('Imperial ME - Current'!$H$16&lt;2.6872,982.62-123.62*(2.6872-'Imperial ME - Current'!$H$16),982.62)</f>
        <v>982.62</v>
      </c>
      <c r="AS142" s="1">
        <f t="shared" si="53"/>
        <v>122749.65999999981</v>
      </c>
      <c r="AT142" s="40">
        <f>IF('Imperial ME - Current'!$H$16&lt;2.6454,427.03-61.4733*(2.6454-'Imperial ME - Current'!$H$16),427.03)</f>
        <v>427.03</v>
      </c>
      <c r="AU142" s="1">
        <f t="shared" si="60"/>
        <v>76473.319999999891</v>
      </c>
      <c r="AX142" s="40">
        <v>164</v>
      </c>
      <c r="AY142" s="40">
        <f>IF('Imperial ME - Current'!$I$16&lt;2.6872,982.62-123.62*(2.6872-'Imperial ME - Current'!$I$16),982.62)</f>
        <v>982.62</v>
      </c>
      <c r="AZ142" s="1">
        <f t="shared" si="54"/>
        <v>122749.65999999981</v>
      </c>
      <c r="BA142" s="40">
        <f>IF('Imperial ME - Current'!$I$16&lt;2.6454,427.03-61.4733*(2.6454-'Imperial ME - Current'!$I$16),427.03)</f>
        <v>427.03</v>
      </c>
      <c r="BB142" s="1">
        <f t="shared" si="61"/>
        <v>76473.319999999891</v>
      </c>
    </row>
    <row r="143" spans="1:54" x14ac:dyDescent="0.25">
      <c r="A143" s="40">
        <v>165</v>
      </c>
      <c r="B143" s="40">
        <f>IF('Imperial ME - Current'!$B$16&lt;2.6872,982.62-123.62*(2.6872-'Imperial ME - Current'!$B$16),982.62)</f>
        <v>982.62</v>
      </c>
      <c r="C143" s="1">
        <f t="shared" si="47"/>
        <v>123732.27999999981</v>
      </c>
      <c r="D143" s="40">
        <f>IF('Imperial ME - Current'!$B$16&lt;2.6454,427.03-61.4733*(2.6454-'Imperial ME - Current'!$B$16),427.03)</f>
        <v>427.03</v>
      </c>
      <c r="E143" s="1">
        <f t="shared" si="46"/>
        <v>76900.349999999889</v>
      </c>
      <c r="H143" s="40">
        <v>165</v>
      </c>
      <c r="I143" s="40">
        <f>IF('Imperial ME - Current'!$C$16&lt;2.6872,982.62-123.62*(2.6872-'Imperial ME - Current'!$C$16),982.62)</f>
        <v>982.62</v>
      </c>
      <c r="J143" s="1">
        <f t="shared" si="48"/>
        <v>123732.27999999981</v>
      </c>
      <c r="K143" s="40">
        <f>IF('Imperial ME - Current'!$C$16&lt;2.6454,427.03-61.4733*(2.6454-'Imperial ME - Current'!$C$16),427.03)</f>
        <v>427.03</v>
      </c>
      <c r="L143" s="1">
        <f t="shared" si="55"/>
        <v>76900.349999999889</v>
      </c>
      <c r="O143" s="40">
        <v>165</v>
      </c>
      <c r="P143" s="40">
        <f>IF('Imperial ME - Current'!$D$16&lt;2.6872,982.62-123.62*(2.6872-'Imperial ME - Current'!$D$16),982.62)</f>
        <v>982.62</v>
      </c>
      <c r="Q143" s="1">
        <f t="shared" si="49"/>
        <v>123732.27999999981</v>
      </c>
      <c r="R143" s="40">
        <f>IF('Imperial ME - Current'!$D$16&lt;2.6454,427.03-61.4733*(2.6454-'Imperial ME - Current'!$D$16),427.03)</f>
        <v>427.03</v>
      </c>
      <c r="S143" s="1">
        <f t="shared" si="56"/>
        <v>76900.349999999889</v>
      </c>
      <c r="V143" s="40">
        <v>165</v>
      </c>
      <c r="W143" s="40">
        <f>IF('Imperial ME - Current'!$E$16&lt;2.6872,982.62-123.62*(2.6872-'Imperial ME - Current'!$E$16),982.62)</f>
        <v>982.62</v>
      </c>
      <c r="X143" s="1">
        <f t="shared" si="50"/>
        <v>123732.27999999981</v>
      </c>
      <c r="Y143" s="40">
        <f>IF('Imperial ME - Current'!$E$16&lt;2.6454,427.03-61.4733*(2.6454-'Imperial ME - Current'!$E$16),427.03)</f>
        <v>427.03</v>
      </c>
      <c r="Z143" s="1">
        <f t="shared" si="57"/>
        <v>76900.349999999889</v>
      </c>
      <c r="AC143" s="40">
        <v>165</v>
      </c>
      <c r="AD143" s="40">
        <f>IF('Imperial ME - Current'!$F$16&lt;2.6872,982.62-123.62*(2.6872-'Imperial ME - Current'!$F$16),982.62)</f>
        <v>982.62</v>
      </c>
      <c r="AE143" s="1">
        <f t="shared" si="51"/>
        <v>123732.27999999981</v>
      </c>
      <c r="AF143" s="40">
        <f>IF('Imperial ME - Current'!$F$16&lt;2.6454,427.03-61.4733*(2.6454-'Imperial ME - Current'!$F$16),427.03)</f>
        <v>427.03</v>
      </c>
      <c r="AG143" s="1">
        <f t="shared" si="58"/>
        <v>76900.349999999889</v>
      </c>
      <c r="AJ143" s="40">
        <v>165</v>
      </c>
      <c r="AK143" s="40">
        <f>IF('Imperial ME - Current'!$G$16&lt;2.6872,982.62-123.62*(2.6872-'Imperial ME - Current'!$G$16),982.62)</f>
        <v>982.62</v>
      </c>
      <c r="AL143" s="1">
        <f t="shared" si="52"/>
        <v>123732.27999999981</v>
      </c>
      <c r="AM143" s="40">
        <f>IF('Imperial ME - Current'!$G$16&lt;2.6454,427.03-61.4733*(2.6454-'Imperial ME - Current'!$G$16),427.03)</f>
        <v>427.03</v>
      </c>
      <c r="AN143" s="1">
        <f t="shared" si="59"/>
        <v>76900.349999999889</v>
      </c>
      <c r="AQ143" s="40">
        <v>165</v>
      </c>
      <c r="AR143" s="40">
        <f>IF('Imperial ME - Current'!$H$16&lt;2.6872,982.62-123.62*(2.6872-'Imperial ME - Current'!$H$16),982.62)</f>
        <v>982.62</v>
      </c>
      <c r="AS143" s="1">
        <f t="shared" si="53"/>
        <v>123732.27999999981</v>
      </c>
      <c r="AT143" s="40">
        <f>IF('Imperial ME - Current'!$H$16&lt;2.6454,427.03-61.4733*(2.6454-'Imperial ME - Current'!$H$16),427.03)</f>
        <v>427.03</v>
      </c>
      <c r="AU143" s="1">
        <f t="shared" si="60"/>
        <v>76900.349999999889</v>
      </c>
      <c r="AX143" s="40">
        <v>165</v>
      </c>
      <c r="AY143" s="40">
        <f>IF('Imperial ME - Current'!$I$16&lt;2.6872,982.62-123.62*(2.6872-'Imperial ME - Current'!$I$16),982.62)</f>
        <v>982.62</v>
      </c>
      <c r="AZ143" s="1">
        <f t="shared" si="54"/>
        <v>123732.27999999981</v>
      </c>
      <c r="BA143" s="40">
        <f>IF('Imperial ME - Current'!$I$16&lt;2.6454,427.03-61.4733*(2.6454-'Imperial ME - Current'!$I$16),427.03)</f>
        <v>427.03</v>
      </c>
      <c r="BB143" s="1">
        <f t="shared" si="61"/>
        <v>76900.349999999889</v>
      </c>
    </row>
    <row r="144" spans="1:54" x14ac:dyDescent="0.25">
      <c r="A144" s="40">
        <v>166</v>
      </c>
      <c r="B144" s="40">
        <f>IF('Imperial ME - Current'!$B$16&lt;2.6872,982.62-123.62*(2.6872-'Imperial ME - Current'!$B$16),982.62)</f>
        <v>982.62</v>
      </c>
      <c r="C144" s="1">
        <f t="shared" si="47"/>
        <v>124714.89999999981</v>
      </c>
      <c r="D144" s="40">
        <f>IF('Imperial ME - Current'!$B$16&lt;2.6454,427.03-61.4733*(2.6454-'Imperial ME - Current'!$B$16),427.03)</f>
        <v>427.03</v>
      </c>
      <c r="E144" s="1">
        <f t="shared" si="46"/>
        <v>77327.379999999888</v>
      </c>
      <c r="H144" s="40">
        <v>166</v>
      </c>
      <c r="I144" s="40">
        <f>IF('Imperial ME - Current'!$C$16&lt;2.6872,982.62-123.62*(2.6872-'Imperial ME - Current'!$C$16),982.62)</f>
        <v>982.62</v>
      </c>
      <c r="J144" s="1">
        <f t="shared" si="48"/>
        <v>124714.89999999981</v>
      </c>
      <c r="K144" s="40">
        <f>IF('Imperial ME - Current'!$C$16&lt;2.6454,427.03-61.4733*(2.6454-'Imperial ME - Current'!$C$16),427.03)</f>
        <v>427.03</v>
      </c>
      <c r="L144" s="1">
        <f t="shared" si="55"/>
        <v>77327.379999999888</v>
      </c>
      <c r="O144" s="40">
        <v>166</v>
      </c>
      <c r="P144" s="40">
        <f>IF('Imperial ME - Current'!$D$16&lt;2.6872,982.62-123.62*(2.6872-'Imperial ME - Current'!$D$16),982.62)</f>
        <v>982.62</v>
      </c>
      <c r="Q144" s="1">
        <f t="shared" si="49"/>
        <v>124714.89999999981</v>
      </c>
      <c r="R144" s="40">
        <f>IF('Imperial ME - Current'!$D$16&lt;2.6454,427.03-61.4733*(2.6454-'Imperial ME - Current'!$D$16),427.03)</f>
        <v>427.03</v>
      </c>
      <c r="S144" s="1">
        <f t="shared" si="56"/>
        <v>77327.379999999888</v>
      </c>
      <c r="V144" s="40">
        <v>166</v>
      </c>
      <c r="W144" s="40">
        <f>IF('Imperial ME - Current'!$E$16&lt;2.6872,982.62-123.62*(2.6872-'Imperial ME - Current'!$E$16),982.62)</f>
        <v>982.62</v>
      </c>
      <c r="X144" s="1">
        <f t="shared" si="50"/>
        <v>124714.89999999981</v>
      </c>
      <c r="Y144" s="40">
        <f>IF('Imperial ME - Current'!$E$16&lt;2.6454,427.03-61.4733*(2.6454-'Imperial ME - Current'!$E$16),427.03)</f>
        <v>427.03</v>
      </c>
      <c r="Z144" s="1">
        <f t="shared" si="57"/>
        <v>77327.379999999888</v>
      </c>
      <c r="AC144" s="40">
        <v>166</v>
      </c>
      <c r="AD144" s="40">
        <f>IF('Imperial ME - Current'!$F$16&lt;2.6872,982.62-123.62*(2.6872-'Imperial ME - Current'!$F$16),982.62)</f>
        <v>982.62</v>
      </c>
      <c r="AE144" s="1">
        <f t="shared" si="51"/>
        <v>124714.89999999981</v>
      </c>
      <c r="AF144" s="40">
        <f>IF('Imperial ME - Current'!$F$16&lt;2.6454,427.03-61.4733*(2.6454-'Imperial ME - Current'!$F$16),427.03)</f>
        <v>427.03</v>
      </c>
      <c r="AG144" s="1">
        <f t="shared" si="58"/>
        <v>77327.379999999888</v>
      </c>
      <c r="AJ144" s="40">
        <v>166</v>
      </c>
      <c r="AK144" s="40">
        <f>IF('Imperial ME - Current'!$G$16&lt;2.6872,982.62-123.62*(2.6872-'Imperial ME - Current'!$G$16),982.62)</f>
        <v>982.62</v>
      </c>
      <c r="AL144" s="1">
        <f t="shared" si="52"/>
        <v>124714.89999999981</v>
      </c>
      <c r="AM144" s="40">
        <f>IF('Imperial ME - Current'!$G$16&lt;2.6454,427.03-61.4733*(2.6454-'Imperial ME - Current'!$G$16),427.03)</f>
        <v>427.03</v>
      </c>
      <c r="AN144" s="1">
        <f t="shared" si="59"/>
        <v>77327.379999999888</v>
      </c>
      <c r="AQ144" s="40">
        <v>166</v>
      </c>
      <c r="AR144" s="40">
        <f>IF('Imperial ME - Current'!$H$16&lt;2.6872,982.62-123.62*(2.6872-'Imperial ME - Current'!$H$16),982.62)</f>
        <v>982.62</v>
      </c>
      <c r="AS144" s="1">
        <f t="shared" si="53"/>
        <v>124714.89999999981</v>
      </c>
      <c r="AT144" s="40">
        <f>IF('Imperial ME - Current'!$H$16&lt;2.6454,427.03-61.4733*(2.6454-'Imperial ME - Current'!$H$16),427.03)</f>
        <v>427.03</v>
      </c>
      <c r="AU144" s="1">
        <f t="shared" si="60"/>
        <v>77327.379999999888</v>
      </c>
      <c r="AX144" s="40">
        <v>166</v>
      </c>
      <c r="AY144" s="40">
        <f>IF('Imperial ME - Current'!$I$16&lt;2.6872,982.62-123.62*(2.6872-'Imperial ME - Current'!$I$16),982.62)</f>
        <v>982.62</v>
      </c>
      <c r="AZ144" s="1">
        <f t="shared" si="54"/>
        <v>124714.89999999981</v>
      </c>
      <c r="BA144" s="40">
        <f>IF('Imperial ME - Current'!$I$16&lt;2.6454,427.03-61.4733*(2.6454-'Imperial ME - Current'!$I$16),427.03)</f>
        <v>427.03</v>
      </c>
      <c r="BB144" s="1">
        <f t="shared" si="61"/>
        <v>77327.379999999888</v>
      </c>
    </row>
    <row r="145" spans="1:54" x14ac:dyDescent="0.25">
      <c r="A145" s="40">
        <v>167</v>
      </c>
      <c r="B145" s="40">
        <f>IF('Imperial ME - Current'!$B$16&lt;2.6872,982.62-123.62*(2.6872-'Imperial ME - Current'!$B$16),982.62)</f>
        <v>982.62</v>
      </c>
      <c r="C145" s="1">
        <f t="shared" si="47"/>
        <v>125697.5199999998</v>
      </c>
      <c r="D145" s="40">
        <f>IF('Imperial ME - Current'!$B$16&lt;2.6454,427.03-61.4733*(2.6454-'Imperial ME - Current'!$B$16),427.03)</f>
        <v>427.03</v>
      </c>
      <c r="E145" s="1">
        <f t="shared" si="46"/>
        <v>77754.409999999887</v>
      </c>
      <c r="H145" s="40">
        <v>167</v>
      </c>
      <c r="I145" s="40">
        <f>IF('Imperial ME - Current'!$C$16&lt;2.6872,982.62-123.62*(2.6872-'Imperial ME - Current'!$C$16),982.62)</f>
        <v>982.62</v>
      </c>
      <c r="J145" s="1">
        <f t="shared" si="48"/>
        <v>125697.5199999998</v>
      </c>
      <c r="K145" s="40">
        <f>IF('Imperial ME - Current'!$C$16&lt;2.6454,427.03-61.4733*(2.6454-'Imperial ME - Current'!$C$16),427.03)</f>
        <v>427.03</v>
      </c>
      <c r="L145" s="1">
        <f t="shared" si="55"/>
        <v>77754.409999999887</v>
      </c>
      <c r="O145" s="40">
        <v>167</v>
      </c>
      <c r="P145" s="40">
        <f>IF('Imperial ME - Current'!$D$16&lt;2.6872,982.62-123.62*(2.6872-'Imperial ME - Current'!$D$16),982.62)</f>
        <v>982.62</v>
      </c>
      <c r="Q145" s="1">
        <f t="shared" si="49"/>
        <v>125697.5199999998</v>
      </c>
      <c r="R145" s="40">
        <f>IF('Imperial ME - Current'!$D$16&lt;2.6454,427.03-61.4733*(2.6454-'Imperial ME - Current'!$D$16),427.03)</f>
        <v>427.03</v>
      </c>
      <c r="S145" s="1">
        <f t="shared" si="56"/>
        <v>77754.409999999887</v>
      </c>
      <c r="V145" s="40">
        <v>167</v>
      </c>
      <c r="W145" s="40">
        <f>IF('Imperial ME - Current'!$E$16&lt;2.6872,982.62-123.62*(2.6872-'Imperial ME - Current'!$E$16),982.62)</f>
        <v>982.62</v>
      </c>
      <c r="X145" s="1">
        <f t="shared" si="50"/>
        <v>125697.5199999998</v>
      </c>
      <c r="Y145" s="40">
        <f>IF('Imperial ME - Current'!$E$16&lt;2.6454,427.03-61.4733*(2.6454-'Imperial ME - Current'!$E$16),427.03)</f>
        <v>427.03</v>
      </c>
      <c r="Z145" s="1">
        <f t="shared" si="57"/>
        <v>77754.409999999887</v>
      </c>
      <c r="AC145" s="40">
        <v>167</v>
      </c>
      <c r="AD145" s="40">
        <f>IF('Imperial ME - Current'!$F$16&lt;2.6872,982.62-123.62*(2.6872-'Imperial ME - Current'!$F$16),982.62)</f>
        <v>982.62</v>
      </c>
      <c r="AE145" s="1">
        <f t="shared" si="51"/>
        <v>125697.5199999998</v>
      </c>
      <c r="AF145" s="40">
        <f>IF('Imperial ME - Current'!$F$16&lt;2.6454,427.03-61.4733*(2.6454-'Imperial ME - Current'!$F$16),427.03)</f>
        <v>427.03</v>
      </c>
      <c r="AG145" s="1">
        <f t="shared" si="58"/>
        <v>77754.409999999887</v>
      </c>
      <c r="AJ145" s="40">
        <v>167</v>
      </c>
      <c r="AK145" s="40">
        <f>IF('Imperial ME - Current'!$G$16&lt;2.6872,982.62-123.62*(2.6872-'Imperial ME - Current'!$G$16),982.62)</f>
        <v>982.62</v>
      </c>
      <c r="AL145" s="1">
        <f t="shared" si="52"/>
        <v>125697.5199999998</v>
      </c>
      <c r="AM145" s="40">
        <f>IF('Imperial ME - Current'!$G$16&lt;2.6454,427.03-61.4733*(2.6454-'Imperial ME - Current'!$G$16),427.03)</f>
        <v>427.03</v>
      </c>
      <c r="AN145" s="1">
        <f t="shared" si="59"/>
        <v>77754.409999999887</v>
      </c>
      <c r="AQ145" s="40">
        <v>167</v>
      </c>
      <c r="AR145" s="40">
        <f>IF('Imperial ME - Current'!$H$16&lt;2.6872,982.62-123.62*(2.6872-'Imperial ME - Current'!$H$16),982.62)</f>
        <v>982.62</v>
      </c>
      <c r="AS145" s="1">
        <f t="shared" si="53"/>
        <v>125697.5199999998</v>
      </c>
      <c r="AT145" s="40">
        <f>IF('Imperial ME - Current'!$H$16&lt;2.6454,427.03-61.4733*(2.6454-'Imperial ME - Current'!$H$16),427.03)</f>
        <v>427.03</v>
      </c>
      <c r="AU145" s="1">
        <f t="shared" si="60"/>
        <v>77754.409999999887</v>
      </c>
      <c r="AX145" s="40">
        <v>167</v>
      </c>
      <c r="AY145" s="40">
        <f>IF('Imperial ME - Current'!$I$16&lt;2.6872,982.62-123.62*(2.6872-'Imperial ME - Current'!$I$16),982.62)</f>
        <v>982.62</v>
      </c>
      <c r="AZ145" s="1">
        <f t="shared" si="54"/>
        <v>125697.5199999998</v>
      </c>
      <c r="BA145" s="40">
        <f>IF('Imperial ME - Current'!$I$16&lt;2.6454,427.03-61.4733*(2.6454-'Imperial ME - Current'!$I$16),427.03)</f>
        <v>427.03</v>
      </c>
      <c r="BB145" s="1">
        <f t="shared" si="61"/>
        <v>77754.409999999887</v>
      </c>
    </row>
    <row r="146" spans="1:54" x14ac:dyDescent="0.25">
      <c r="A146" s="40">
        <v>168</v>
      </c>
      <c r="B146" s="40">
        <f>IF('Imperial ME - Current'!$B$16&lt;2.6872,982.62-123.62*(2.6872-'Imperial ME - Current'!$B$16),982.62)</f>
        <v>982.62</v>
      </c>
      <c r="C146" s="1">
        <f t="shared" si="47"/>
        <v>126680.1399999998</v>
      </c>
      <c r="D146" s="40">
        <f>IF('Imperial ME - Current'!$B$16&lt;2.6454,427.03-61.4733*(2.6454-'Imperial ME - Current'!$B$16),427.03)</f>
        <v>427.03</v>
      </c>
      <c r="E146" s="1">
        <f t="shared" si="46"/>
        <v>78181.439999999886</v>
      </c>
      <c r="H146" s="40">
        <v>168</v>
      </c>
      <c r="I146" s="40">
        <f>IF('Imperial ME - Current'!$C$16&lt;2.6872,982.62-123.62*(2.6872-'Imperial ME - Current'!$C$16),982.62)</f>
        <v>982.62</v>
      </c>
      <c r="J146" s="1">
        <f t="shared" si="48"/>
        <v>126680.1399999998</v>
      </c>
      <c r="K146" s="40">
        <f>IF('Imperial ME - Current'!$C$16&lt;2.6454,427.03-61.4733*(2.6454-'Imperial ME - Current'!$C$16),427.03)</f>
        <v>427.03</v>
      </c>
      <c r="L146" s="1">
        <f t="shared" si="55"/>
        <v>78181.439999999886</v>
      </c>
      <c r="O146" s="40">
        <v>168</v>
      </c>
      <c r="P146" s="40">
        <f>IF('Imperial ME - Current'!$D$16&lt;2.6872,982.62-123.62*(2.6872-'Imperial ME - Current'!$D$16),982.62)</f>
        <v>982.62</v>
      </c>
      <c r="Q146" s="1">
        <f t="shared" si="49"/>
        <v>126680.1399999998</v>
      </c>
      <c r="R146" s="40">
        <f>IF('Imperial ME - Current'!$D$16&lt;2.6454,427.03-61.4733*(2.6454-'Imperial ME - Current'!$D$16),427.03)</f>
        <v>427.03</v>
      </c>
      <c r="S146" s="1">
        <f t="shared" si="56"/>
        <v>78181.439999999886</v>
      </c>
      <c r="V146" s="40">
        <v>168</v>
      </c>
      <c r="W146" s="40">
        <f>IF('Imperial ME - Current'!$E$16&lt;2.6872,982.62-123.62*(2.6872-'Imperial ME - Current'!$E$16),982.62)</f>
        <v>982.62</v>
      </c>
      <c r="X146" s="1">
        <f t="shared" si="50"/>
        <v>126680.1399999998</v>
      </c>
      <c r="Y146" s="40">
        <f>IF('Imperial ME - Current'!$E$16&lt;2.6454,427.03-61.4733*(2.6454-'Imperial ME - Current'!$E$16),427.03)</f>
        <v>427.03</v>
      </c>
      <c r="Z146" s="1">
        <f t="shared" si="57"/>
        <v>78181.439999999886</v>
      </c>
      <c r="AC146" s="40">
        <v>168</v>
      </c>
      <c r="AD146" s="40">
        <f>IF('Imperial ME - Current'!$F$16&lt;2.6872,982.62-123.62*(2.6872-'Imperial ME - Current'!$F$16),982.62)</f>
        <v>982.62</v>
      </c>
      <c r="AE146" s="1">
        <f t="shared" si="51"/>
        <v>126680.1399999998</v>
      </c>
      <c r="AF146" s="40">
        <f>IF('Imperial ME - Current'!$F$16&lt;2.6454,427.03-61.4733*(2.6454-'Imperial ME - Current'!$F$16),427.03)</f>
        <v>427.03</v>
      </c>
      <c r="AG146" s="1">
        <f t="shared" si="58"/>
        <v>78181.439999999886</v>
      </c>
      <c r="AJ146" s="40">
        <v>168</v>
      </c>
      <c r="AK146" s="40">
        <f>IF('Imperial ME - Current'!$G$16&lt;2.6872,982.62-123.62*(2.6872-'Imperial ME - Current'!$G$16),982.62)</f>
        <v>982.62</v>
      </c>
      <c r="AL146" s="1">
        <f t="shared" si="52"/>
        <v>126680.1399999998</v>
      </c>
      <c r="AM146" s="40">
        <f>IF('Imperial ME - Current'!$G$16&lt;2.6454,427.03-61.4733*(2.6454-'Imperial ME - Current'!$G$16),427.03)</f>
        <v>427.03</v>
      </c>
      <c r="AN146" s="1">
        <f t="shared" si="59"/>
        <v>78181.439999999886</v>
      </c>
      <c r="AQ146" s="40">
        <v>168</v>
      </c>
      <c r="AR146" s="40">
        <f>IF('Imperial ME - Current'!$H$16&lt;2.6872,982.62-123.62*(2.6872-'Imperial ME - Current'!$H$16),982.62)</f>
        <v>982.62</v>
      </c>
      <c r="AS146" s="1">
        <f t="shared" si="53"/>
        <v>126680.1399999998</v>
      </c>
      <c r="AT146" s="40">
        <f>IF('Imperial ME - Current'!$H$16&lt;2.6454,427.03-61.4733*(2.6454-'Imperial ME - Current'!$H$16),427.03)</f>
        <v>427.03</v>
      </c>
      <c r="AU146" s="1">
        <f t="shared" si="60"/>
        <v>78181.439999999886</v>
      </c>
      <c r="AX146" s="40">
        <v>168</v>
      </c>
      <c r="AY146" s="40">
        <f>IF('Imperial ME - Current'!$I$16&lt;2.6872,982.62-123.62*(2.6872-'Imperial ME - Current'!$I$16),982.62)</f>
        <v>982.62</v>
      </c>
      <c r="AZ146" s="1">
        <f t="shared" si="54"/>
        <v>126680.1399999998</v>
      </c>
      <c r="BA146" s="40">
        <f>IF('Imperial ME - Current'!$I$16&lt;2.6454,427.03-61.4733*(2.6454-'Imperial ME - Current'!$I$16),427.03)</f>
        <v>427.03</v>
      </c>
      <c r="BB146" s="1">
        <f t="shared" si="61"/>
        <v>78181.439999999886</v>
      </c>
    </row>
    <row r="147" spans="1:54" x14ac:dyDescent="0.25">
      <c r="A147" s="40">
        <v>169</v>
      </c>
      <c r="B147" s="40">
        <f>IF('Imperial ME - Current'!$B$16&lt;2.6872,982.62-123.62*(2.6872-'Imperial ME - Current'!$B$16),982.62)</f>
        <v>982.62</v>
      </c>
      <c r="C147" s="1">
        <f t="shared" si="47"/>
        <v>127662.75999999979</v>
      </c>
      <c r="D147" s="40">
        <f>IF('Imperial ME - Current'!$B$16&lt;2.6454,427.03-61.4733*(2.6454-'Imperial ME - Current'!$B$16),427.03)</f>
        <v>427.03</v>
      </c>
      <c r="E147" s="1">
        <f t="shared" si="46"/>
        <v>78608.469999999885</v>
      </c>
      <c r="H147" s="40">
        <v>169</v>
      </c>
      <c r="I147" s="40">
        <f>IF('Imperial ME - Current'!$C$16&lt;2.6872,982.62-123.62*(2.6872-'Imperial ME - Current'!$C$16),982.62)</f>
        <v>982.62</v>
      </c>
      <c r="J147" s="1">
        <f t="shared" si="48"/>
        <v>127662.75999999979</v>
      </c>
      <c r="K147" s="40">
        <f>IF('Imperial ME - Current'!$C$16&lt;2.6454,427.03-61.4733*(2.6454-'Imperial ME - Current'!$C$16),427.03)</f>
        <v>427.03</v>
      </c>
      <c r="L147" s="1">
        <f t="shared" si="55"/>
        <v>78608.469999999885</v>
      </c>
      <c r="O147" s="40">
        <v>169</v>
      </c>
      <c r="P147" s="40">
        <f>IF('Imperial ME - Current'!$D$16&lt;2.6872,982.62-123.62*(2.6872-'Imperial ME - Current'!$D$16),982.62)</f>
        <v>982.62</v>
      </c>
      <c r="Q147" s="1">
        <f t="shared" si="49"/>
        <v>127662.75999999979</v>
      </c>
      <c r="R147" s="40">
        <f>IF('Imperial ME - Current'!$D$16&lt;2.6454,427.03-61.4733*(2.6454-'Imperial ME - Current'!$D$16),427.03)</f>
        <v>427.03</v>
      </c>
      <c r="S147" s="1">
        <f t="shared" si="56"/>
        <v>78608.469999999885</v>
      </c>
      <c r="V147" s="40">
        <v>169</v>
      </c>
      <c r="W147" s="40">
        <f>IF('Imperial ME - Current'!$E$16&lt;2.6872,982.62-123.62*(2.6872-'Imperial ME - Current'!$E$16),982.62)</f>
        <v>982.62</v>
      </c>
      <c r="X147" s="1">
        <f t="shared" si="50"/>
        <v>127662.75999999979</v>
      </c>
      <c r="Y147" s="40">
        <f>IF('Imperial ME - Current'!$E$16&lt;2.6454,427.03-61.4733*(2.6454-'Imperial ME - Current'!$E$16),427.03)</f>
        <v>427.03</v>
      </c>
      <c r="Z147" s="1">
        <f t="shared" si="57"/>
        <v>78608.469999999885</v>
      </c>
      <c r="AC147" s="40">
        <v>169</v>
      </c>
      <c r="AD147" s="40">
        <f>IF('Imperial ME - Current'!$F$16&lt;2.6872,982.62-123.62*(2.6872-'Imperial ME - Current'!$F$16),982.62)</f>
        <v>982.62</v>
      </c>
      <c r="AE147" s="1">
        <f t="shared" si="51"/>
        <v>127662.75999999979</v>
      </c>
      <c r="AF147" s="40">
        <f>IF('Imperial ME - Current'!$F$16&lt;2.6454,427.03-61.4733*(2.6454-'Imperial ME - Current'!$F$16),427.03)</f>
        <v>427.03</v>
      </c>
      <c r="AG147" s="1">
        <f t="shared" si="58"/>
        <v>78608.469999999885</v>
      </c>
      <c r="AJ147" s="40">
        <v>169</v>
      </c>
      <c r="AK147" s="40">
        <f>IF('Imperial ME - Current'!$G$16&lt;2.6872,982.62-123.62*(2.6872-'Imperial ME - Current'!$G$16),982.62)</f>
        <v>982.62</v>
      </c>
      <c r="AL147" s="1">
        <f t="shared" si="52"/>
        <v>127662.75999999979</v>
      </c>
      <c r="AM147" s="40">
        <f>IF('Imperial ME - Current'!$G$16&lt;2.6454,427.03-61.4733*(2.6454-'Imperial ME - Current'!$G$16),427.03)</f>
        <v>427.03</v>
      </c>
      <c r="AN147" s="1">
        <f t="shared" si="59"/>
        <v>78608.469999999885</v>
      </c>
      <c r="AQ147" s="40">
        <v>169</v>
      </c>
      <c r="AR147" s="40">
        <f>IF('Imperial ME - Current'!$H$16&lt;2.6872,982.62-123.62*(2.6872-'Imperial ME - Current'!$H$16),982.62)</f>
        <v>982.62</v>
      </c>
      <c r="AS147" s="1">
        <f t="shared" si="53"/>
        <v>127662.75999999979</v>
      </c>
      <c r="AT147" s="40">
        <f>IF('Imperial ME - Current'!$H$16&lt;2.6454,427.03-61.4733*(2.6454-'Imperial ME - Current'!$H$16),427.03)</f>
        <v>427.03</v>
      </c>
      <c r="AU147" s="1">
        <f t="shared" si="60"/>
        <v>78608.469999999885</v>
      </c>
      <c r="AX147" s="40">
        <v>169</v>
      </c>
      <c r="AY147" s="40">
        <f>IF('Imperial ME - Current'!$I$16&lt;2.6872,982.62-123.62*(2.6872-'Imperial ME - Current'!$I$16),982.62)</f>
        <v>982.62</v>
      </c>
      <c r="AZ147" s="1">
        <f t="shared" si="54"/>
        <v>127662.75999999979</v>
      </c>
      <c r="BA147" s="40">
        <f>IF('Imperial ME - Current'!$I$16&lt;2.6454,427.03-61.4733*(2.6454-'Imperial ME - Current'!$I$16),427.03)</f>
        <v>427.03</v>
      </c>
      <c r="BB147" s="1">
        <f t="shared" si="61"/>
        <v>78608.469999999885</v>
      </c>
    </row>
    <row r="148" spans="1:54" x14ac:dyDescent="0.25">
      <c r="A148" s="40">
        <v>170</v>
      </c>
      <c r="B148" s="40">
        <f>IF('Imperial ME - Current'!$B$16&lt;2.6872,982.62-123.62*(2.6872-'Imperial ME - Current'!$B$16),982.62)</f>
        <v>982.62</v>
      </c>
      <c r="C148" s="1">
        <f t="shared" si="47"/>
        <v>128645.37999999979</v>
      </c>
      <c r="D148" s="40">
        <f>IF('Imperial ME - Current'!$B$16&lt;2.6454,427.03-61.4733*(2.6454-'Imperial ME - Current'!$B$16),427.03)</f>
        <v>427.03</v>
      </c>
      <c r="E148" s="1">
        <f t="shared" si="46"/>
        <v>79035.499999999884</v>
      </c>
      <c r="H148" s="40">
        <v>170</v>
      </c>
      <c r="I148" s="40">
        <f>IF('Imperial ME - Current'!$C$16&lt;2.6872,982.62-123.62*(2.6872-'Imperial ME - Current'!$C$16),982.62)</f>
        <v>982.62</v>
      </c>
      <c r="J148" s="1">
        <f t="shared" si="48"/>
        <v>128645.37999999979</v>
      </c>
      <c r="K148" s="40">
        <f>IF('Imperial ME - Current'!$C$16&lt;2.6454,427.03-61.4733*(2.6454-'Imperial ME - Current'!$C$16),427.03)</f>
        <v>427.03</v>
      </c>
      <c r="L148" s="1">
        <f t="shared" si="55"/>
        <v>79035.499999999884</v>
      </c>
      <c r="O148" s="40">
        <v>170</v>
      </c>
      <c r="P148" s="40">
        <f>IF('Imperial ME - Current'!$D$16&lt;2.6872,982.62-123.62*(2.6872-'Imperial ME - Current'!$D$16),982.62)</f>
        <v>982.62</v>
      </c>
      <c r="Q148" s="1">
        <f t="shared" si="49"/>
        <v>128645.37999999979</v>
      </c>
      <c r="R148" s="40">
        <f>IF('Imperial ME - Current'!$D$16&lt;2.6454,427.03-61.4733*(2.6454-'Imperial ME - Current'!$D$16),427.03)</f>
        <v>427.03</v>
      </c>
      <c r="S148" s="1">
        <f t="shared" si="56"/>
        <v>79035.499999999884</v>
      </c>
      <c r="V148" s="40">
        <v>170</v>
      </c>
      <c r="W148" s="40">
        <f>IF('Imperial ME - Current'!$E$16&lt;2.6872,982.62-123.62*(2.6872-'Imperial ME - Current'!$E$16),982.62)</f>
        <v>982.62</v>
      </c>
      <c r="X148" s="1">
        <f t="shared" si="50"/>
        <v>128645.37999999979</v>
      </c>
      <c r="Y148" s="40">
        <f>IF('Imperial ME - Current'!$E$16&lt;2.6454,427.03-61.4733*(2.6454-'Imperial ME - Current'!$E$16),427.03)</f>
        <v>427.03</v>
      </c>
      <c r="Z148" s="1">
        <f t="shared" si="57"/>
        <v>79035.499999999884</v>
      </c>
      <c r="AC148" s="40">
        <v>170</v>
      </c>
      <c r="AD148" s="40">
        <f>IF('Imperial ME - Current'!$F$16&lt;2.6872,982.62-123.62*(2.6872-'Imperial ME - Current'!$F$16),982.62)</f>
        <v>982.62</v>
      </c>
      <c r="AE148" s="1">
        <f t="shared" si="51"/>
        <v>128645.37999999979</v>
      </c>
      <c r="AF148" s="40">
        <f>IF('Imperial ME - Current'!$F$16&lt;2.6454,427.03-61.4733*(2.6454-'Imperial ME - Current'!$F$16),427.03)</f>
        <v>427.03</v>
      </c>
      <c r="AG148" s="1">
        <f t="shared" si="58"/>
        <v>79035.499999999884</v>
      </c>
      <c r="AJ148" s="40">
        <v>170</v>
      </c>
      <c r="AK148" s="40">
        <f>IF('Imperial ME - Current'!$G$16&lt;2.6872,982.62-123.62*(2.6872-'Imperial ME - Current'!$G$16),982.62)</f>
        <v>982.62</v>
      </c>
      <c r="AL148" s="1">
        <f t="shared" si="52"/>
        <v>128645.37999999979</v>
      </c>
      <c r="AM148" s="40">
        <f>IF('Imperial ME - Current'!$G$16&lt;2.6454,427.03-61.4733*(2.6454-'Imperial ME - Current'!$G$16),427.03)</f>
        <v>427.03</v>
      </c>
      <c r="AN148" s="1">
        <f t="shared" si="59"/>
        <v>79035.499999999884</v>
      </c>
      <c r="AQ148" s="40">
        <v>170</v>
      </c>
      <c r="AR148" s="40">
        <f>IF('Imperial ME - Current'!$H$16&lt;2.6872,982.62-123.62*(2.6872-'Imperial ME - Current'!$H$16),982.62)</f>
        <v>982.62</v>
      </c>
      <c r="AS148" s="1">
        <f t="shared" si="53"/>
        <v>128645.37999999979</v>
      </c>
      <c r="AT148" s="40">
        <f>IF('Imperial ME - Current'!$H$16&lt;2.6454,427.03-61.4733*(2.6454-'Imperial ME - Current'!$H$16),427.03)</f>
        <v>427.03</v>
      </c>
      <c r="AU148" s="1">
        <f t="shared" si="60"/>
        <v>79035.499999999884</v>
      </c>
      <c r="AX148" s="40">
        <v>170</v>
      </c>
      <c r="AY148" s="40">
        <f>IF('Imperial ME - Current'!$I$16&lt;2.6872,982.62-123.62*(2.6872-'Imperial ME - Current'!$I$16),982.62)</f>
        <v>982.62</v>
      </c>
      <c r="AZ148" s="1">
        <f t="shared" si="54"/>
        <v>128645.37999999979</v>
      </c>
      <c r="BA148" s="40">
        <f>IF('Imperial ME - Current'!$I$16&lt;2.6454,427.03-61.4733*(2.6454-'Imperial ME - Current'!$I$16),427.03)</f>
        <v>427.03</v>
      </c>
      <c r="BB148" s="1">
        <f t="shared" si="61"/>
        <v>79035.499999999884</v>
      </c>
    </row>
    <row r="149" spans="1:54" x14ac:dyDescent="0.25">
      <c r="A149" s="40">
        <v>171</v>
      </c>
      <c r="B149" s="40">
        <f>IF('Imperial ME - Current'!$B$16&lt;2.3542,1079.85-130.66*(2.3542-'Imperial ME - Current'!$B$16),1079.85)</f>
        <v>1079.8499999999999</v>
      </c>
      <c r="C149" s="1">
        <f t="shared" si="47"/>
        <v>129725.22999999979</v>
      </c>
      <c r="D149" s="40">
        <f>IF('Imperial ME - Current'!$B$16&lt;2.3795,385.62-52.4691*(2.3795-'Imperial ME - Current'!$B$16),385.62)</f>
        <v>385.62</v>
      </c>
      <c r="E149" s="1">
        <f t="shared" si="46"/>
        <v>79421.119999999879</v>
      </c>
      <c r="H149" s="40">
        <v>171</v>
      </c>
      <c r="I149" s="40">
        <f>IF('Imperial ME - Current'!$C$16&lt;2.3542,1079.85-130.66*(2.3542-'Imperial ME - Current'!$C$16),1079.85)</f>
        <v>1079.8499999999999</v>
      </c>
      <c r="J149" s="1">
        <f t="shared" si="48"/>
        <v>129725.22999999979</v>
      </c>
      <c r="K149" s="40">
        <f>IF('Imperial ME - Current'!$C$16&lt;2.3795,385.62-52.4691*(2.3795-'Imperial ME - Current'!$C$16),385.62)</f>
        <v>385.62</v>
      </c>
      <c r="L149" s="1">
        <f t="shared" si="55"/>
        <v>79421.119999999879</v>
      </c>
      <c r="O149" s="40">
        <v>171</v>
      </c>
      <c r="P149" s="40">
        <f>IF('Imperial ME - Current'!$D$16&lt;2.3542,1079.85-130.66*(2.3542-'Imperial ME - Current'!$D$16),1079.85)</f>
        <v>1079.8499999999999</v>
      </c>
      <c r="Q149" s="1">
        <f t="shared" si="49"/>
        <v>129725.22999999979</v>
      </c>
      <c r="R149" s="40">
        <f>IF('Imperial ME - Current'!$D$16&lt;2.3795,385.62-52.4691*(2.3795-'Imperial ME - Current'!$D$16),385.62)</f>
        <v>385.62</v>
      </c>
      <c r="S149" s="1">
        <f t="shared" si="56"/>
        <v>79421.119999999879</v>
      </c>
      <c r="V149" s="40">
        <v>171</v>
      </c>
      <c r="W149" s="40">
        <f>IF('Imperial ME - Current'!$E$16&lt;2.3542,1079.85-130.66*(2.3542-'Imperial ME - Current'!$E$16),1079.85)</f>
        <v>1079.8499999999999</v>
      </c>
      <c r="X149" s="1">
        <f t="shared" si="50"/>
        <v>129725.22999999979</v>
      </c>
      <c r="Y149" s="40">
        <f>IF('Imperial ME - Current'!$E$16&lt;2.3795,385.62-52.4691*(2.3795-'Imperial ME - Current'!$E$16),385.62)</f>
        <v>385.62</v>
      </c>
      <c r="Z149" s="1">
        <f t="shared" si="57"/>
        <v>79421.119999999879</v>
      </c>
      <c r="AC149" s="40">
        <v>171</v>
      </c>
      <c r="AD149" s="40">
        <f>IF('Imperial ME - Current'!$F$16&lt;2.3542,1079.85-130.66*(2.3542-'Imperial ME - Current'!$F$16),1079.85)</f>
        <v>1079.8499999999999</v>
      </c>
      <c r="AE149" s="1">
        <f t="shared" si="51"/>
        <v>129725.22999999979</v>
      </c>
      <c r="AF149" s="40">
        <f>IF('Imperial ME - Current'!$F$16&lt;2.3795,385.62-52.4691*(2.3795-'Imperial ME - Current'!$F$16),385.62)</f>
        <v>385.62</v>
      </c>
      <c r="AG149" s="1">
        <f t="shared" si="58"/>
        <v>79421.119999999879</v>
      </c>
      <c r="AJ149" s="40">
        <v>171</v>
      </c>
      <c r="AK149" s="40">
        <f>IF('Imperial ME - Current'!$G$16&lt;2.3542,1079.85-130.66*(2.3542-'Imperial ME - Current'!$G$16),1079.85)</f>
        <v>1079.8499999999999</v>
      </c>
      <c r="AL149" s="1">
        <f t="shared" si="52"/>
        <v>129725.22999999979</v>
      </c>
      <c r="AM149" s="40">
        <f>IF('Imperial ME - Current'!$G$16&lt;2.3795,385.62-52.4691*(2.3795-'Imperial ME - Current'!$G$16),385.62)</f>
        <v>385.62</v>
      </c>
      <c r="AN149" s="1">
        <f t="shared" si="59"/>
        <v>79421.119999999879</v>
      </c>
      <c r="AQ149" s="40">
        <v>171</v>
      </c>
      <c r="AR149" s="40">
        <f>IF('Imperial ME - Current'!$H$16&lt;2.3542,1079.85-130.66*(2.3542-'Imperial ME - Current'!$H$16),1079.85)</f>
        <v>1079.8499999999999</v>
      </c>
      <c r="AS149" s="1">
        <f t="shared" si="53"/>
        <v>129725.22999999979</v>
      </c>
      <c r="AT149" s="40">
        <f>IF('Imperial ME - Current'!$H$16&lt;2.3795,385.62-52.4691*(2.3795-'Imperial ME - Current'!$H$16),385.62)</f>
        <v>385.62</v>
      </c>
      <c r="AU149" s="1">
        <f t="shared" si="60"/>
        <v>79421.119999999879</v>
      </c>
      <c r="AX149" s="40">
        <v>171</v>
      </c>
      <c r="AY149" s="40">
        <f>IF('Imperial ME - Current'!$I$16&lt;2.3542,1079.85-130.66*(2.3542-'Imperial ME - Current'!$I$16),1079.85)</f>
        <v>1079.8499999999999</v>
      </c>
      <c r="AZ149" s="1">
        <f t="shared" si="54"/>
        <v>129725.22999999979</v>
      </c>
      <c r="BA149" s="40">
        <f>IF('Imperial ME - Current'!$I$16&lt;2.3795,385.62-52.4691*(2.3795-'Imperial ME - Current'!$I$16),385.62)</f>
        <v>385.62</v>
      </c>
      <c r="BB149" s="1">
        <f t="shared" si="61"/>
        <v>79421.119999999879</v>
      </c>
    </row>
    <row r="150" spans="1:54" x14ac:dyDescent="0.25">
      <c r="A150" s="40">
        <v>172</v>
      </c>
      <c r="B150" s="40">
        <f>IF('Imperial ME - Current'!$B$16&lt;2.3542,1079.85-130.66*(2.3542-'Imperial ME - Current'!$B$16),1079.85)</f>
        <v>1079.8499999999999</v>
      </c>
      <c r="C150" s="1">
        <f t="shared" si="47"/>
        <v>130805.0799999998</v>
      </c>
      <c r="D150" s="40">
        <f>IF('Imperial ME - Current'!$B$16&lt;2.3795,385.62-52.4691*(2.3795-'Imperial ME - Current'!$B$16),385.62)</f>
        <v>385.62</v>
      </c>
      <c r="E150" s="1">
        <f t="shared" si="46"/>
        <v>79806.739999999874</v>
      </c>
      <c r="H150" s="40">
        <v>172</v>
      </c>
      <c r="I150" s="40">
        <f>IF('Imperial ME - Current'!$C$16&lt;2.3542,1079.85-130.66*(2.3542-'Imperial ME - Current'!$C$16),1079.85)</f>
        <v>1079.8499999999999</v>
      </c>
      <c r="J150" s="1">
        <f t="shared" si="48"/>
        <v>130805.0799999998</v>
      </c>
      <c r="K150" s="40">
        <f>IF('Imperial ME - Current'!$C$16&lt;2.3795,385.62-52.4691*(2.3795-'Imperial ME - Current'!$C$16),385.62)</f>
        <v>385.62</v>
      </c>
      <c r="L150" s="1">
        <f t="shared" si="55"/>
        <v>79806.739999999874</v>
      </c>
      <c r="O150" s="40">
        <v>172</v>
      </c>
      <c r="P150" s="40">
        <f>IF('Imperial ME - Current'!$D$16&lt;2.3542,1079.85-130.66*(2.3542-'Imperial ME - Current'!$D$16),1079.85)</f>
        <v>1079.8499999999999</v>
      </c>
      <c r="Q150" s="1">
        <f t="shared" si="49"/>
        <v>130805.0799999998</v>
      </c>
      <c r="R150" s="40">
        <f>IF('Imperial ME - Current'!$D$16&lt;2.3795,385.62-52.4691*(2.3795-'Imperial ME - Current'!$D$16),385.62)</f>
        <v>385.62</v>
      </c>
      <c r="S150" s="1">
        <f t="shared" si="56"/>
        <v>79806.739999999874</v>
      </c>
      <c r="V150" s="40">
        <v>172</v>
      </c>
      <c r="W150" s="40">
        <f>IF('Imperial ME - Current'!$E$16&lt;2.3542,1079.85-130.66*(2.3542-'Imperial ME - Current'!$E$16),1079.85)</f>
        <v>1079.8499999999999</v>
      </c>
      <c r="X150" s="1">
        <f t="shared" si="50"/>
        <v>130805.0799999998</v>
      </c>
      <c r="Y150" s="40">
        <f>IF('Imperial ME - Current'!$E$16&lt;2.3795,385.62-52.4691*(2.3795-'Imperial ME - Current'!$E$16),385.62)</f>
        <v>385.62</v>
      </c>
      <c r="Z150" s="1">
        <f t="shared" si="57"/>
        <v>79806.739999999874</v>
      </c>
      <c r="AC150" s="40">
        <v>172</v>
      </c>
      <c r="AD150" s="40">
        <f>IF('Imperial ME - Current'!$F$16&lt;2.3542,1079.85-130.66*(2.3542-'Imperial ME - Current'!$F$16),1079.85)</f>
        <v>1079.8499999999999</v>
      </c>
      <c r="AE150" s="1">
        <f t="shared" si="51"/>
        <v>130805.0799999998</v>
      </c>
      <c r="AF150" s="40">
        <f>IF('Imperial ME - Current'!$F$16&lt;2.3795,385.62-52.4691*(2.3795-'Imperial ME - Current'!$F$16),385.62)</f>
        <v>385.62</v>
      </c>
      <c r="AG150" s="1">
        <f t="shared" si="58"/>
        <v>79806.739999999874</v>
      </c>
      <c r="AJ150" s="40">
        <v>172</v>
      </c>
      <c r="AK150" s="40">
        <f>IF('Imperial ME - Current'!$G$16&lt;2.3542,1079.85-130.66*(2.3542-'Imperial ME - Current'!$G$16),1079.85)</f>
        <v>1079.8499999999999</v>
      </c>
      <c r="AL150" s="1">
        <f t="shared" si="52"/>
        <v>130805.0799999998</v>
      </c>
      <c r="AM150" s="40">
        <f>IF('Imperial ME - Current'!$G$16&lt;2.3795,385.62-52.4691*(2.3795-'Imperial ME - Current'!$G$16),385.62)</f>
        <v>385.62</v>
      </c>
      <c r="AN150" s="1">
        <f t="shared" si="59"/>
        <v>79806.739999999874</v>
      </c>
      <c r="AQ150" s="40">
        <v>172</v>
      </c>
      <c r="AR150" s="40">
        <f>IF('Imperial ME - Current'!$H$16&lt;2.3542,1079.85-130.66*(2.3542-'Imperial ME - Current'!$H$16),1079.85)</f>
        <v>1079.8499999999999</v>
      </c>
      <c r="AS150" s="1">
        <f t="shared" si="53"/>
        <v>130805.0799999998</v>
      </c>
      <c r="AT150" s="40">
        <f>IF('Imperial ME - Current'!$H$16&lt;2.3795,385.62-52.4691*(2.3795-'Imperial ME - Current'!$H$16),385.62)</f>
        <v>385.62</v>
      </c>
      <c r="AU150" s="1">
        <f t="shared" si="60"/>
        <v>79806.739999999874</v>
      </c>
      <c r="AX150" s="40">
        <v>172</v>
      </c>
      <c r="AY150" s="40">
        <f>IF('Imperial ME - Current'!$I$16&lt;2.3542,1079.85-130.66*(2.3542-'Imperial ME - Current'!$I$16),1079.85)</f>
        <v>1079.8499999999999</v>
      </c>
      <c r="AZ150" s="1">
        <f t="shared" si="54"/>
        <v>130805.0799999998</v>
      </c>
      <c r="BA150" s="40">
        <f>IF('Imperial ME - Current'!$I$16&lt;2.3795,385.62-52.4691*(2.3795-'Imperial ME - Current'!$I$16),385.62)</f>
        <v>385.62</v>
      </c>
      <c r="BB150" s="1">
        <f t="shared" si="61"/>
        <v>79806.739999999874</v>
      </c>
    </row>
    <row r="151" spans="1:54" x14ac:dyDescent="0.25">
      <c r="A151" s="40">
        <v>173</v>
      </c>
      <c r="B151" s="40">
        <f>IF('Imperial ME - Current'!$B$16&lt;2.3542,1079.85-130.66*(2.3542-'Imperial ME - Current'!$B$16),1079.85)</f>
        <v>1079.8499999999999</v>
      </c>
      <c r="C151" s="1">
        <f t="shared" si="47"/>
        <v>131884.92999999979</v>
      </c>
      <c r="D151" s="40">
        <f>IF('Imperial ME - Current'!$B$16&lt;2.3795,385.62-52.4691*(2.3795-'Imperial ME - Current'!$B$16),385.62)</f>
        <v>385.62</v>
      </c>
      <c r="E151" s="1">
        <f t="shared" si="46"/>
        <v>80192.35999999987</v>
      </c>
      <c r="H151" s="40">
        <v>173</v>
      </c>
      <c r="I151" s="40">
        <f>IF('Imperial ME - Current'!$C$16&lt;2.3542,1079.85-130.66*(2.3542-'Imperial ME - Current'!$C$16),1079.85)</f>
        <v>1079.8499999999999</v>
      </c>
      <c r="J151" s="1">
        <f t="shared" si="48"/>
        <v>131884.92999999979</v>
      </c>
      <c r="K151" s="40">
        <f>IF('Imperial ME - Current'!$C$16&lt;2.3795,385.62-52.4691*(2.3795-'Imperial ME - Current'!$C$16),385.62)</f>
        <v>385.62</v>
      </c>
      <c r="L151" s="1">
        <f t="shared" si="55"/>
        <v>80192.35999999987</v>
      </c>
      <c r="O151" s="40">
        <v>173</v>
      </c>
      <c r="P151" s="40">
        <f>IF('Imperial ME - Current'!$D$16&lt;2.3542,1079.85-130.66*(2.3542-'Imperial ME - Current'!$D$16),1079.85)</f>
        <v>1079.8499999999999</v>
      </c>
      <c r="Q151" s="1">
        <f t="shared" si="49"/>
        <v>131884.92999999979</v>
      </c>
      <c r="R151" s="40">
        <f>IF('Imperial ME - Current'!$D$16&lt;2.3795,385.62-52.4691*(2.3795-'Imperial ME - Current'!$D$16),385.62)</f>
        <v>385.62</v>
      </c>
      <c r="S151" s="1">
        <f t="shared" si="56"/>
        <v>80192.35999999987</v>
      </c>
      <c r="V151" s="40">
        <v>173</v>
      </c>
      <c r="W151" s="40">
        <f>IF('Imperial ME - Current'!$E$16&lt;2.3542,1079.85-130.66*(2.3542-'Imperial ME - Current'!$E$16),1079.85)</f>
        <v>1079.8499999999999</v>
      </c>
      <c r="X151" s="1">
        <f t="shared" si="50"/>
        <v>131884.92999999979</v>
      </c>
      <c r="Y151" s="40">
        <f>IF('Imperial ME - Current'!$E$16&lt;2.3795,385.62-52.4691*(2.3795-'Imperial ME - Current'!$E$16),385.62)</f>
        <v>385.62</v>
      </c>
      <c r="Z151" s="1">
        <f t="shared" si="57"/>
        <v>80192.35999999987</v>
      </c>
      <c r="AC151" s="40">
        <v>173</v>
      </c>
      <c r="AD151" s="40">
        <f>IF('Imperial ME - Current'!$F$16&lt;2.3542,1079.85-130.66*(2.3542-'Imperial ME - Current'!$F$16),1079.85)</f>
        <v>1079.8499999999999</v>
      </c>
      <c r="AE151" s="1">
        <f t="shared" si="51"/>
        <v>131884.92999999979</v>
      </c>
      <c r="AF151" s="40">
        <f>IF('Imperial ME - Current'!$F$16&lt;2.3795,385.62-52.4691*(2.3795-'Imperial ME - Current'!$F$16),385.62)</f>
        <v>385.62</v>
      </c>
      <c r="AG151" s="1">
        <f t="shared" si="58"/>
        <v>80192.35999999987</v>
      </c>
      <c r="AJ151" s="40">
        <v>173</v>
      </c>
      <c r="AK151" s="40">
        <f>IF('Imperial ME - Current'!$G$16&lt;2.3542,1079.85-130.66*(2.3542-'Imperial ME - Current'!$G$16),1079.85)</f>
        <v>1079.8499999999999</v>
      </c>
      <c r="AL151" s="1">
        <f t="shared" si="52"/>
        <v>131884.92999999979</v>
      </c>
      <c r="AM151" s="40">
        <f>IF('Imperial ME - Current'!$G$16&lt;2.3795,385.62-52.4691*(2.3795-'Imperial ME - Current'!$G$16),385.62)</f>
        <v>385.62</v>
      </c>
      <c r="AN151" s="1">
        <f t="shared" si="59"/>
        <v>80192.35999999987</v>
      </c>
      <c r="AQ151" s="40">
        <v>173</v>
      </c>
      <c r="AR151" s="40">
        <f>IF('Imperial ME - Current'!$H$16&lt;2.3542,1079.85-130.66*(2.3542-'Imperial ME - Current'!$H$16),1079.85)</f>
        <v>1079.8499999999999</v>
      </c>
      <c r="AS151" s="1">
        <f t="shared" si="53"/>
        <v>131884.92999999979</v>
      </c>
      <c r="AT151" s="40">
        <f>IF('Imperial ME - Current'!$H$16&lt;2.3795,385.62-52.4691*(2.3795-'Imperial ME - Current'!$H$16),385.62)</f>
        <v>385.62</v>
      </c>
      <c r="AU151" s="1">
        <f t="shared" si="60"/>
        <v>80192.35999999987</v>
      </c>
      <c r="AX151" s="40">
        <v>173</v>
      </c>
      <c r="AY151" s="40">
        <f>IF('Imperial ME - Current'!$I$16&lt;2.3542,1079.85-130.66*(2.3542-'Imperial ME - Current'!$I$16),1079.85)</f>
        <v>1079.8499999999999</v>
      </c>
      <c r="AZ151" s="1">
        <f t="shared" si="54"/>
        <v>131884.92999999979</v>
      </c>
      <c r="BA151" s="40">
        <f>IF('Imperial ME - Current'!$I$16&lt;2.3795,385.62-52.4691*(2.3795-'Imperial ME - Current'!$I$16),385.62)</f>
        <v>385.62</v>
      </c>
      <c r="BB151" s="1">
        <f t="shared" si="61"/>
        <v>80192.35999999987</v>
      </c>
    </row>
    <row r="152" spans="1:54" x14ac:dyDescent="0.25">
      <c r="A152" s="40">
        <v>174</v>
      </c>
      <c r="B152" s="40">
        <f>IF('Imperial ME - Current'!$B$16&lt;2.3542,1079.85-130.66*(2.3542-'Imperial ME - Current'!$B$16),1079.85)</f>
        <v>1079.8499999999999</v>
      </c>
      <c r="C152" s="1">
        <f t="shared" si="47"/>
        <v>132964.7799999998</v>
      </c>
      <c r="D152" s="40">
        <f>IF('Imperial ME - Current'!$B$16&lt;2.3795,385.62-52.4691*(2.3795-'Imperial ME - Current'!$B$16),385.62)</f>
        <v>385.62</v>
      </c>
      <c r="E152" s="1">
        <f t="shared" si="46"/>
        <v>80577.979999999865</v>
      </c>
      <c r="H152" s="40">
        <v>174</v>
      </c>
      <c r="I152" s="40">
        <f>IF('Imperial ME - Current'!$C$16&lt;2.3542,1079.85-130.66*(2.3542-'Imperial ME - Current'!$C$16),1079.85)</f>
        <v>1079.8499999999999</v>
      </c>
      <c r="J152" s="1">
        <f t="shared" si="48"/>
        <v>132964.7799999998</v>
      </c>
      <c r="K152" s="40">
        <f>IF('Imperial ME - Current'!$C$16&lt;2.3795,385.62-52.4691*(2.3795-'Imperial ME - Current'!$C$16),385.62)</f>
        <v>385.62</v>
      </c>
      <c r="L152" s="1">
        <f t="shared" si="55"/>
        <v>80577.979999999865</v>
      </c>
      <c r="O152" s="40">
        <v>174</v>
      </c>
      <c r="P152" s="40">
        <f>IF('Imperial ME - Current'!$D$16&lt;2.3542,1079.85-130.66*(2.3542-'Imperial ME - Current'!$D$16),1079.85)</f>
        <v>1079.8499999999999</v>
      </c>
      <c r="Q152" s="1">
        <f t="shared" si="49"/>
        <v>132964.7799999998</v>
      </c>
      <c r="R152" s="40">
        <f>IF('Imperial ME - Current'!$D$16&lt;2.3795,385.62-52.4691*(2.3795-'Imperial ME - Current'!$D$16),385.62)</f>
        <v>385.62</v>
      </c>
      <c r="S152" s="1">
        <f t="shared" si="56"/>
        <v>80577.979999999865</v>
      </c>
      <c r="V152" s="40">
        <v>174</v>
      </c>
      <c r="W152" s="40">
        <f>IF('Imperial ME - Current'!$E$16&lt;2.3542,1079.85-130.66*(2.3542-'Imperial ME - Current'!$E$16),1079.85)</f>
        <v>1079.8499999999999</v>
      </c>
      <c r="X152" s="1">
        <f t="shared" si="50"/>
        <v>132964.7799999998</v>
      </c>
      <c r="Y152" s="40">
        <f>IF('Imperial ME - Current'!$E$16&lt;2.3795,385.62-52.4691*(2.3795-'Imperial ME - Current'!$E$16),385.62)</f>
        <v>385.62</v>
      </c>
      <c r="Z152" s="1">
        <f t="shared" si="57"/>
        <v>80577.979999999865</v>
      </c>
      <c r="AC152" s="40">
        <v>174</v>
      </c>
      <c r="AD152" s="40">
        <f>IF('Imperial ME - Current'!$F$16&lt;2.3542,1079.85-130.66*(2.3542-'Imperial ME - Current'!$F$16),1079.85)</f>
        <v>1079.8499999999999</v>
      </c>
      <c r="AE152" s="1">
        <f t="shared" si="51"/>
        <v>132964.7799999998</v>
      </c>
      <c r="AF152" s="40">
        <f>IF('Imperial ME - Current'!$F$16&lt;2.3795,385.62-52.4691*(2.3795-'Imperial ME - Current'!$F$16),385.62)</f>
        <v>385.62</v>
      </c>
      <c r="AG152" s="1">
        <f t="shared" si="58"/>
        <v>80577.979999999865</v>
      </c>
      <c r="AJ152" s="40">
        <v>174</v>
      </c>
      <c r="AK152" s="40">
        <f>IF('Imperial ME - Current'!$G$16&lt;2.3542,1079.85-130.66*(2.3542-'Imperial ME - Current'!$G$16),1079.85)</f>
        <v>1079.8499999999999</v>
      </c>
      <c r="AL152" s="1">
        <f t="shared" si="52"/>
        <v>132964.7799999998</v>
      </c>
      <c r="AM152" s="40">
        <f>IF('Imperial ME - Current'!$G$16&lt;2.3795,385.62-52.4691*(2.3795-'Imperial ME - Current'!$G$16),385.62)</f>
        <v>385.62</v>
      </c>
      <c r="AN152" s="1">
        <f t="shared" si="59"/>
        <v>80577.979999999865</v>
      </c>
      <c r="AQ152" s="40">
        <v>174</v>
      </c>
      <c r="AR152" s="40">
        <f>IF('Imperial ME - Current'!$H$16&lt;2.3542,1079.85-130.66*(2.3542-'Imperial ME - Current'!$H$16),1079.85)</f>
        <v>1079.8499999999999</v>
      </c>
      <c r="AS152" s="1">
        <f t="shared" si="53"/>
        <v>132964.7799999998</v>
      </c>
      <c r="AT152" s="40">
        <f>IF('Imperial ME - Current'!$H$16&lt;2.3795,385.62-52.4691*(2.3795-'Imperial ME - Current'!$H$16),385.62)</f>
        <v>385.62</v>
      </c>
      <c r="AU152" s="1">
        <f t="shared" si="60"/>
        <v>80577.979999999865</v>
      </c>
      <c r="AX152" s="40">
        <v>174</v>
      </c>
      <c r="AY152" s="40">
        <f>IF('Imperial ME - Current'!$I$16&lt;2.3542,1079.85-130.66*(2.3542-'Imperial ME - Current'!$I$16),1079.85)</f>
        <v>1079.8499999999999</v>
      </c>
      <c r="AZ152" s="1">
        <f t="shared" si="54"/>
        <v>132964.7799999998</v>
      </c>
      <c r="BA152" s="40">
        <f>IF('Imperial ME - Current'!$I$16&lt;2.3795,385.62-52.4691*(2.3795-'Imperial ME - Current'!$I$16),385.62)</f>
        <v>385.62</v>
      </c>
      <c r="BB152" s="1">
        <f t="shared" si="61"/>
        <v>80577.979999999865</v>
      </c>
    </row>
    <row r="153" spans="1:54" x14ac:dyDescent="0.25">
      <c r="A153" s="40">
        <v>175</v>
      </c>
      <c r="B153" s="40">
        <f>IF('Imperial ME - Current'!$B$16&lt;2.3542,1079.85-130.66*(2.3542-'Imperial ME - Current'!$B$16),1079.85)</f>
        <v>1079.8499999999999</v>
      </c>
      <c r="C153" s="1">
        <f t="shared" si="47"/>
        <v>134044.6299999998</v>
      </c>
      <c r="D153" s="40">
        <f>IF('Imperial ME - Current'!$B$16&lt;2.3795,385.62-52.4691*(2.3795-'Imperial ME - Current'!$B$16),385.62)</f>
        <v>385.62</v>
      </c>
      <c r="E153" s="1">
        <f t="shared" si="46"/>
        <v>80963.59999999986</v>
      </c>
      <c r="H153" s="40">
        <v>175</v>
      </c>
      <c r="I153" s="40">
        <f>IF('Imperial ME - Current'!$C$16&lt;2.3542,1079.85-130.66*(2.3542-'Imperial ME - Current'!$C$16),1079.85)</f>
        <v>1079.8499999999999</v>
      </c>
      <c r="J153" s="1">
        <f t="shared" si="48"/>
        <v>134044.6299999998</v>
      </c>
      <c r="K153" s="40">
        <f>IF('Imperial ME - Current'!$C$16&lt;2.3795,385.62-52.4691*(2.3795-'Imperial ME - Current'!$C$16),385.62)</f>
        <v>385.62</v>
      </c>
      <c r="L153" s="1">
        <f t="shared" si="55"/>
        <v>80963.59999999986</v>
      </c>
      <c r="O153" s="40">
        <v>175</v>
      </c>
      <c r="P153" s="40">
        <f>IF('Imperial ME - Current'!$D$16&lt;2.3542,1079.85-130.66*(2.3542-'Imperial ME - Current'!$D$16),1079.85)</f>
        <v>1079.8499999999999</v>
      </c>
      <c r="Q153" s="1">
        <f t="shared" si="49"/>
        <v>134044.6299999998</v>
      </c>
      <c r="R153" s="40">
        <f>IF('Imperial ME - Current'!$D$16&lt;2.3795,385.62-52.4691*(2.3795-'Imperial ME - Current'!$D$16),385.62)</f>
        <v>385.62</v>
      </c>
      <c r="S153" s="1">
        <f t="shared" si="56"/>
        <v>80963.59999999986</v>
      </c>
      <c r="V153" s="40">
        <v>175</v>
      </c>
      <c r="W153" s="40">
        <f>IF('Imperial ME - Current'!$E$16&lt;2.3542,1079.85-130.66*(2.3542-'Imperial ME - Current'!$E$16),1079.85)</f>
        <v>1079.8499999999999</v>
      </c>
      <c r="X153" s="1">
        <f t="shared" si="50"/>
        <v>134044.6299999998</v>
      </c>
      <c r="Y153" s="40">
        <f>IF('Imperial ME - Current'!$E$16&lt;2.3795,385.62-52.4691*(2.3795-'Imperial ME - Current'!$E$16),385.62)</f>
        <v>385.62</v>
      </c>
      <c r="Z153" s="1">
        <f t="shared" si="57"/>
        <v>80963.59999999986</v>
      </c>
      <c r="AC153" s="40">
        <v>175</v>
      </c>
      <c r="AD153" s="40">
        <f>IF('Imperial ME - Current'!$F$16&lt;2.3542,1079.85-130.66*(2.3542-'Imperial ME - Current'!$F$16),1079.85)</f>
        <v>1079.8499999999999</v>
      </c>
      <c r="AE153" s="1">
        <f t="shared" si="51"/>
        <v>134044.6299999998</v>
      </c>
      <c r="AF153" s="40">
        <f>IF('Imperial ME - Current'!$F$16&lt;2.3795,385.62-52.4691*(2.3795-'Imperial ME - Current'!$F$16),385.62)</f>
        <v>385.62</v>
      </c>
      <c r="AG153" s="1">
        <f t="shared" si="58"/>
        <v>80963.59999999986</v>
      </c>
      <c r="AJ153" s="40">
        <v>175</v>
      </c>
      <c r="AK153" s="40">
        <f>IF('Imperial ME - Current'!$G$16&lt;2.3542,1079.85-130.66*(2.3542-'Imperial ME - Current'!$G$16),1079.85)</f>
        <v>1079.8499999999999</v>
      </c>
      <c r="AL153" s="1">
        <f t="shared" si="52"/>
        <v>134044.6299999998</v>
      </c>
      <c r="AM153" s="40">
        <f>IF('Imperial ME - Current'!$G$16&lt;2.3795,385.62-52.4691*(2.3795-'Imperial ME - Current'!$G$16),385.62)</f>
        <v>385.62</v>
      </c>
      <c r="AN153" s="1">
        <f t="shared" si="59"/>
        <v>80963.59999999986</v>
      </c>
      <c r="AQ153" s="40">
        <v>175</v>
      </c>
      <c r="AR153" s="40">
        <f>IF('Imperial ME - Current'!$H$16&lt;2.3542,1079.85-130.66*(2.3542-'Imperial ME - Current'!$H$16),1079.85)</f>
        <v>1079.8499999999999</v>
      </c>
      <c r="AS153" s="1">
        <f t="shared" si="53"/>
        <v>134044.6299999998</v>
      </c>
      <c r="AT153" s="40">
        <f>IF('Imperial ME - Current'!$H$16&lt;2.3795,385.62-52.4691*(2.3795-'Imperial ME - Current'!$H$16),385.62)</f>
        <v>385.62</v>
      </c>
      <c r="AU153" s="1">
        <f t="shared" si="60"/>
        <v>80963.59999999986</v>
      </c>
      <c r="AX153" s="40">
        <v>175</v>
      </c>
      <c r="AY153" s="40">
        <f>IF('Imperial ME - Current'!$I$16&lt;2.3542,1079.85-130.66*(2.3542-'Imperial ME - Current'!$I$16),1079.85)</f>
        <v>1079.8499999999999</v>
      </c>
      <c r="AZ153" s="1">
        <f t="shared" si="54"/>
        <v>134044.6299999998</v>
      </c>
      <c r="BA153" s="40">
        <f>IF('Imperial ME - Current'!$I$16&lt;2.3795,385.62-52.4691*(2.3795-'Imperial ME - Current'!$I$16),385.62)</f>
        <v>385.62</v>
      </c>
      <c r="BB153" s="1">
        <f t="shared" si="61"/>
        <v>80963.59999999986</v>
      </c>
    </row>
    <row r="154" spans="1:54" x14ac:dyDescent="0.25">
      <c r="A154" s="40">
        <v>176</v>
      </c>
      <c r="B154" s="40">
        <f>IF('Imperial ME - Current'!$B$16&lt;2.3542,1079.85-130.66*(2.3542-'Imperial ME - Current'!$B$16),1079.85)</f>
        <v>1079.8499999999999</v>
      </c>
      <c r="C154" s="1">
        <f t="shared" si="47"/>
        <v>135124.47999999981</v>
      </c>
      <c r="D154" s="40">
        <f>IF('Imperial ME - Current'!$B$16&lt;2.3795,385.62-52.4691*(2.3795-'Imperial ME - Current'!$B$16),385.62)</f>
        <v>385.62</v>
      </c>
      <c r="E154" s="1">
        <f t="shared" si="46"/>
        <v>81349.219999999856</v>
      </c>
      <c r="H154" s="40">
        <v>176</v>
      </c>
      <c r="I154" s="40">
        <f>IF('Imperial ME - Current'!$C$16&lt;2.3542,1079.85-130.66*(2.3542-'Imperial ME - Current'!$C$16),1079.85)</f>
        <v>1079.8499999999999</v>
      </c>
      <c r="J154" s="1">
        <f t="shared" si="48"/>
        <v>135124.47999999981</v>
      </c>
      <c r="K154" s="40">
        <f>IF('Imperial ME - Current'!$C$16&lt;2.3795,385.62-52.4691*(2.3795-'Imperial ME - Current'!$C$16),385.62)</f>
        <v>385.62</v>
      </c>
      <c r="L154" s="1">
        <f t="shared" si="55"/>
        <v>81349.219999999856</v>
      </c>
      <c r="O154" s="40">
        <v>176</v>
      </c>
      <c r="P154" s="40">
        <f>IF('Imperial ME - Current'!$D$16&lt;2.3542,1079.85-130.66*(2.3542-'Imperial ME - Current'!$D$16),1079.85)</f>
        <v>1079.8499999999999</v>
      </c>
      <c r="Q154" s="1">
        <f t="shared" si="49"/>
        <v>135124.47999999981</v>
      </c>
      <c r="R154" s="40">
        <f>IF('Imperial ME - Current'!$D$16&lt;2.3795,385.62-52.4691*(2.3795-'Imperial ME - Current'!$D$16),385.62)</f>
        <v>385.62</v>
      </c>
      <c r="S154" s="1">
        <f t="shared" si="56"/>
        <v>81349.219999999856</v>
      </c>
      <c r="V154" s="40">
        <v>176</v>
      </c>
      <c r="W154" s="40">
        <f>IF('Imperial ME - Current'!$E$16&lt;2.3542,1079.85-130.66*(2.3542-'Imperial ME - Current'!$E$16),1079.85)</f>
        <v>1079.8499999999999</v>
      </c>
      <c r="X154" s="1">
        <f t="shared" si="50"/>
        <v>135124.47999999981</v>
      </c>
      <c r="Y154" s="40">
        <f>IF('Imperial ME - Current'!$E$16&lt;2.3795,385.62-52.4691*(2.3795-'Imperial ME - Current'!$E$16),385.62)</f>
        <v>385.62</v>
      </c>
      <c r="Z154" s="1">
        <f t="shared" si="57"/>
        <v>81349.219999999856</v>
      </c>
      <c r="AC154" s="40">
        <v>176</v>
      </c>
      <c r="AD154" s="40">
        <f>IF('Imperial ME - Current'!$F$16&lt;2.3542,1079.85-130.66*(2.3542-'Imperial ME - Current'!$F$16),1079.85)</f>
        <v>1079.8499999999999</v>
      </c>
      <c r="AE154" s="1">
        <f t="shared" si="51"/>
        <v>135124.47999999981</v>
      </c>
      <c r="AF154" s="40">
        <f>IF('Imperial ME - Current'!$F$16&lt;2.3795,385.62-52.4691*(2.3795-'Imperial ME - Current'!$F$16),385.62)</f>
        <v>385.62</v>
      </c>
      <c r="AG154" s="1">
        <f t="shared" si="58"/>
        <v>81349.219999999856</v>
      </c>
      <c r="AJ154" s="40">
        <v>176</v>
      </c>
      <c r="AK154" s="40">
        <f>IF('Imperial ME - Current'!$G$16&lt;2.3542,1079.85-130.66*(2.3542-'Imperial ME - Current'!$G$16),1079.85)</f>
        <v>1079.8499999999999</v>
      </c>
      <c r="AL154" s="1">
        <f t="shared" si="52"/>
        <v>135124.47999999981</v>
      </c>
      <c r="AM154" s="40">
        <f>IF('Imperial ME - Current'!$G$16&lt;2.3795,385.62-52.4691*(2.3795-'Imperial ME - Current'!$G$16),385.62)</f>
        <v>385.62</v>
      </c>
      <c r="AN154" s="1">
        <f t="shared" si="59"/>
        <v>81349.219999999856</v>
      </c>
      <c r="AQ154" s="40">
        <v>176</v>
      </c>
      <c r="AR154" s="40">
        <f>IF('Imperial ME - Current'!$H$16&lt;2.3542,1079.85-130.66*(2.3542-'Imperial ME - Current'!$H$16),1079.85)</f>
        <v>1079.8499999999999</v>
      </c>
      <c r="AS154" s="1">
        <f t="shared" si="53"/>
        <v>135124.47999999981</v>
      </c>
      <c r="AT154" s="40">
        <f>IF('Imperial ME - Current'!$H$16&lt;2.3795,385.62-52.4691*(2.3795-'Imperial ME - Current'!$H$16),385.62)</f>
        <v>385.62</v>
      </c>
      <c r="AU154" s="1">
        <f t="shared" si="60"/>
        <v>81349.219999999856</v>
      </c>
      <c r="AX154" s="40">
        <v>176</v>
      </c>
      <c r="AY154" s="40">
        <f>IF('Imperial ME - Current'!$I$16&lt;2.3542,1079.85-130.66*(2.3542-'Imperial ME - Current'!$I$16),1079.85)</f>
        <v>1079.8499999999999</v>
      </c>
      <c r="AZ154" s="1">
        <f t="shared" si="54"/>
        <v>135124.47999999981</v>
      </c>
      <c r="BA154" s="40">
        <f>IF('Imperial ME - Current'!$I$16&lt;2.3795,385.62-52.4691*(2.3795-'Imperial ME - Current'!$I$16),385.62)</f>
        <v>385.62</v>
      </c>
      <c r="BB154" s="1">
        <f t="shared" si="61"/>
        <v>81349.219999999856</v>
      </c>
    </row>
    <row r="155" spans="1:54" x14ac:dyDescent="0.25">
      <c r="A155" s="40">
        <v>177</v>
      </c>
      <c r="B155" s="40">
        <f>IF('Imperial ME - Current'!$B$16&lt;2.3542,1079.85-130.66*(2.3542-'Imperial ME - Current'!$B$16),1079.85)</f>
        <v>1079.8499999999999</v>
      </c>
      <c r="C155" s="1">
        <f t="shared" si="47"/>
        <v>136204.32999999981</v>
      </c>
      <c r="D155" s="40">
        <f>IF('Imperial ME - Current'!$B$16&lt;2.3795,385.62-52.4691*(2.3795-'Imperial ME - Current'!$B$16),385.62)</f>
        <v>385.62</v>
      </c>
      <c r="E155" s="1">
        <f t="shared" si="46"/>
        <v>81734.839999999851</v>
      </c>
      <c r="H155" s="40">
        <v>177</v>
      </c>
      <c r="I155" s="40">
        <f>IF('Imperial ME - Current'!$C$16&lt;2.3542,1079.85-130.66*(2.3542-'Imperial ME - Current'!$C$16),1079.85)</f>
        <v>1079.8499999999999</v>
      </c>
      <c r="J155" s="1">
        <f t="shared" si="48"/>
        <v>136204.32999999981</v>
      </c>
      <c r="K155" s="40">
        <f>IF('Imperial ME - Current'!$C$16&lt;2.3795,385.62-52.4691*(2.3795-'Imperial ME - Current'!$C$16),385.62)</f>
        <v>385.62</v>
      </c>
      <c r="L155" s="1">
        <f t="shared" si="55"/>
        <v>81734.839999999851</v>
      </c>
      <c r="O155" s="40">
        <v>177</v>
      </c>
      <c r="P155" s="40">
        <f>IF('Imperial ME - Current'!$D$16&lt;2.3542,1079.85-130.66*(2.3542-'Imperial ME - Current'!$D$16),1079.85)</f>
        <v>1079.8499999999999</v>
      </c>
      <c r="Q155" s="1">
        <f t="shared" si="49"/>
        <v>136204.32999999981</v>
      </c>
      <c r="R155" s="40">
        <f>IF('Imperial ME - Current'!$D$16&lt;2.3795,385.62-52.4691*(2.3795-'Imperial ME - Current'!$D$16),385.62)</f>
        <v>385.62</v>
      </c>
      <c r="S155" s="1">
        <f t="shared" si="56"/>
        <v>81734.839999999851</v>
      </c>
      <c r="V155" s="40">
        <v>177</v>
      </c>
      <c r="W155" s="40">
        <f>IF('Imperial ME - Current'!$E$16&lt;2.3542,1079.85-130.66*(2.3542-'Imperial ME - Current'!$E$16),1079.85)</f>
        <v>1079.8499999999999</v>
      </c>
      <c r="X155" s="1">
        <f t="shared" si="50"/>
        <v>136204.32999999981</v>
      </c>
      <c r="Y155" s="40">
        <f>IF('Imperial ME - Current'!$E$16&lt;2.3795,385.62-52.4691*(2.3795-'Imperial ME - Current'!$E$16),385.62)</f>
        <v>385.62</v>
      </c>
      <c r="Z155" s="1">
        <f t="shared" si="57"/>
        <v>81734.839999999851</v>
      </c>
      <c r="AC155" s="40">
        <v>177</v>
      </c>
      <c r="AD155" s="40">
        <f>IF('Imperial ME - Current'!$F$16&lt;2.3542,1079.85-130.66*(2.3542-'Imperial ME - Current'!$F$16),1079.85)</f>
        <v>1079.8499999999999</v>
      </c>
      <c r="AE155" s="1">
        <f t="shared" si="51"/>
        <v>136204.32999999981</v>
      </c>
      <c r="AF155" s="40">
        <f>IF('Imperial ME - Current'!$F$16&lt;2.3795,385.62-52.4691*(2.3795-'Imperial ME - Current'!$F$16),385.62)</f>
        <v>385.62</v>
      </c>
      <c r="AG155" s="1">
        <f t="shared" si="58"/>
        <v>81734.839999999851</v>
      </c>
      <c r="AJ155" s="40">
        <v>177</v>
      </c>
      <c r="AK155" s="40">
        <f>IF('Imperial ME - Current'!$G$16&lt;2.3542,1079.85-130.66*(2.3542-'Imperial ME - Current'!$G$16),1079.85)</f>
        <v>1079.8499999999999</v>
      </c>
      <c r="AL155" s="1">
        <f t="shared" si="52"/>
        <v>136204.32999999981</v>
      </c>
      <c r="AM155" s="40">
        <f>IF('Imperial ME - Current'!$G$16&lt;2.3795,385.62-52.4691*(2.3795-'Imperial ME - Current'!$G$16),385.62)</f>
        <v>385.62</v>
      </c>
      <c r="AN155" s="1">
        <f t="shared" si="59"/>
        <v>81734.839999999851</v>
      </c>
      <c r="AQ155" s="40">
        <v>177</v>
      </c>
      <c r="AR155" s="40">
        <f>IF('Imperial ME - Current'!$H$16&lt;2.3542,1079.85-130.66*(2.3542-'Imperial ME - Current'!$H$16),1079.85)</f>
        <v>1079.8499999999999</v>
      </c>
      <c r="AS155" s="1">
        <f t="shared" si="53"/>
        <v>136204.32999999981</v>
      </c>
      <c r="AT155" s="40">
        <f>IF('Imperial ME - Current'!$H$16&lt;2.3795,385.62-52.4691*(2.3795-'Imperial ME - Current'!$H$16),385.62)</f>
        <v>385.62</v>
      </c>
      <c r="AU155" s="1">
        <f t="shared" si="60"/>
        <v>81734.839999999851</v>
      </c>
      <c r="AX155" s="40">
        <v>177</v>
      </c>
      <c r="AY155" s="40">
        <f>IF('Imperial ME - Current'!$I$16&lt;2.3542,1079.85-130.66*(2.3542-'Imperial ME - Current'!$I$16),1079.85)</f>
        <v>1079.8499999999999</v>
      </c>
      <c r="AZ155" s="1">
        <f t="shared" si="54"/>
        <v>136204.32999999981</v>
      </c>
      <c r="BA155" s="40">
        <f>IF('Imperial ME - Current'!$I$16&lt;2.3795,385.62-52.4691*(2.3795-'Imperial ME - Current'!$I$16),385.62)</f>
        <v>385.62</v>
      </c>
      <c r="BB155" s="1">
        <f t="shared" si="61"/>
        <v>81734.839999999851</v>
      </c>
    </row>
    <row r="156" spans="1:54" x14ac:dyDescent="0.25">
      <c r="A156" s="40">
        <v>178</v>
      </c>
      <c r="B156" s="40">
        <f>IF('Imperial ME - Current'!$B$16&lt;2.3542,1079.85-130.66*(2.3542-'Imperial ME - Current'!$B$16),1079.85)</f>
        <v>1079.8499999999999</v>
      </c>
      <c r="C156" s="1">
        <f t="shared" si="47"/>
        <v>137284.17999999982</v>
      </c>
      <c r="D156" s="40">
        <f>IF('Imperial ME - Current'!$B$16&lt;2.3795,385.62-52.4691*(2.3795-'Imperial ME - Current'!$B$16),385.62)</f>
        <v>385.62</v>
      </c>
      <c r="E156" s="1">
        <f t="shared" si="46"/>
        <v>82120.459999999846</v>
      </c>
      <c r="H156" s="40">
        <v>178</v>
      </c>
      <c r="I156" s="40">
        <f>IF('Imperial ME - Current'!$C$16&lt;2.3542,1079.85-130.66*(2.3542-'Imperial ME - Current'!$C$16),1079.85)</f>
        <v>1079.8499999999999</v>
      </c>
      <c r="J156" s="1">
        <f t="shared" si="48"/>
        <v>137284.17999999982</v>
      </c>
      <c r="K156" s="40">
        <f>IF('Imperial ME - Current'!$C$16&lt;2.3795,385.62-52.4691*(2.3795-'Imperial ME - Current'!$C$16),385.62)</f>
        <v>385.62</v>
      </c>
      <c r="L156" s="1">
        <f t="shared" si="55"/>
        <v>82120.459999999846</v>
      </c>
      <c r="O156" s="40">
        <v>178</v>
      </c>
      <c r="P156" s="40">
        <f>IF('Imperial ME - Current'!$D$16&lt;2.3542,1079.85-130.66*(2.3542-'Imperial ME - Current'!$D$16),1079.85)</f>
        <v>1079.8499999999999</v>
      </c>
      <c r="Q156" s="1">
        <f t="shared" si="49"/>
        <v>137284.17999999982</v>
      </c>
      <c r="R156" s="40">
        <f>IF('Imperial ME - Current'!$D$16&lt;2.3795,385.62-52.4691*(2.3795-'Imperial ME - Current'!$D$16),385.62)</f>
        <v>385.62</v>
      </c>
      <c r="S156" s="1">
        <f t="shared" si="56"/>
        <v>82120.459999999846</v>
      </c>
      <c r="V156" s="40">
        <v>178</v>
      </c>
      <c r="W156" s="40">
        <f>IF('Imperial ME - Current'!$E$16&lt;2.3542,1079.85-130.66*(2.3542-'Imperial ME - Current'!$E$16),1079.85)</f>
        <v>1079.8499999999999</v>
      </c>
      <c r="X156" s="1">
        <f t="shared" si="50"/>
        <v>137284.17999999982</v>
      </c>
      <c r="Y156" s="40">
        <f>IF('Imperial ME - Current'!$E$16&lt;2.3795,385.62-52.4691*(2.3795-'Imperial ME - Current'!$E$16),385.62)</f>
        <v>385.62</v>
      </c>
      <c r="Z156" s="1">
        <f t="shared" si="57"/>
        <v>82120.459999999846</v>
      </c>
      <c r="AC156" s="40">
        <v>178</v>
      </c>
      <c r="AD156" s="40">
        <f>IF('Imperial ME - Current'!$F$16&lt;2.3542,1079.85-130.66*(2.3542-'Imperial ME - Current'!$F$16),1079.85)</f>
        <v>1079.8499999999999</v>
      </c>
      <c r="AE156" s="1">
        <f t="shared" si="51"/>
        <v>137284.17999999982</v>
      </c>
      <c r="AF156" s="40">
        <f>IF('Imperial ME - Current'!$F$16&lt;2.3795,385.62-52.4691*(2.3795-'Imperial ME - Current'!$F$16),385.62)</f>
        <v>385.62</v>
      </c>
      <c r="AG156" s="1">
        <f t="shared" si="58"/>
        <v>82120.459999999846</v>
      </c>
      <c r="AJ156" s="40">
        <v>178</v>
      </c>
      <c r="AK156" s="40">
        <f>IF('Imperial ME - Current'!$G$16&lt;2.3542,1079.85-130.66*(2.3542-'Imperial ME - Current'!$G$16),1079.85)</f>
        <v>1079.8499999999999</v>
      </c>
      <c r="AL156" s="1">
        <f t="shared" si="52"/>
        <v>137284.17999999982</v>
      </c>
      <c r="AM156" s="40">
        <f>IF('Imperial ME - Current'!$G$16&lt;2.3795,385.62-52.4691*(2.3795-'Imperial ME - Current'!$G$16),385.62)</f>
        <v>385.62</v>
      </c>
      <c r="AN156" s="1">
        <f t="shared" si="59"/>
        <v>82120.459999999846</v>
      </c>
      <c r="AQ156" s="40">
        <v>178</v>
      </c>
      <c r="AR156" s="40">
        <f>IF('Imperial ME - Current'!$H$16&lt;2.3542,1079.85-130.66*(2.3542-'Imperial ME - Current'!$H$16),1079.85)</f>
        <v>1079.8499999999999</v>
      </c>
      <c r="AS156" s="1">
        <f t="shared" si="53"/>
        <v>137284.17999999982</v>
      </c>
      <c r="AT156" s="40">
        <f>IF('Imperial ME - Current'!$H$16&lt;2.3795,385.62-52.4691*(2.3795-'Imperial ME - Current'!$H$16),385.62)</f>
        <v>385.62</v>
      </c>
      <c r="AU156" s="1">
        <f t="shared" si="60"/>
        <v>82120.459999999846</v>
      </c>
      <c r="AX156" s="40">
        <v>178</v>
      </c>
      <c r="AY156" s="40">
        <f>IF('Imperial ME - Current'!$I$16&lt;2.3542,1079.85-130.66*(2.3542-'Imperial ME - Current'!$I$16),1079.85)</f>
        <v>1079.8499999999999</v>
      </c>
      <c r="AZ156" s="1">
        <f t="shared" si="54"/>
        <v>137284.17999999982</v>
      </c>
      <c r="BA156" s="40">
        <f>IF('Imperial ME - Current'!$I$16&lt;2.3795,385.62-52.4691*(2.3795-'Imperial ME - Current'!$I$16),385.62)</f>
        <v>385.62</v>
      </c>
      <c r="BB156" s="1">
        <f t="shared" si="61"/>
        <v>82120.459999999846</v>
      </c>
    </row>
    <row r="157" spans="1:54" x14ac:dyDescent="0.25">
      <c r="A157" s="40">
        <v>179</v>
      </c>
      <c r="B157" s="40">
        <f>IF('Imperial ME - Current'!$B$16&lt;2.3542,1079.85-130.66*(2.3542-'Imperial ME - Current'!$B$16),1079.85)</f>
        <v>1079.8499999999999</v>
      </c>
      <c r="C157" s="1">
        <f t="shared" si="47"/>
        <v>138364.02999999982</v>
      </c>
      <c r="D157" s="40">
        <f>IF('Imperial ME - Current'!$B$16&lt;2.3795,385.62-52.4691*(2.3795-'Imperial ME - Current'!$B$16),385.62)</f>
        <v>385.62</v>
      </c>
      <c r="E157" s="1">
        <f t="shared" si="46"/>
        <v>82506.079999999842</v>
      </c>
      <c r="H157" s="40">
        <v>179</v>
      </c>
      <c r="I157" s="40">
        <f>IF('Imperial ME - Current'!$C$16&lt;2.3542,1079.85-130.66*(2.3542-'Imperial ME - Current'!$C$16),1079.85)</f>
        <v>1079.8499999999999</v>
      </c>
      <c r="J157" s="1">
        <f t="shared" si="48"/>
        <v>138364.02999999982</v>
      </c>
      <c r="K157" s="40">
        <f>IF('Imperial ME - Current'!$C$16&lt;2.3795,385.62-52.4691*(2.3795-'Imperial ME - Current'!$C$16),385.62)</f>
        <v>385.62</v>
      </c>
      <c r="L157" s="1">
        <f t="shared" si="55"/>
        <v>82506.079999999842</v>
      </c>
      <c r="O157" s="40">
        <v>179</v>
      </c>
      <c r="P157" s="40">
        <f>IF('Imperial ME - Current'!$D$16&lt;2.3542,1079.85-130.66*(2.3542-'Imperial ME - Current'!$D$16),1079.85)</f>
        <v>1079.8499999999999</v>
      </c>
      <c r="Q157" s="1">
        <f t="shared" si="49"/>
        <v>138364.02999999982</v>
      </c>
      <c r="R157" s="40">
        <f>IF('Imperial ME - Current'!$D$16&lt;2.3795,385.62-52.4691*(2.3795-'Imperial ME - Current'!$D$16),385.62)</f>
        <v>385.62</v>
      </c>
      <c r="S157" s="1">
        <f t="shared" si="56"/>
        <v>82506.079999999842</v>
      </c>
      <c r="V157" s="40">
        <v>179</v>
      </c>
      <c r="W157" s="40">
        <f>IF('Imperial ME - Current'!$E$16&lt;2.3542,1079.85-130.66*(2.3542-'Imperial ME - Current'!$E$16),1079.85)</f>
        <v>1079.8499999999999</v>
      </c>
      <c r="X157" s="1">
        <f t="shared" si="50"/>
        <v>138364.02999999982</v>
      </c>
      <c r="Y157" s="40">
        <f>IF('Imperial ME - Current'!$E$16&lt;2.3795,385.62-52.4691*(2.3795-'Imperial ME - Current'!$E$16),385.62)</f>
        <v>385.62</v>
      </c>
      <c r="Z157" s="1">
        <f t="shared" si="57"/>
        <v>82506.079999999842</v>
      </c>
      <c r="AC157" s="40">
        <v>179</v>
      </c>
      <c r="AD157" s="40">
        <f>IF('Imperial ME - Current'!$F$16&lt;2.3542,1079.85-130.66*(2.3542-'Imperial ME - Current'!$F$16),1079.85)</f>
        <v>1079.8499999999999</v>
      </c>
      <c r="AE157" s="1">
        <f t="shared" si="51"/>
        <v>138364.02999999982</v>
      </c>
      <c r="AF157" s="40">
        <f>IF('Imperial ME - Current'!$F$16&lt;2.3795,385.62-52.4691*(2.3795-'Imperial ME - Current'!$F$16),385.62)</f>
        <v>385.62</v>
      </c>
      <c r="AG157" s="1">
        <f t="shared" si="58"/>
        <v>82506.079999999842</v>
      </c>
      <c r="AJ157" s="40">
        <v>179</v>
      </c>
      <c r="AK157" s="40">
        <f>IF('Imperial ME - Current'!$G$16&lt;2.3542,1079.85-130.66*(2.3542-'Imperial ME - Current'!$G$16),1079.85)</f>
        <v>1079.8499999999999</v>
      </c>
      <c r="AL157" s="1">
        <f t="shared" si="52"/>
        <v>138364.02999999982</v>
      </c>
      <c r="AM157" s="40">
        <f>IF('Imperial ME - Current'!$G$16&lt;2.3795,385.62-52.4691*(2.3795-'Imperial ME - Current'!$G$16),385.62)</f>
        <v>385.62</v>
      </c>
      <c r="AN157" s="1">
        <f t="shared" si="59"/>
        <v>82506.079999999842</v>
      </c>
      <c r="AQ157" s="40">
        <v>179</v>
      </c>
      <c r="AR157" s="40">
        <f>IF('Imperial ME - Current'!$H$16&lt;2.3542,1079.85-130.66*(2.3542-'Imperial ME - Current'!$H$16),1079.85)</f>
        <v>1079.8499999999999</v>
      </c>
      <c r="AS157" s="1">
        <f t="shared" si="53"/>
        <v>138364.02999999982</v>
      </c>
      <c r="AT157" s="40">
        <f>IF('Imperial ME - Current'!$H$16&lt;2.3795,385.62-52.4691*(2.3795-'Imperial ME - Current'!$H$16),385.62)</f>
        <v>385.62</v>
      </c>
      <c r="AU157" s="1">
        <f t="shared" si="60"/>
        <v>82506.079999999842</v>
      </c>
      <c r="AX157" s="40">
        <v>179</v>
      </c>
      <c r="AY157" s="40">
        <f>IF('Imperial ME - Current'!$I$16&lt;2.3542,1079.85-130.66*(2.3542-'Imperial ME - Current'!$I$16),1079.85)</f>
        <v>1079.8499999999999</v>
      </c>
      <c r="AZ157" s="1">
        <f t="shared" si="54"/>
        <v>138364.02999999982</v>
      </c>
      <c r="BA157" s="40">
        <f>IF('Imperial ME - Current'!$I$16&lt;2.3795,385.62-52.4691*(2.3795-'Imperial ME - Current'!$I$16),385.62)</f>
        <v>385.62</v>
      </c>
      <c r="BB157" s="1">
        <f t="shared" si="61"/>
        <v>82506.079999999842</v>
      </c>
    </row>
    <row r="158" spans="1:54" x14ac:dyDescent="0.25">
      <c r="A158" s="40">
        <v>180</v>
      </c>
      <c r="B158" s="40">
        <f>IF('Imperial ME - Current'!$B$16&lt;2.3542,1079.85-130.66*(2.3542-'Imperial ME - Current'!$B$16),1079.85)</f>
        <v>1079.8499999999999</v>
      </c>
      <c r="C158" s="1">
        <f t="shared" si="47"/>
        <v>139443.87999999983</v>
      </c>
      <c r="D158" s="40">
        <f>IF('Imperial ME - Current'!$B$16&lt;2.3795,385.62-52.4691*(2.3795-'Imperial ME - Current'!$B$16),385.62)</f>
        <v>385.62</v>
      </c>
      <c r="E158" s="1">
        <f t="shared" si="46"/>
        <v>82891.699999999837</v>
      </c>
      <c r="H158" s="40">
        <v>180</v>
      </c>
      <c r="I158" s="40">
        <f>IF('Imperial ME - Current'!$C$16&lt;2.3542,1079.85-130.66*(2.3542-'Imperial ME - Current'!$C$16),1079.85)</f>
        <v>1079.8499999999999</v>
      </c>
      <c r="J158" s="1">
        <f t="shared" si="48"/>
        <v>139443.87999999983</v>
      </c>
      <c r="K158" s="40">
        <f>IF('Imperial ME - Current'!$C$16&lt;2.3795,385.62-52.4691*(2.3795-'Imperial ME - Current'!$C$16),385.62)</f>
        <v>385.62</v>
      </c>
      <c r="L158" s="1">
        <f t="shared" si="55"/>
        <v>82891.699999999837</v>
      </c>
      <c r="O158" s="40">
        <v>180</v>
      </c>
      <c r="P158" s="40">
        <f>IF('Imperial ME - Current'!$D$16&lt;2.3542,1079.85-130.66*(2.3542-'Imperial ME - Current'!$D$16),1079.85)</f>
        <v>1079.8499999999999</v>
      </c>
      <c r="Q158" s="1">
        <f t="shared" si="49"/>
        <v>139443.87999999983</v>
      </c>
      <c r="R158" s="40">
        <f>IF('Imperial ME - Current'!$D$16&lt;2.3795,385.62-52.4691*(2.3795-'Imperial ME - Current'!$D$16),385.62)</f>
        <v>385.62</v>
      </c>
      <c r="S158" s="1">
        <f t="shared" si="56"/>
        <v>82891.699999999837</v>
      </c>
      <c r="V158" s="40">
        <v>180</v>
      </c>
      <c r="W158" s="40">
        <f>IF('Imperial ME - Current'!$E$16&lt;2.3542,1079.85-130.66*(2.3542-'Imperial ME - Current'!$E$16),1079.85)</f>
        <v>1079.8499999999999</v>
      </c>
      <c r="X158" s="1">
        <f t="shared" si="50"/>
        <v>139443.87999999983</v>
      </c>
      <c r="Y158" s="40">
        <f>IF('Imperial ME - Current'!$E$16&lt;2.3795,385.62-52.4691*(2.3795-'Imperial ME - Current'!$E$16),385.62)</f>
        <v>385.62</v>
      </c>
      <c r="Z158" s="1">
        <f t="shared" si="57"/>
        <v>82891.699999999837</v>
      </c>
      <c r="AC158" s="40">
        <v>180</v>
      </c>
      <c r="AD158" s="40">
        <f>IF('Imperial ME - Current'!$F$16&lt;2.3542,1079.85-130.66*(2.3542-'Imperial ME - Current'!$F$16),1079.85)</f>
        <v>1079.8499999999999</v>
      </c>
      <c r="AE158" s="1">
        <f t="shared" si="51"/>
        <v>139443.87999999983</v>
      </c>
      <c r="AF158" s="40">
        <f>IF('Imperial ME - Current'!$F$16&lt;2.3795,385.62-52.4691*(2.3795-'Imperial ME - Current'!$F$16),385.62)</f>
        <v>385.62</v>
      </c>
      <c r="AG158" s="1">
        <f t="shared" si="58"/>
        <v>82891.699999999837</v>
      </c>
      <c r="AJ158" s="40">
        <v>180</v>
      </c>
      <c r="AK158" s="40">
        <f>IF('Imperial ME - Current'!$G$16&lt;2.3542,1079.85-130.66*(2.3542-'Imperial ME - Current'!$G$16),1079.85)</f>
        <v>1079.8499999999999</v>
      </c>
      <c r="AL158" s="1">
        <f t="shared" si="52"/>
        <v>139443.87999999983</v>
      </c>
      <c r="AM158" s="40">
        <f>IF('Imperial ME - Current'!$G$16&lt;2.3795,385.62-52.4691*(2.3795-'Imperial ME - Current'!$G$16),385.62)</f>
        <v>385.62</v>
      </c>
      <c r="AN158" s="1">
        <f t="shared" si="59"/>
        <v>82891.699999999837</v>
      </c>
      <c r="AQ158" s="40">
        <v>180</v>
      </c>
      <c r="AR158" s="40">
        <f>IF('Imperial ME - Current'!$H$16&lt;2.3542,1079.85-130.66*(2.3542-'Imperial ME - Current'!$H$16),1079.85)</f>
        <v>1079.8499999999999</v>
      </c>
      <c r="AS158" s="1">
        <f t="shared" si="53"/>
        <v>139443.87999999983</v>
      </c>
      <c r="AT158" s="40">
        <f>IF('Imperial ME - Current'!$H$16&lt;2.3795,385.62-52.4691*(2.3795-'Imperial ME - Current'!$H$16),385.62)</f>
        <v>385.62</v>
      </c>
      <c r="AU158" s="1">
        <f t="shared" si="60"/>
        <v>82891.699999999837</v>
      </c>
      <c r="AX158" s="40">
        <v>180</v>
      </c>
      <c r="AY158" s="40">
        <f>IF('Imperial ME - Current'!$I$16&lt;2.3542,1079.85-130.66*(2.3542-'Imperial ME - Current'!$I$16),1079.85)</f>
        <v>1079.8499999999999</v>
      </c>
      <c r="AZ158" s="1">
        <f t="shared" si="54"/>
        <v>139443.87999999983</v>
      </c>
      <c r="BA158" s="40">
        <f>IF('Imperial ME - Current'!$I$16&lt;2.3795,385.62-52.4691*(2.3795-'Imperial ME - Current'!$I$16),385.62)</f>
        <v>385.62</v>
      </c>
      <c r="BB158" s="1">
        <f t="shared" si="61"/>
        <v>82891.699999999837</v>
      </c>
    </row>
    <row r="159" spans="1:54" x14ac:dyDescent="0.25">
      <c r="A159" s="40">
        <v>181</v>
      </c>
      <c r="B159" s="40">
        <f>IF('Imperial ME - Current'!$B$16&lt;2.3542,1079.85-130.66*(2.3542-'Imperial ME - Current'!$B$16),1079.85)</f>
        <v>1079.8499999999999</v>
      </c>
      <c r="C159" s="1">
        <f t="shared" si="47"/>
        <v>140523.72999999984</v>
      </c>
      <c r="D159" s="40">
        <f>IF('Imperial ME - Current'!$B$16&lt;2.3795,385.62-52.4691*(2.3795-'Imperial ME - Current'!$B$16),385.62)</f>
        <v>385.62</v>
      </c>
      <c r="E159" s="1">
        <f t="shared" si="46"/>
        <v>83277.319999999832</v>
      </c>
      <c r="H159" s="40">
        <v>181</v>
      </c>
      <c r="I159" s="40">
        <f>IF('Imperial ME - Current'!$C$16&lt;2.3542,1079.85-130.66*(2.3542-'Imperial ME - Current'!$C$16),1079.85)</f>
        <v>1079.8499999999999</v>
      </c>
      <c r="J159" s="1">
        <f t="shared" si="48"/>
        <v>140523.72999999984</v>
      </c>
      <c r="K159" s="40">
        <f>IF('Imperial ME - Current'!$C$16&lt;2.3795,385.62-52.4691*(2.3795-'Imperial ME - Current'!$C$16),385.62)</f>
        <v>385.62</v>
      </c>
      <c r="L159" s="1">
        <f t="shared" si="55"/>
        <v>83277.319999999832</v>
      </c>
      <c r="O159" s="40">
        <v>181</v>
      </c>
      <c r="P159" s="40">
        <f>IF('Imperial ME - Current'!$D$16&lt;2.3542,1079.85-130.66*(2.3542-'Imperial ME - Current'!$D$16),1079.85)</f>
        <v>1079.8499999999999</v>
      </c>
      <c r="Q159" s="1">
        <f t="shared" si="49"/>
        <v>140523.72999999984</v>
      </c>
      <c r="R159" s="40">
        <f>IF('Imperial ME - Current'!$D$16&lt;2.3795,385.62-52.4691*(2.3795-'Imperial ME - Current'!$D$16),385.62)</f>
        <v>385.62</v>
      </c>
      <c r="S159" s="1">
        <f t="shared" si="56"/>
        <v>83277.319999999832</v>
      </c>
      <c r="V159" s="40">
        <v>181</v>
      </c>
      <c r="W159" s="40">
        <f>IF('Imperial ME - Current'!$E$16&lt;2.3542,1079.85-130.66*(2.3542-'Imperial ME - Current'!$E$16),1079.85)</f>
        <v>1079.8499999999999</v>
      </c>
      <c r="X159" s="1">
        <f t="shared" si="50"/>
        <v>140523.72999999984</v>
      </c>
      <c r="Y159" s="40">
        <f>IF('Imperial ME - Current'!$E$16&lt;2.3795,385.62-52.4691*(2.3795-'Imperial ME - Current'!$E$16),385.62)</f>
        <v>385.62</v>
      </c>
      <c r="Z159" s="1">
        <f t="shared" si="57"/>
        <v>83277.319999999832</v>
      </c>
      <c r="AC159" s="40">
        <v>181</v>
      </c>
      <c r="AD159" s="40">
        <f>IF('Imperial ME - Current'!$F$16&lt;2.3542,1079.85-130.66*(2.3542-'Imperial ME - Current'!$F$16),1079.85)</f>
        <v>1079.8499999999999</v>
      </c>
      <c r="AE159" s="1">
        <f t="shared" si="51"/>
        <v>140523.72999999984</v>
      </c>
      <c r="AF159" s="40">
        <f>IF('Imperial ME - Current'!$F$16&lt;2.3795,385.62-52.4691*(2.3795-'Imperial ME - Current'!$F$16),385.62)</f>
        <v>385.62</v>
      </c>
      <c r="AG159" s="1">
        <f t="shared" si="58"/>
        <v>83277.319999999832</v>
      </c>
      <c r="AJ159" s="40">
        <v>181</v>
      </c>
      <c r="AK159" s="40">
        <f>IF('Imperial ME - Current'!$G$16&lt;2.3542,1079.85-130.66*(2.3542-'Imperial ME - Current'!$G$16),1079.85)</f>
        <v>1079.8499999999999</v>
      </c>
      <c r="AL159" s="1">
        <f t="shared" si="52"/>
        <v>140523.72999999984</v>
      </c>
      <c r="AM159" s="40">
        <f>IF('Imperial ME - Current'!$G$16&lt;2.3795,385.62-52.4691*(2.3795-'Imperial ME - Current'!$G$16),385.62)</f>
        <v>385.62</v>
      </c>
      <c r="AN159" s="1">
        <f t="shared" si="59"/>
        <v>83277.319999999832</v>
      </c>
      <c r="AQ159" s="40">
        <v>181</v>
      </c>
      <c r="AR159" s="40">
        <f>IF('Imperial ME - Current'!$H$16&lt;2.3542,1079.85-130.66*(2.3542-'Imperial ME - Current'!$H$16),1079.85)</f>
        <v>1079.8499999999999</v>
      </c>
      <c r="AS159" s="1">
        <f t="shared" si="53"/>
        <v>140523.72999999984</v>
      </c>
      <c r="AT159" s="40">
        <f>IF('Imperial ME - Current'!$H$16&lt;2.3795,385.62-52.4691*(2.3795-'Imperial ME - Current'!$H$16),385.62)</f>
        <v>385.62</v>
      </c>
      <c r="AU159" s="1">
        <f t="shared" si="60"/>
        <v>83277.319999999832</v>
      </c>
      <c r="AX159" s="40">
        <v>181</v>
      </c>
      <c r="AY159" s="40">
        <f>IF('Imperial ME - Current'!$I$16&lt;2.3542,1079.85-130.66*(2.3542-'Imperial ME - Current'!$I$16),1079.85)</f>
        <v>1079.8499999999999</v>
      </c>
      <c r="AZ159" s="1">
        <f t="shared" si="54"/>
        <v>140523.72999999984</v>
      </c>
      <c r="BA159" s="40">
        <f>IF('Imperial ME - Current'!$I$16&lt;2.3795,385.62-52.4691*(2.3795-'Imperial ME - Current'!$I$16),385.62)</f>
        <v>385.62</v>
      </c>
      <c r="BB159" s="1">
        <f t="shared" si="61"/>
        <v>83277.319999999832</v>
      </c>
    </row>
    <row r="160" spans="1:54" x14ac:dyDescent="0.25">
      <c r="A160" s="40">
        <v>182</v>
      </c>
      <c r="B160" s="40">
        <f>IF('Imperial ME - Current'!$B$16&lt;2.3542,1079.85-130.66*(2.3542-'Imperial ME - Current'!$B$16),1079.85)</f>
        <v>1079.8499999999999</v>
      </c>
      <c r="C160" s="1">
        <f t="shared" si="47"/>
        <v>141603.57999999984</v>
      </c>
      <c r="D160" s="40">
        <f>IF('Imperial ME - Current'!$B$16&lt;2.3795,385.62-52.4691*(2.3795-'Imperial ME - Current'!$B$16),385.62)</f>
        <v>385.62</v>
      </c>
      <c r="E160" s="1">
        <f t="shared" si="46"/>
        <v>83662.939999999828</v>
      </c>
      <c r="H160" s="40">
        <v>182</v>
      </c>
      <c r="I160" s="40">
        <f>IF('Imperial ME - Current'!$C$16&lt;2.3542,1079.85-130.66*(2.3542-'Imperial ME - Current'!$C$16),1079.85)</f>
        <v>1079.8499999999999</v>
      </c>
      <c r="J160" s="1">
        <f t="shared" si="48"/>
        <v>141603.57999999984</v>
      </c>
      <c r="K160" s="40">
        <f>IF('Imperial ME - Current'!$C$16&lt;2.3795,385.62-52.4691*(2.3795-'Imperial ME - Current'!$C$16),385.62)</f>
        <v>385.62</v>
      </c>
      <c r="L160" s="1">
        <f t="shared" si="55"/>
        <v>83662.939999999828</v>
      </c>
      <c r="O160" s="40">
        <v>182</v>
      </c>
      <c r="P160" s="40">
        <f>IF('Imperial ME - Current'!$D$16&lt;2.3542,1079.85-130.66*(2.3542-'Imperial ME - Current'!$D$16),1079.85)</f>
        <v>1079.8499999999999</v>
      </c>
      <c r="Q160" s="1">
        <f t="shared" si="49"/>
        <v>141603.57999999984</v>
      </c>
      <c r="R160" s="40">
        <f>IF('Imperial ME - Current'!$D$16&lt;2.3795,385.62-52.4691*(2.3795-'Imperial ME - Current'!$D$16),385.62)</f>
        <v>385.62</v>
      </c>
      <c r="S160" s="1">
        <f t="shared" si="56"/>
        <v>83662.939999999828</v>
      </c>
      <c r="V160" s="40">
        <v>182</v>
      </c>
      <c r="W160" s="40">
        <f>IF('Imperial ME - Current'!$E$16&lt;2.3542,1079.85-130.66*(2.3542-'Imperial ME - Current'!$E$16),1079.85)</f>
        <v>1079.8499999999999</v>
      </c>
      <c r="X160" s="1">
        <f t="shared" si="50"/>
        <v>141603.57999999984</v>
      </c>
      <c r="Y160" s="40">
        <f>IF('Imperial ME - Current'!$E$16&lt;2.3795,385.62-52.4691*(2.3795-'Imperial ME - Current'!$E$16),385.62)</f>
        <v>385.62</v>
      </c>
      <c r="Z160" s="1">
        <f t="shared" si="57"/>
        <v>83662.939999999828</v>
      </c>
      <c r="AC160" s="40">
        <v>182</v>
      </c>
      <c r="AD160" s="40">
        <f>IF('Imperial ME - Current'!$F$16&lt;2.3542,1079.85-130.66*(2.3542-'Imperial ME - Current'!$F$16),1079.85)</f>
        <v>1079.8499999999999</v>
      </c>
      <c r="AE160" s="1">
        <f t="shared" si="51"/>
        <v>141603.57999999984</v>
      </c>
      <c r="AF160" s="40">
        <f>IF('Imperial ME - Current'!$F$16&lt;2.3795,385.62-52.4691*(2.3795-'Imperial ME - Current'!$F$16),385.62)</f>
        <v>385.62</v>
      </c>
      <c r="AG160" s="1">
        <f t="shared" si="58"/>
        <v>83662.939999999828</v>
      </c>
      <c r="AJ160" s="40">
        <v>182</v>
      </c>
      <c r="AK160" s="40">
        <f>IF('Imperial ME - Current'!$G$16&lt;2.3542,1079.85-130.66*(2.3542-'Imperial ME - Current'!$G$16),1079.85)</f>
        <v>1079.8499999999999</v>
      </c>
      <c r="AL160" s="1">
        <f t="shared" si="52"/>
        <v>141603.57999999984</v>
      </c>
      <c r="AM160" s="40">
        <f>IF('Imperial ME - Current'!$G$16&lt;2.3795,385.62-52.4691*(2.3795-'Imperial ME - Current'!$G$16),385.62)</f>
        <v>385.62</v>
      </c>
      <c r="AN160" s="1">
        <f t="shared" si="59"/>
        <v>83662.939999999828</v>
      </c>
      <c r="AQ160" s="40">
        <v>182</v>
      </c>
      <c r="AR160" s="40">
        <f>IF('Imperial ME - Current'!$H$16&lt;2.3542,1079.85-130.66*(2.3542-'Imperial ME - Current'!$H$16),1079.85)</f>
        <v>1079.8499999999999</v>
      </c>
      <c r="AS160" s="1">
        <f t="shared" si="53"/>
        <v>141603.57999999984</v>
      </c>
      <c r="AT160" s="40">
        <f>IF('Imperial ME - Current'!$H$16&lt;2.3795,385.62-52.4691*(2.3795-'Imperial ME - Current'!$H$16),385.62)</f>
        <v>385.62</v>
      </c>
      <c r="AU160" s="1">
        <f t="shared" si="60"/>
        <v>83662.939999999828</v>
      </c>
      <c r="AX160" s="40">
        <v>182</v>
      </c>
      <c r="AY160" s="40">
        <f>IF('Imperial ME - Current'!$I$16&lt;2.3542,1079.85-130.66*(2.3542-'Imperial ME - Current'!$I$16),1079.85)</f>
        <v>1079.8499999999999</v>
      </c>
      <c r="AZ160" s="1">
        <f t="shared" si="54"/>
        <v>141603.57999999984</v>
      </c>
      <c r="BA160" s="40">
        <f>IF('Imperial ME - Current'!$I$16&lt;2.3795,385.62-52.4691*(2.3795-'Imperial ME - Current'!$I$16),385.62)</f>
        <v>385.62</v>
      </c>
      <c r="BB160" s="1">
        <f t="shared" si="61"/>
        <v>83662.939999999828</v>
      </c>
    </row>
    <row r="161" spans="1:54" x14ac:dyDescent="0.25">
      <c r="A161" s="40">
        <v>183</v>
      </c>
      <c r="B161" s="40">
        <f>IF('Imperial ME - Current'!$B$16&lt;2.3542,1079.85-130.66*(2.3542-'Imperial ME - Current'!$B$16),1079.85)</f>
        <v>1079.8499999999999</v>
      </c>
      <c r="C161" s="1">
        <f t="shared" si="47"/>
        <v>142683.42999999985</v>
      </c>
      <c r="D161" s="40">
        <f>IF('Imperial ME - Current'!$B$16&lt;2.3795,385.62-52.4691*(2.3795-'Imperial ME - Current'!$B$16),385.62)</f>
        <v>385.62</v>
      </c>
      <c r="E161" s="1">
        <f t="shared" si="46"/>
        <v>84048.559999999823</v>
      </c>
      <c r="H161" s="40">
        <v>183</v>
      </c>
      <c r="I161" s="40">
        <f>IF('Imperial ME - Current'!$C$16&lt;2.3542,1079.85-130.66*(2.3542-'Imperial ME - Current'!$C$16),1079.85)</f>
        <v>1079.8499999999999</v>
      </c>
      <c r="J161" s="1">
        <f t="shared" si="48"/>
        <v>142683.42999999985</v>
      </c>
      <c r="K161" s="40">
        <f>IF('Imperial ME - Current'!$C$16&lt;2.3795,385.62-52.4691*(2.3795-'Imperial ME - Current'!$C$16),385.62)</f>
        <v>385.62</v>
      </c>
      <c r="L161" s="1">
        <f t="shared" si="55"/>
        <v>84048.559999999823</v>
      </c>
      <c r="O161" s="40">
        <v>183</v>
      </c>
      <c r="P161" s="40">
        <f>IF('Imperial ME - Current'!$D$16&lt;2.3542,1079.85-130.66*(2.3542-'Imperial ME - Current'!$D$16),1079.85)</f>
        <v>1079.8499999999999</v>
      </c>
      <c r="Q161" s="1">
        <f t="shared" si="49"/>
        <v>142683.42999999985</v>
      </c>
      <c r="R161" s="40">
        <f>IF('Imperial ME - Current'!$D$16&lt;2.3795,385.62-52.4691*(2.3795-'Imperial ME - Current'!$D$16),385.62)</f>
        <v>385.62</v>
      </c>
      <c r="S161" s="1">
        <f t="shared" si="56"/>
        <v>84048.559999999823</v>
      </c>
      <c r="V161" s="40">
        <v>183</v>
      </c>
      <c r="W161" s="40">
        <f>IF('Imperial ME - Current'!$E$16&lt;2.3542,1079.85-130.66*(2.3542-'Imperial ME - Current'!$E$16),1079.85)</f>
        <v>1079.8499999999999</v>
      </c>
      <c r="X161" s="1">
        <f t="shared" si="50"/>
        <v>142683.42999999985</v>
      </c>
      <c r="Y161" s="40">
        <f>IF('Imperial ME - Current'!$E$16&lt;2.3795,385.62-52.4691*(2.3795-'Imperial ME - Current'!$E$16),385.62)</f>
        <v>385.62</v>
      </c>
      <c r="Z161" s="1">
        <f t="shared" si="57"/>
        <v>84048.559999999823</v>
      </c>
      <c r="AC161" s="40">
        <v>183</v>
      </c>
      <c r="AD161" s="40">
        <f>IF('Imperial ME - Current'!$F$16&lt;2.3542,1079.85-130.66*(2.3542-'Imperial ME - Current'!$F$16),1079.85)</f>
        <v>1079.8499999999999</v>
      </c>
      <c r="AE161" s="1">
        <f t="shared" si="51"/>
        <v>142683.42999999985</v>
      </c>
      <c r="AF161" s="40">
        <f>IF('Imperial ME - Current'!$F$16&lt;2.3795,385.62-52.4691*(2.3795-'Imperial ME - Current'!$F$16),385.62)</f>
        <v>385.62</v>
      </c>
      <c r="AG161" s="1">
        <f t="shared" si="58"/>
        <v>84048.559999999823</v>
      </c>
      <c r="AJ161" s="40">
        <v>183</v>
      </c>
      <c r="AK161" s="40">
        <f>IF('Imperial ME - Current'!$G$16&lt;2.3542,1079.85-130.66*(2.3542-'Imperial ME - Current'!$G$16),1079.85)</f>
        <v>1079.8499999999999</v>
      </c>
      <c r="AL161" s="1">
        <f t="shared" si="52"/>
        <v>142683.42999999985</v>
      </c>
      <c r="AM161" s="40">
        <f>IF('Imperial ME - Current'!$G$16&lt;2.3795,385.62-52.4691*(2.3795-'Imperial ME - Current'!$G$16),385.62)</f>
        <v>385.62</v>
      </c>
      <c r="AN161" s="1">
        <f t="shared" si="59"/>
        <v>84048.559999999823</v>
      </c>
      <c r="AQ161" s="40">
        <v>183</v>
      </c>
      <c r="AR161" s="40">
        <f>IF('Imperial ME - Current'!$H$16&lt;2.3542,1079.85-130.66*(2.3542-'Imperial ME - Current'!$H$16),1079.85)</f>
        <v>1079.8499999999999</v>
      </c>
      <c r="AS161" s="1">
        <f t="shared" si="53"/>
        <v>142683.42999999985</v>
      </c>
      <c r="AT161" s="40">
        <f>IF('Imperial ME - Current'!$H$16&lt;2.3795,385.62-52.4691*(2.3795-'Imperial ME - Current'!$H$16),385.62)</f>
        <v>385.62</v>
      </c>
      <c r="AU161" s="1">
        <f t="shared" si="60"/>
        <v>84048.559999999823</v>
      </c>
      <c r="AX161" s="40">
        <v>183</v>
      </c>
      <c r="AY161" s="40">
        <f>IF('Imperial ME - Current'!$I$16&lt;2.3542,1079.85-130.66*(2.3542-'Imperial ME - Current'!$I$16),1079.85)</f>
        <v>1079.8499999999999</v>
      </c>
      <c r="AZ161" s="1">
        <f t="shared" si="54"/>
        <v>142683.42999999985</v>
      </c>
      <c r="BA161" s="40">
        <f>IF('Imperial ME - Current'!$I$16&lt;2.3795,385.62-52.4691*(2.3795-'Imperial ME - Current'!$I$16),385.62)</f>
        <v>385.62</v>
      </c>
      <c r="BB161" s="1">
        <f t="shared" si="61"/>
        <v>84048.559999999823</v>
      </c>
    </row>
    <row r="162" spans="1:54" x14ac:dyDescent="0.25">
      <c r="A162" s="40">
        <v>184</v>
      </c>
      <c r="B162" s="40">
        <f>IF('Imperial ME - Current'!$B$16&lt;2.3542,1079.85-130.66*(2.3542-'Imperial ME - Current'!$B$16),1079.85)</f>
        <v>1079.8499999999999</v>
      </c>
      <c r="C162" s="1">
        <f t="shared" si="47"/>
        <v>143763.27999999985</v>
      </c>
      <c r="D162" s="40">
        <f>IF('Imperial ME - Current'!$B$16&lt;2.3795,385.62-52.4691*(2.3795-'Imperial ME - Current'!$B$16),385.62)</f>
        <v>385.62</v>
      </c>
      <c r="E162" s="1">
        <f t="shared" si="46"/>
        <v>84434.179999999818</v>
      </c>
      <c r="H162" s="40">
        <v>184</v>
      </c>
      <c r="I162" s="40">
        <f>IF('Imperial ME - Current'!$C$16&lt;2.3542,1079.85-130.66*(2.3542-'Imperial ME - Current'!$C$16),1079.85)</f>
        <v>1079.8499999999999</v>
      </c>
      <c r="J162" s="1">
        <f t="shared" si="48"/>
        <v>143763.27999999985</v>
      </c>
      <c r="K162" s="40">
        <f>IF('Imperial ME - Current'!$C$16&lt;2.3795,385.62-52.4691*(2.3795-'Imperial ME - Current'!$C$16),385.62)</f>
        <v>385.62</v>
      </c>
      <c r="L162" s="1">
        <f t="shared" si="55"/>
        <v>84434.179999999818</v>
      </c>
      <c r="O162" s="40">
        <v>184</v>
      </c>
      <c r="P162" s="40">
        <f>IF('Imperial ME - Current'!$D$16&lt;2.3542,1079.85-130.66*(2.3542-'Imperial ME - Current'!$D$16),1079.85)</f>
        <v>1079.8499999999999</v>
      </c>
      <c r="Q162" s="1">
        <f t="shared" si="49"/>
        <v>143763.27999999985</v>
      </c>
      <c r="R162" s="40">
        <f>IF('Imperial ME - Current'!$D$16&lt;2.3795,385.62-52.4691*(2.3795-'Imperial ME - Current'!$D$16),385.62)</f>
        <v>385.62</v>
      </c>
      <c r="S162" s="1">
        <f t="shared" si="56"/>
        <v>84434.179999999818</v>
      </c>
      <c r="V162" s="40">
        <v>184</v>
      </c>
      <c r="W162" s="40">
        <f>IF('Imperial ME - Current'!$E$16&lt;2.3542,1079.85-130.66*(2.3542-'Imperial ME - Current'!$E$16),1079.85)</f>
        <v>1079.8499999999999</v>
      </c>
      <c r="X162" s="1">
        <f t="shared" si="50"/>
        <v>143763.27999999985</v>
      </c>
      <c r="Y162" s="40">
        <f>IF('Imperial ME - Current'!$E$16&lt;2.3795,385.62-52.4691*(2.3795-'Imperial ME - Current'!$E$16),385.62)</f>
        <v>385.62</v>
      </c>
      <c r="Z162" s="1">
        <f t="shared" si="57"/>
        <v>84434.179999999818</v>
      </c>
      <c r="AC162" s="40">
        <v>184</v>
      </c>
      <c r="AD162" s="40">
        <f>IF('Imperial ME - Current'!$F$16&lt;2.3542,1079.85-130.66*(2.3542-'Imperial ME - Current'!$F$16),1079.85)</f>
        <v>1079.8499999999999</v>
      </c>
      <c r="AE162" s="1">
        <f t="shared" si="51"/>
        <v>143763.27999999985</v>
      </c>
      <c r="AF162" s="40">
        <f>IF('Imperial ME - Current'!$F$16&lt;2.3795,385.62-52.4691*(2.3795-'Imperial ME - Current'!$F$16),385.62)</f>
        <v>385.62</v>
      </c>
      <c r="AG162" s="1">
        <f t="shared" si="58"/>
        <v>84434.179999999818</v>
      </c>
      <c r="AJ162" s="40">
        <v>184</v>
      </c>
      <c r="AK162" s="40">
        <f>IF('Imperial ME - Current'!$G$16&lt;2.3542,1079.85-130.66*(2.3542-'Imperial ME - Current'!$G$16),1079.85)</f>
        <v>1079.8499999999999</v>
      </c>
      <c r="AL162" s="1">
        <f t="shared" si="52"/>
        <v>143763.27999999985</v>
      </c>
      <c r="AM162" s="40">
        <f>IF('Imperial ME - Current'!$G$16&lt;2.3795,385.62-52.4691*(2.3795-'Imperial ME - Current'!$G$16),385.62)</f>
        <v>385.62</v>
      </c>
      <c r="AN162" s="1">
        <f t="shared" si="59"/>
        <v>84434.179999999818</v>
      </c>
      <c r="AQ162" s="40">
        <v>184</v>
      </c>
      <c r="AR162" s="40">
        <f>IF('Imperial ME - Current'!$H$16&lt;2.3542,1079.85-130.66*(2.3542-'Imperial ME - Current'!$H$16),1079.85)</f>
        <v>1079.8499999999999</v>
      </c>
      <c r="AS162" s="1">
        <f t="shared" si="53"/>
        <v>143763.27999999985</v>
      </c>
      <c r="AT162" s="40">
        <f>IF('Imperial ME - Current'!$H$16&lt;2.3795,385.62-52.4691*(2.3795-'Imperial ME - Current'!$H$16),385.62)</f>
        <v>385.62</v>
      </c>
      <c r="AU162" s="1">
        <f t="shared" si="60"/>
        <v>84434.179999999818</v>
      </c>
      <c r="AX162" s="40">
        <v>184</v>
      </c>
      <c r="AY162" s="40">
        <f>IF('Imperial ME - Current'!$I$16&lt;2.3542,1079.85-130.66*(2.3542-'Imperial ME - Current'!$I$16),1079.85)</f>
        <v>1079.8499999999999</v>
      </c>
      <c r="AZ162" s="1">
        <f t="shared" si="54"/>
        <v>143763.27999999985</v>
      </c>
      <c r="BA162" s="40">
        <f>IF('Imperial ME - Current'!$I$16&lt;2.3795,385.62-52.4691*(2.3795-'Imperial ME - Current'!$I$16),385.62)</f>
        <v>385.62</v>
      </c>
      <c r="BB162" s="1">
        <f t="shared" si="61"/>
        <v>84434.179999999818</v>
      </c>
    </row>
    <row r="163" spans="1:54" x14ac:dyDescent="0.25">
      <c r="A163" s="40">
        <v>185</v>
      </c>
      <c r="B163" s="40">
        <f>IF('Imperial ME - Current'!$B$16&lt;2.3542,1079.85-130.66*(2.3542-'Imperial ME - Current'!$B$16),1079.85)</f>
        <v>1079.8499999999999</v>
      </c>
      <c r="C163" s="1">
        <f t="shared" si="47"/>
        <v>144843.12999999986</v>
      </c>
      <c r="D163" s="40">
        <f>IF('Imperial ME - Current'!$B$16&lt;2.3795,385.62-52.4691*(2.3795-'Imperial ME - Current'!$B$16),385.62)</f>
        <v>385.62</v>
      </c>
      <c r="E163" s="1">
        <f t="shared" si="46"/>
        <v>84819.799999999814</v>
      </c>
      <c r="H163" s="40">
        <v>185</v>
      </c>
      <c r="I163" s="40">
        <f>IF('Imperial ME - Current'!$C$16&lt;2.3542,1079.85-130.66*(2.3542-'Imperial ME - Current'!$C$16),1079.85)</f>
        <v>1079.8499999999999</v>
      </c>
      <c r="J163" s="1">
        <f t="shared" si="48"/>
        <v>144843.12999999986</v>
      </c>
      <c r="K163" s="40">
        <f>IF('Imperial ME - Current'!$C$16&lt;2.3795,385.62-52.4691*(2.3795-'Imperial ME - Current'!$C$16),385.62)</f>
        <v>385.62</v>
      </c>
      <c r="L163" s="1">
        <f t="shared" si="55"/>
        <v>84819.799999999814</v>
      </c>
      <c r="O163" s="40">
        <v>185</v>
      </c>
      <c r="P163" s="40">
        <f>IF('Imperial ME - Current'!$D$16&lt;2.3542,1079.85-130.66*(2.3542-'Imperial ME - Current'!$D$16),1079.85)</f>
        <v>1079.8499999999999</v>
      </c>
      <c r="Q163" s="1">
        <f t="shared" si="49"/>
        <v>144843.12999999986</v>
      </c>
      <c r="R163" s="40">
        <f>IF('Imperial ME - Current'!$D$16&lt;2.3795,385.62-52.4691*(2.3795-'Imperial ME - Current'!$D$16),385.62)</f>
        <v>385.62</v>
      </c>
      <c r="S163" s="1">
        <f t="shared" si="56"/>
        <v>84819.799999999814</v>
      </c>
      <c r="V163" s="40">
        <v>185</v>
      </c>
      <c r="W163" s="40">
        <f>IF('Imperial ME - Current'!$E$16&lt;2.3542,1079.85-130.66*(2.3542-'Imperial ME - Current'!$E$16),1079.85)</f>
        <v>1079.8499999999999</v>
      </c>
      <c r="X163" s="1">
        <f t="shared" si="50"/>
        <v>144843.12999999986</v>
      </c>
      <c r="Y163" s="40">
        <f>IF('Imperial ME - Current'!$E$16&lt;2.3795,385.62-52.4691*(2.3795-'Imperial ME - Current'!$E$16),385.62)</f>
        <v>385.62</v>
      </c>
      <c r="Z163" s="1">
        <f t="shared" si="57"/>
        <v>84819.799999999814</v>
      </c>
      <c r="AC163" s="40">
        <v>185</v>
      </c>
      <c r="AD163" s="40">
        <f>IF('Imperial ME - Current'!$F$16&lt;2.3542,1079.85-130.66*(2.3542-'Imperial ME - Current'!$F$16),1079.85)</f>
        <v>1079.8499999999999</v>
      </c>
      <c r="AE163" s="1">
        <f t="shared" si="51"/>
        <v>144843.12999999986</v>
      </c>
      <c r="AF163" s="40">
        <f>IF('Imperial ME - Current'!$F$16&lt;2.3795,385.62-52.4691*(2.3795-'Imperial ME - Current'!$F$16),385.62)</f>
        <v>385.62</v>
      </c>
      <c r="AG163" s="1">
        <f t="shared" si="58"/>
        <v>84819.799999999814</v>
      </c>
      <c r="AJ163" s="40">
        <v>185</v>
      </c>
      <c r="AK163" s="40">
        <f>IF('Imperial ME - Current'!$G$16&lt;2.3542,1079.85-130.66*(2.3542-'Imperial ME - Current'!$G$16),1079.85)</f>
        <v>1079.8499999999999</v>
      </c>
      <c r="AL163" s="1">
        <f t="shared" si="52"/>
        <v>144843.12999999986</v>
      </c>
      <c r="AM163" s="40">
        <f>IF('Imperial ME - Current'!$G$16&lt;2.3795,385.62-52.4691*(2.3795-'Imperial ME - Current'!$G$16),385.62)</f>
        <v>385.62</v>
      </c>
      <c r="AN163" s="1">
        <f t="shared" si="59"/>
        <v>84819.799999999814</v>
      </c>
      <c r="AQ163" s="40">
        <v>185</v>
      </c>
      <c r="AR163" s="40">
        <f>IF('Imperial ME - Current'!$H$16&lt;2.3542,1079.85-130.66*(2.3542-'Imperial ME - Current'!$H$16),1079.85)</f>
        <v>1079.8499999999999</v>
      </c>
      <c r="AS163" s="1">
        <f t="shared" si="53"/>
        <v>144843.12999999986</v>
      </c>
      <c r="AT163" s="40">
        <f>IF('Imperial ME - Current'!$H$16&lt;2.3795,385.62-52.4691*(2.3795-'Imperial ME - Current'!$H$16),385.62)</f>
        <v>385.62</v>
      </c>
      <c r="AU163" s="1">
        <f t="shared" si="60"/>
        <v>84819.799999999814</v>
      </c>
      <c r="AX163" s="40">
        <v>185</v>
      </c>
      <c r="AY163" s="40">
        <f>IF('Imperial ME - Current'!$I$16&lt;2.3542,1079.85-130.66*(2.3542-'Imperial ME - Current'!$I$16),1079.85)</f>
        <v>1079.8499999999999</v>
      </c>
      <c r="AZ163" s="1">
        <f t="shared" si="54"/>
        <v>144843.12999999986</v>
      </c>
      <c r="BA163" s="40">
        <f>IF('Imperial ME - Current'!$I$16&lt;2.3795,385.62-52.4691*(2.3795-'Imperial ME - Current'!$I$16),385.62)</f>
        <v>385.62</v>
      </c>
      <c r="BB163" s="1">
        <f t="shared" si="61"/>
        <v>84819.799999999814</v>
      </c>
    </row>
    <row r="164" spans="1:54" x14ac:dyDescent="0.25">
      <c r="A164" s="40">
        <v>186</v>
      </c>
      <c r="B164" s="40">
        <f>IF('Imperial ME - Current'!$B$16&lt;2.3542,1079.85-130.66*(2.3542-'Imperial ME - Current'!$B$16),1079.85)</f>
        <v>1079.8499999999999</v>
      </c>
      <c r="C164" s="1">
        <f t="shared" si="47"/>
        <v>145922.97999999986</v>
      </c>
      <c r="D164" s="40">
        <f>IF('Imperial ME - Current'!$B$16&lt;2.3795,385.62-52.4691*(2.3795-'Imperial ME - Current'!$B$16),385.62)</f>
        <v>385.62</v>
      </c>
      <c r="E164" s="1">
        <f t="shared" si="46"/>
        <v>85205.419999999809</v>
      </c>
      <c r="H164" s="40">
        <v>186</v>
      </c>
      <c r="I164" s="40">
        <f>IF('Imperial ME - Current'!$C$16&lt;2.3542,1079.85-130.66*(2.3542-'Imperial ME - Current'!$C$16),1079.85)</f>
        <v>1079.8499999999999</v>
      </c>
      <c r="J164" s="1">
        <f t="shared" si="48"/>
        <v>145922.97999999986</v>
      </c>
      <c r="K164" s="40">
        <f>IF('Imperial ME - Current'!$C$16&lt;2.3795,385.62-52.4691*(2.3795-'Imperial ME - Current'!$C$16),385.62)</f>
        <v>385.62</v>
      </c>
      <c r="L164" s="1">
        <f t="shared" si="55"/>
        <v>85205.419999999809</v>
      </c>
      <c r="O164" s="40">
        <v>186</v>
      </c>
      <c r="P164" s="40">
        <f>IF('Imperial ME - Current'!$D$16&lt;2.3542,1079.85-130.66*(2.3542-'Imperial ME - Current'!$D$16),1079.85)</f>
        <v>1079.8499999999999</v>
      </c>
      <c r="Q164" s="1">
        <f t="shared" si="49"/>
        <v>145922.97999999986</v>
      </c>
      <c r="R164" s="40">
        <f>IF('Imperial ME - Current'!$D$16&lt;2.3795,385.62-52.4691*(2.3795-'Imperial ME - Current'!$D$16),385.62)</f>
        <v>385.62</v>
      </c>
      <c r="S164" s="1">
        <f t="shared" si="56"/>
        <v>85205.419999999809</v>
      </c>
      <c r="V164" s="40">
        <v>186</v>
      </c>
      <c r="W164" s="40">
        <f>IF('Imperial ME - Current'!$E$16&lt;2.3542,1079.85-130.66*(2.3542-'Imperial ME - Current'!$E$16),1079.85)</f>
        <v>1079.8499999999999</v>
      </c>
      <c r="X164" s="1">
        <f t="shared" si="50"/>
        <v>145922.97999999986</v>
      </c>
      <c r="Y164" s="40">
        <f>IF('Imperial ME - Current'!$E$16&lt;2.3795,385.62-52.4691*(2.3795-'Imperial ME - Current'!$E$16),385.62)</f>
        <v>385.62</v>
      </c>
      <c r="Z164" s="1">
        <f t="shared" si="57"/>
        <v>85205.419999999809</v>
      </c>
      <c r="AC164" s="40">
        <v>186</v>
      </c>
      <c r="AD164" s="40">
        <f>IF('Imperial ME - Current'!$F$16&lt;2.3542,1079.85-130.66*(2.3542-'Imperial ME - Current'!$F$16),1079.85)</f>
        <v>1079.8499999999999</v>
      </c>
      <c r="AE164" s="1">
        <f t="shared" si="51"/>
        <v>145922.97999999986</v>
      </c>
      <c r="AF164" s="40">
        <f>IF('Imperial ME - Current'!$F$16&lt;2.3795,385.62-52.4691*(2.3795-'Imperial ME - Current'!$F$16),385.62)</f>
        <v>385.62</v>
      </c>
      <c r="AG164" s="1">
        <f t="shared" si="58"/>
        <v>85205.419999999809</v>
      </c>
      <c r="AJ164" s="40">
        <v>186</v>
      </c>
      <c r="AK164" s="40">
        <f>IF('Imperial ME - Current'!$G$16&lt;2.3542,1079.85-130.66*(2.3542-'Imperial ME - Current'!$G$16),1079.85)</f>
        <v>1079.8499999999999</v>
      </c>
      <c r="AL164" s="1">
        <f t="shared" si="52"/>
        <v>145922.97999999986</v>
      </c>
      <c r="AM164" s="40">
        <f>IF('Imperial ME - Current'!$G$16&lt;2.3795,385.62-52.4691*(2.3795-'Imperial ME - Current'!$G$16),385.62)</f>
        <v>385.62</v>
      </c>
      <c r="AN164" s="1">
        <f t="shared" si="59"/>
        <v>85205.419999999809</v>
      </c>
      <c r="AQ164" s="40">
        <v>186</v>
      </c>
      <c r="AR164" s="40">
        <f>IF('Imperial ME - Current'!$H$16&lt;2.3542,1079.85-130.66*(2.3542-'Imperial ME - Current'!$H$16),1079.85)</f>
        <v>1079.8499999999999</v>
      </c>
      <c r="AS164" s="1">
        <f t="shared" si="53"/>
        <v>145922.97999999986</v>
      </c>
      <c r="AT164" s="40">
        <f>IF('Imperial ME - Current'!$H$16&lt;2.3795,385.62-52.4691*(2.3795-'Imperial ME - Current'!$H$16),385.62)</f>
        <v>385.62</v>
      </c>
      <c r="AU164" s="1">
        <f t="shared" si="60"/>
        <v>85205.419999999809</v>
      </c>
      <c r="AX164" s="40">
        <v>186</v>
      </c>
      <c r="AY164" s="40">
        <f>IF('Imperial ME - Current'!$I$16&lt;2.3542,1079.85-130.66*(2.3542-'Imperial ME - Current'!$I$16),1079.85)</f>
        <v>1079.8499999999999</v>
      </c>
      <c r="AZ164" s="1">
        <f t="shared" si="54"/>
        <v>145922.97999999986</v>
      </c>
      <c r="BA164" s="40">
        <f>IF('Imperial ME - Current'!$I$16&lt;2.3795,385.62-52.4691*(2.3795-'Imperial ME - Current'!$I$16),385.62)</f>
        <v>385.62</v>
      </c>
      <c r="BB164" s="1">
        <f t="shared" si="61"/>
        <v>85205.419999999809</v>
      </c>
    </row>
    <row r="165" spans="1:54" x14ac:dyDescent="0.25">
      <c r="A165" s="40">
        <v>187</v>
      </c>
      <c r="B165" s="40">
        <f>IF('Imperial ME - Current'!$B$16&lt;2.3542,1079.85-130.66*(2.3542-'Imperial ME - Current'!$B$16),1079.85)</f>
        <v>1079.8499999999999</v>
      </c>
      <c r="C165" s="1">
        <f t="shared" si="47"/>
        <v>147002.82999999987</v>
      </c>
      <c r="D165" s="40">
        <f>IF('Imperial ME - Current'!$B$16&lt;2.3795,385.62-52.4691*(2.3795-'Imperial ME - Current'!$B$16),385.62)</f>
        <v>385.62</v>
      </c>
      <c r="E165" s="1">
        <f t="shared" si="46"/>
        <v>85591.039999999804</v>
      </c>
      <c r="H165" s="40">
        <v>187</v>
      </c>
      <c r="I165" s="40">
        <f>IF('Imperial ME - Current'!$C$16&lt;2.3542,1079.85-130.66*(2.3542-'Imperial ME - Current'!$C$16),1079.85)</f>
        <v>1079.8499999999999</v>
      </c>
      <c r="J165" s="1">
        <f t="shared" si="48"/>
        <v>147002.82999999987</v>
      </c>
      <c r="K165" s="40">
        <f>IF('Imperial ME - Current'!$C$16&lt;2.3795,385.62-52.4691*(2.3795-'Imperial ME - Current'!$C$16),385.62)</f>
        <v>385.62</v>
      </c>
      <c r="L165" s="1">
        <f t="shared" si="55"/>
        <v>85591.039999999804</v>
      </c>
      <c r="O165" s="40">
        <v>187</v>
      </c>
      <c r="P165" s="40">
        <f>IF('Imperial ME - Current'!$D$16&lt;2.3542,1079.85-130.66*(2.3542-'Imperial ME - Current'!$D$16),1079.85)</f>
        <v>1079.8499999999999</v>
      </c>
      <c r="Q165" s="1">
        <f t="shared" si="49"/>
        <v>147002.82999999987</v>
      </c>
      <c r="R165" s="40">
        <f>IF('Imperial ME - Current'!$D$16&lt;2.3795,385.62-52.4691*(2.3795-'Imperial ME - Current'!$D$16),385.62)</f>
        <v>385.62</v>
      </c>
      <c r="S165" s="1">
        <f t="shared" si="56"/>
        <v>85591.039999999804</v>
      </c>
      <c r="V165" s="40">
        <v>187</v>
      </c>
      <c r="W165" s="40">
        <f>IF('Imperial ME - Current'!$E$16&lt;2.3542,1079.85-130.66*(2.3542-'Imperial ME - Current'!$E$16),1079.85)</f>
        <v>1079.8499999999999</v>
      </c>
      <c r="X165" s="1">
        <f t="shared" si="50"/>
        <v>147002.82999999987</v>
      </c>
      <c r="Y165" s="40">
        <f>IF('Imperial ME - Current'!$E$16&lt;2.3795,385.62-52.4691*(2.3795-'Imperial ME - Current'!$E$16),385.62)</f>
        <v>385.62</v>
      </c>
      <c r="Z165" s="1">
        <f t="shared" si="57"/>
        <v>85591.039999999804</v>
      </c>
      <c r="AC165" s="40">
        <v>187</v>
      </c>
      <c r="AD165" s="40">
        <f>IF('Imperial ME - Current'!$F$16&lt;2.3542,1079.85-130.66*(2.3542-'Imperial ME - Current'!$F$16),1079.85)</f>
        <v>1079.8499999999999</v>
      </c>
      <c r="AE165" s="1">
        <f t="shared" si="51"/>
        <v>147002.82999999987</v>
      </c>
      <c r="AF165" s="40">
        <f>IF('Imperial ME - Current'!$F$16&lt;2.3795,385.62-52.4691*(2.3795-'Imperial ME - Current'!$F$16),385.62)</f>
        <v>385.62</v>
      </c>
      <c r="AG165" s="1">
        <f t="shared" si="58"/>
        <v>85591.039999999804</v>
      </c>
      <c r="AJ165" s="40">
        <v>187</v>
      </c>
      <c r="AK165" s="40">
        <f>IF('Imperial ME - Current'!$G$16&lt;2.3542,1079.85-130.66*(2.3542-'Imperial ME - Current'!$G$16),1079.85)</f>
        <v>1079.8499999999999</v>
      </c>
      <c r="AL165" s="1">
        <f t="shared" si="52"/>
        <v>147002.82999999987</v>
      </c>
      <c r="AM165" s="40">
        <f>IF('Imperial ME - Current'!$G$16&lt;2.3795,385.62-52.4691*(2.3795-'Imperial ME - Current'!$G$16),385.62)</f>
        <v>385.62</v>
      </c>
      <c r="AN165" s="1">
        <f t="shared" si="59"/>
        <v>85591.039999999804</v>
      </c>
      <c r="AQ165" s="40">
        <v>187</v>
      </c>
      <c r="AR165" s="40">
        <f>IF('Imperial ME - Current'!$H$16&lt;2.3542,1079.85-130.66*(2.3542-'Imperial ME - Current'!$H$16),1079.85)</f>
        <v>1079.8499999999999</v>
      </c>
      <c r="AS165" s="1">
        <f t="shared" si="53"/>
        <v>147002.82999999987</v>
      </c>
      <c r="AT165" s="40">
        <f>IF('Imperial ME - Current'!$H$16&lt;2.3795,385.62-52.4691*(2.3795-'Imperial ME - Current'!$H$16),385.62)</f>
        <v>385.62</v>
      </c>
      <c r="AU165" s="1">
        <f t="shared" si="60"/>
        <v>85591.039999999804</v>
      </c>
      <c r="AX165" s="40">
        <v>187</v>
      </c>
      <c r="AY165" s="40">
        <f>IF('Imperial ME - Current'!$I$16&lt;2.3542,1079.85-130.66*(2.3542-'Imperial ME - Current'!$I$16),1079.85)</f>
        <v>1079.8499999999999</v>
      </c>
      <c r="AZ165" s="1">
        <f t="shared" si="54"/>
        <v>147002.82999999987</v>
      </c>
      <c r="BA165" s="40">
        <f>IF('Imperial ME - Current'!$I$16&lt;2.3795,385.62-52.4691*(2.3795-'Imperial ME - Current'!$I$16),385.62)</f>
        <v>385.62</v>
      </c>
      <c r="BB165" s="1">
        <f t="shared" si="61"/>
        <v>85591.039999999804</v>
      </c>
    </row>
    <row r="166" spans="1:54" x14ac:dyDescent="0.25">
      <c r="A166" s="40">
        <v>188</v>
      </c>
      <c r="B166" s="40">
        <f>IF('Imperial ME - Current'!$B$16&lt;2.3542,1079.85-130.66*(2.3542-'Imperial ME - Current'!$B$16),1079.85)</f>
        <v>1079.8499999999999</v>
      </c>
      <c r="C166" s="1">
        <f t="shared" si="47"/>
        <v>148082.67999999988</v>
      </c>
      <c r="D166" s="40">
        <f>IF('Imperial ME - Current'!$B$16&lt;2.3795,385.62-52.4691*(2.3795-'Imperial ME - Current'!$B$16),385.62)</f>
        <v>385.62</v>
      </c>
      <c r="E166" s="1">
        <f t="shared" si="46"/>
        <v>85976.6599999998</v>
      </c>
      <c r="H166" s="40">
        <v>188</v>
      </c>
      <c r="I166" s="40">
        <f>IF('Imperial ME - Current'!$C$16&lt;2.3542,1079.85-130.66*(2.3542-'Imperial ME - Current'!$C$16),1079.85)</f>
        <v>1079.8499999999999</v>
      </c>
      <c r="J166" s="1">
        <f t="shared" si="48"/>
        <v>148082.67999999988</v>
      </c>
      <c r="K166" s="40">
        <f>IF('Imperial ME - Current'!$C$16&lt;2.3795,385.62-52.4691*(2.3795-'Imperial ME - Current'!$C$16),385.62)</f>
        <v>385.62</v>
      </c>
      <c r="L166" s="1">
        <f t="shared" si="55"/>
        <v>85976.6599999998</v>
      </c>
      <c r="O166" s="40">
        <v>188</v>
      </c>
      <c r="P166" s="40">
        <f>IF('Imperial ME - Current'!$D$16&lt;2.3542,1079.85-130.66*(2.3542-'Imperial ME - Current'!$D$16),1079.85)</f>
        <v>1079.8499999999999</v>
      </c>
      <c r="Q166" s="1">
        <f t="shared" si="49"/>
        <v>148082.67999999988</v>
      </c>
      <c r="R166" s="40">
        <f>IF('Imperial ME - Current'!$D$16&lt;2.3795,385.62-52.4691*(2.3795-'Imperial ME - Current'!$D$16),385.62)</f>
        <v>385.62</v>
      </c>
      <c r="S166" s="1">
        <f t="shared" si="56"/>
        <v>85976.6599999998</v>
      </c>
      <c r="V166" s="40">
        <v>188</v>
      </c>
      <c r="W166" s="40">
        <f>IF('Imperial ME - Current'!$E$16&lt;2.3542,1079.85-130.66*(2.3542-'Imperial ME - Current'!$E$16),1079.85)</f>
        <v>1079.8499999999999</v>
      </c>
      <c r="X166" s="1">
        <f t="shared" si="50"/>
        <v>148082.67999999988</v>
      </c>
      <c r="Y166" s="40">
        <f>IF('Imperial ME - Current'!$E$16&lt;2.3795,385.62-52.4691*(2.3795-'Imperial ME - Current'!$E$16),385.62)</f>
        <v>385.62</v>
      </c>
      <c r="Z166" s="1">
        <f t="shared" si="57"/>
        <v>85976.6599999998</v>
      </c>
      <c r="AC166" s="40">
        <v>188</v>
      </c>
      <c r="AD166" s="40">
        <f>IF('Imperial ME - Current'!$F$16&lt;2.3542,1079.85-130.66*(2.3542-'Imperial ME - Current'!$F$16),1079.85)</f>
        <v>1079.8499999999999</v>
      </c>
      <c r="AE166" s="1">
        <f t="shared" si="51"/>
        <v>148082.67999999988</v>
      </c>
      <c r="AF166" s="40">
        <f>IF('Imperial ME - Current'!$F$16&lt;2.3795,385.62-52.4691*(2.3795-'Imperial ME - Current'!$F$16),385.62)</f>
        <v>385.62</v>
      </c>
      <c r="AG166" s="1">
        <f t="shared" si="58"/>
        <v>85976.6599999998</v>
      </c>
      <c r="AJ166" s="40">
        <v>188</v>
      </c>
      <c r="AK166" s="40">
        <f>IF('Imperial ME - Current'!$G$16&lt;2.3542,1079.85-130.66*(2.3542-'Imperial ME - Current'!$G$16),1079.85)</f>
        <v>1079.8499999999999</v>
      </c>
      <c r="AL166" s="1">
        <f t="shared" si="52"/>
        <v>148082.67999999988</v>
      </c>
      <c r="AM166" s="40">
        <f>IF('Imperial ME - Current'!$G$16&lt;2.3795,385.62-52.4691*(2.3795-'Imperial ME - Current'!$G$16),385.62)</f>
        <v>385.62</v>
      </c>
      <c r="AN166" s="1">
        <f t="shared" si="59"/>
        <v>85976.6599999998</v>
      </c>
      <c r="AQ166" s="40">
        <v>188</v>
      </c>
      <c r="AR166" s="40">
        <f>IF('Imperial ME - Current'!$H$16&lt;2.3542,1079.85-130.66*(2.3542-'Imperial ME - Current'!$H$16),1079.85)</f>
        <v>1079.8499999999999</v>
      </c>
      <c r="AS166" s="1">
        <f t="shared" si="53"/>
        <v>148082.67999999988</v>
      </c>
      <c r="AT166" s="40">
        <f>IF('Imperial ME - Current'!$H$16&lt;2.3795,385.62-52.4691*(2.3795-'Imperial ME - Current'!$H$16),385.62)</f>
        <v>385.62</v>
      </c>
      <c r="AU166" s="1">
        <f t="shared" si="60"/>
        <v>85976.6599999998</v>
      </c>
      <c r="AX166" s="40">
        <v>188</v>
      </c>
      <c r="AY166" s="40">
        <f>IF('Imperial ME - Current'!$I$16&lt;2.3542,1079.85-130.66*(2.3542-'Imperial ME - Current'!$I$16),1079.85)</f>
        <v>1079.8499999999999</v>
      </c>
      <c r="AZ166" s="1">
        <f t="shared" si="54"/>
        <v>148082.67999999988</v>
      </c>
      <c r="BA166" s="40">
        <f>IF('Imperial ME - Current'!$I$16&lt;2.3795,385.62-52.4691*(2.3795-'Imperial ME - Current'!$I$16),385.62)</f>
        <v>385.62</v>
      </c>
      <c r="BB166" s="1">
        <f t="shared" si="61"/>
        <v>85976.6599999998</v>
      </c>
    </row>
    <row r="167" spans="1:54" x14ac:dyDescent="0.25">
      <c r="A167" s="40">
        <v>189</v>
      </c>
      <c r="B167" s="40">
        <f>IF('Imperial ME - Current'!$B$16&lt;2.3542,1079.85-130.66*(2.3542-'Imperial ME - Current'!$B$16),1079.85)</f>
        <v>1079.8499999999999</v>
      </c>
      <c r="C167" s="1">
        <f t="shared" si="47"/>
        <v>149162.52999999988</v>
      </c>
      <c r="D167" s="40">
        <f>IF('Imperial ME - Current'!$B$16&lt;2.3795,385.62-52.4691*(2.3795-'Imperial ME - Current'!$B$16),385.62)</f>
        <v>385.62</v>
      </c>
      <c r="E167" s="1">
        <f t="shared" si="46"/>
        <v>86362.279999999795</v>
      </c>
      <c r="H167" s="40">
        <v>189</v>
      </c>
      <c r="I167" s="40">
        <f>IF('Imperial ME - Current'!$C$16&lt;2.3542,1079.85-130.66*(2.3542-'Imperial ME - Current'!$C$16),1079.85)</f>
        <v>1079.8499999999999</v>
      </c>
      <c r="J167" s="1">
        <f t="shared" si="48"/>
        <v>149162.52999999988</v>
      </c>
      <c r="K167" s="40">
        <f>IF('Imperial ME - Current'!$C$16&lt;2.3795,385.62-52.4691*(2.3795-'Imperial ME - Current'!$C$16),385.62)</f>
        <v>385.62</v>
      </c>
      <c r="L167" s="1">
        <f t="shared" si="55"/>
        <v>86362.279999999795</v>
      </c>
      <c r="O167" s="40">
        <v>189</v>
      </c>
      <c r="P167" s="40">
        <f>IF('Imperial ME - Current'!$D$16&lt;2.3542,1079.85-130.66*(2.3542-'Imperial ME - Current'!$D$16),1079.85)</f>
        <v>1079.8499999999999</v>
      </c>
      <c r="Q167" s="1">
        <f t="shared" si="49"/>
        <v>149162.52999999988</v>
      </c>
      <c r="R167" s="40">
        <f>IF('Imperial ME - Current'!$D$16&lt;2.3795,385.62-52.4691*(2.3795-'Imperial ME - Current'!$D$16),385.62)</f>
        <v>385.62</v>
      </c>
      <c r="S167" s="1">
        <f t="shared" si="56"/>
        <v>86362.279999999795</v>
      </c>
      <c r="V167" s="40">
        <v>189</v>
      </c>
      <c r="W167" s="40">
        <f>IF('Imperial ME - Current'!$E$16&lt;2.3542,1079.85-130.66*(2.3542-'Imperial ME - Current'!$E$16),1079.85)</f>
        <v>1079.8499999999999</v>
      </c>
      <c r="X167" s="1">
        <f t="shared" si="50"/>
        <v>149162.52999999988</v>
      </c>
      <c r="Y167" s="40">
        <f>IF('Imperial ME - Current'!$E$16&lt;2.3795,385.62-52.4691*(2.3795-'Imperial ME - Current'!$E$16),385.62)</f>
        <v>385.62</v>
      </c>
      <c r="Z167" s="1">
        <f t="shared" si="57"/>
        <v>86362.279999999795</v>
      </c>
      <c r="AC167" s="40">
        <v>189</v>
      </c>
      <c r="AD167" s="40">
        <f>IF('Imperial ME - Current'!$F$16&lt;2.3542,1079.85-130.66*(2.3542-'Imperial ME - Current'!$F$16),1079.85)</f>
        <v>1079.8499999999999</v>
      </c>
      <c r="AE167" s="1">
        <f t="shared" si="51"/>
        <v>149162.52999999988</v>
      </c>
      <c r="AF167" s="40">
        <f>IF('Imperial ME - Current'!$F$16&lt;2.3795,385.62-52.4691*(2.3795-'Imperial ME - Current'!$F$16),385.62)</f>
        <v>385.62</v>
      </c>
      <c r="AG167" s="1">
        <f t="shared" si="58"/>
        <v>86362.279999999795</v>
      </c>
      <c r="AJ167" s="40">
        <v>189</v>
      </c>
      <c r="AK167" s="40">
        <f>IF('Imperial ME - Current'!$G$16&lt;2.3542,1079.85-130.66*(2.3542-'Imperial ME - Current'!$G$16),1079.85)</f>
        <v>1079.8499999999999</v>
      </c>
      <c r="AL167" s="1">
        <f t="shared" si="52"/>
        <v>149162.52999999988</v>
      </c>
      <c r="AM167" s="40">
        <f>IF('Imperial ME - Current'!$G$16&lt;2.3795,385.62-52.4691*(2.3795-'Imperial ME - Current'!$G$16),385.62)</f>
        <v>385.62</v>
      </c>
      <c r="AN167" s="1">
        <f t="shared" si="59"/>
        <v>86362.279999999795</v>
      </c>
      <c r="AQ167" s="40">
        <v>189</v>
      </c>
      <c r="AR167" s="40">
        <f>IF('Imperial ME - Current'!$H$16&lt;2.3542,1079.85-130.66*(2.3542-'Imperial ME - Current'!$H$16),1079.85)</f>
        <v>1079.8499999999999</v>
      </c>
      <c r="AS167" s="1">
        <f t="shared" si="53"/>
        <v>149162.52999999988</v>
      </c>
      <c r="AT167" s="40">
        <f>IF('Imperial ME - Current'!$H$16&lt;2.3795,385.62-52.4691*(2.3795-'Imperial ME - Current'!$H$16),385.62)</f>
        <v>385.62</v>
      </c>
      <c r="AU167" s="1">
        <f t="shared" si="60"/>
        <v>86362.279999999795</v>
      </c>
      <c r="AX167" s="40">
        <v>189</v>
      </c>
      <c r="AY167" s="40">
        <f>IF('Imperial ME - Current'!$I$16&lt;2.3542,1079.85-130.66*(2.3542-'Imperial ME - Current'!$I$16),1079.85)</f>
        <v>1079.8499999999999</v>
      </c>
      <c r="AZ167" s="1">
        <f t="shared" si="54"/>
        <v>149162.52999999988</v>
      </c>
      <c r="BA167" s="40">
        <f>IF('Imperial ME - Current'!$I$16&lt;2.3795,385.62-52.4691*(2.3795-'Imperial ME - Current'!$I$16),385.62)</f>
        <v>385.62</v>
      </c>
      <c r="BB167" s="1">
        <f t="shared" si="61"/>
        <v>86362.279999999795</v>
      </c>
    </row>
    <row r="168" spans="1:54" x14ac:dyDescent="0.25">
      <c r="A168" s="40">
        <v>190</v>
      </c>
      <c r="B168" s="40">
        <f>IF('Imperial ME - Current'!$B$16&lt;2.3542,1079.85-130.66*(2.3542-'Imperial ME - Current'!$B$16),1079.85)</f>
        <v>1079.8499999999999</v>
      </c>
      <c r="C168" s="1">
        <f t="shared" si="47"/>
        <v>150242.37999999989</v>
      </c>
      <c r="D168" s="40">
        <f>IF('Imperial ME - Current'!$B$16&lt;2.3795,385.62-52.4691*(2.3795-'Imperial ME - Current'!$B$16),385.62)</f>
        <v>385.62</v>
      </c>
      <c r="E168" s="1">
        <f t="shared" si="46"/>
        <v>86747.89999999979</v>
      </c>
      <c r="H168" s="40">
        <v>190</v>
      </c>
      <c r="I168" s="40">
        <f>IF('Imperial ME - Current'!$C$16&lt;2.3542,1079.85-130.66*(2.3542-'Imperial ME - Current'!$C$16),1079.85)</f>
        <v>1079.8499999999999</v>
      </c>
      <c r="J168" s="1">
        <f t="shared" si="48"/>
        <v>150242.37999999989</v>
      </c>
      <c r="K168" s="40">
        <f>IF('Imperial ME - Current'!$C$16&lt;2.3795,385.62-52.4691*(2.3795-'Imperial ME - Current'!$C$16),385.62)</f>
        <v>385.62</v>
      </c>
      <c r="L168" s="1">
        <f t="shared" si="55"/>
        <v>86747.89999999979</v>
      </c>
      <c r="O168" s="40">
        <v>190</v>
      </c>
      <c r="P168" s="40">
        <f>IF('Imperial ME - Current'!$D$16&lt;2.3542,1079.85-130.66*(2.3542-'Imperial ME - Current'!$D$16),1079.85)</f>
        <v>1079.8499999999999</v>
      </c>
      <c r="Q168" s="1">
        <f t="shared" si="49"/>
        <v>150242.37999999989</v>
      </c>
      <c r="R168" s="40">
        <f>IF('Imperial ME - Current'!$D$16&lt;2.3795,385.62-52.4691*(2.3795-'Imperial ME - Current'!$D$16),385.62)</f>
        <v>385.62</v>
      </c>
      <c r="S168" s="1">
        <f t="shared" si="56"/>
        <v>86747.89999999979</v>
      </c>
      <c r="V168" s="40">
        <v>190</v>
      </c>
      <c r="W168" s="40">
        <f>IF('Imperial ME - Current'!$E$16&lt;2.3542,1079.85-130.66*(2.3542-'Imperial ME - Current'!$E$16),1079.85)</f>
        <v>1079.8499999999999</v>
      </c>
      <c r="X168" s="1">
        <f t="shared" si="50"/>
        <v>150242.37999999989</v>
      </c>
      <c r="Y168" s="40">
        <f>IF('Imperial ME - Current'!$E$16&lt;2.3795,385.62-52.4691*(2.3795-'Imperial ME - Current'!$E$16),385.62)</f>
        <v>385.62</v>
      </c>
      <c r="Z168" s="1">
        <f t="shared" si="57"/>
        <v>86747.89999999979</v>
      </c>
      <c r="AC168" s="40">
        <v>190</v>
      </c>
      <c r="AD168" s="40">
        <f>IF('Imperial ME - Current'!$F$16&lt;2.3542,1079.85-130.66*(2.3542-'Imperial ME - Current'!$F$16),1079.85)</f>
        <v>1079.8499999999999</v>
      </c>
      <c r="AE168" s="1">
        <f t="shared" si="51"/>
        <v>150242.37999999989</v>
      </c>
      <c r="AF168" s="40">
        <f>IF('Imperial ME - Current'!$F$16&lt;2.3795,385.62-52.4691*(2.3795-'Imperial ME - Current'!$F$16),385.62)</f>
        <v>385.62</v>
      </c>
      <c r="AG168" s="1">
        <f t="shared" si="58"/>
        <v>86747.89999999979</v>
      </c>
      <c r="AJ168" s="40">
        <v>190</v>
      </c>
      <c r="AK168" s="40">
        <f>IF('Imperial ME - Current'!$G$16&lt;2.3542,1079.85-130.66*(2.3542-'Imperial ME - Current'!$G$16),1079.85)</f>
        <v>1079.8499999999999</v>
      </c>
      <c r="AL168" s="1">
        <f t="shared" si="52"/>
        <v>150242.37999999989</v>
      </c>
      <c r="AM168" s="40">
        <f>IF('Imperial ME - Current'!$G$16&lt;2.3795,385.62-52.4691*(2.3795-'Imperial ME - Current'!$G$16),385.62)</f>
        <v>385.62</v>
      </c>
      <c r="AN168" s="1">
        <f t="shared" si="59"/>
        <v>86747.89999999979</v>
      </c>
      <c r="AQ168" s="40">
        <v>190</v>
      </c>
      <c r="AR168" s="40">
        <f>IF('Imperial ME - Current'!$H$16&lt;2.3542,1079.85-130.66*(2.3542-'Imperial ME - Current'!$H$16),1079.85)</f>
        <v>1079.8499999999999</v>
      </c>
      <c r="AS168" s="1">
        <f t="shared" si="53"/>
        <v>150242.37999999989</v>
      </c>
      <c r="AT168" s="40">
        <f>IF('Imperial ME - Current'!$H$16&lt;2.3795,385.62-52.4691*(2.3795-'Imperial ME - Current'!$H$16),385.62)</f>
        <v>385.62</v>
      </c>
      <c r="AU168" s="1">
        <f t="shared" si="60"/>
        <v>86747.89999999979</v>
      </c>
      <c r="AX168" s="40">
        <v>190</v>
      </c>
      <c r="AY168" s="40">
        <f>IF('Imperial ME - Current'!$I$16&lt;2.3542,1079.85-130.66*(2.3542-'Imperial ME - Current'!$I$16),1079.85)</f>
        <v>1079.8499999999999</v>
      </c>
      <c r="AZ168" s="1">
        <f t="shared" si="54"/>
        <v>150242.37999999989</v>
      </c>
      <c r="BA168" s="40">
        <f>IF('Imperial ME - Current'!$I$16&lt;2.3795,385.62-52.4691*(2.3795-'Imperial ME - Current'!$I$16),385.62)</f>
        <v>385.62</v>
      </c>
      <c r="BB168" s="1">
        <f t="shared" si="61"/>
        <v>86747.89999999979</v>
      </c>
    </row>
    <row r="169" spans="1:54" x14ac:dyDescent="0.25">
      <c r="A169" s="40">
        <v>191</v>
      </c>
      <c r="B169" s="40">
        <f>IF('Imperial ME - Current'!$B$16&lt;2.3542,1079.85-130.66*(2.3542-'Imperial ME - Current'!$B$16),1079.85)</f>
        <v>1079.8499999999999</v>
      </c>
      <c r="C169" s="1">
        <f t="shared" si="47"/>
        <v>151322.22999999989</v>
      </c>
      <c r="D169" s="40">
        <f>IF('Imperial ME - Current'!$B$16&lt;2.3795,385.62-52.4691*(2.3795-'Imperial ME - Current'!$B$16),385.62)</f>
        <v>385.62</v>
      </c>
      <c r="E169" s="1">
        <f t="shared" si="46"/>
        <v>87133.519999999786</v>
      </c>
      <c r="H169" s="40">
        <v>191</v>
      </c>
      <c r="I169" s="40">
        <f>IF('Imperial ME - Current'!$C$16&lt;2.3542,1079.85-130.66*(2.3542-'Imperial ME - Current'!$C$16),1079.85)</f>
        <v>1079.8499999999999</v>
      </c>
      <c r="J169" s="1">
        <f t="shared" si="48"/>
        <v>151322.22999999989</v>
      </c>
      <c r="K169" s="40">
        <f>IF('Imperial ME - Current'!$C$16&lt;2.3795,385.62-52.4691*(2.3795-'Imperial ME - Current'!$C$16),385.62)</f>
        <v>385.62</v>
      </c>
      <c r="L169" s="1">
        <f t="shared" si="55"/>
        <v>87133.519999999786</v>
      </c>
      <c r="O169" s="40">
        <v>191</v>
      </c>
      <c r="P169" s="40">
        <f>IF('Imperial ME - Current'!$D$16&lt;2.3542,1079.85-130.66*(2.3542-'Imperial ME - Current'!$D$16),1079.85)</f>
        <v>1079.8499999999999</v>
      </c>
      <c r="Q169" s="1">
        <f t="shared" si="49"/>
        <v>151322.22999999989</v>
      </c>
      <c r="R169" s="40">
        <f>IF('Imperial ME - Current'!$D$16&lt;2.3795,385.62-52.4691*(2.3795-'Imperial ME - Current'!$D$16),385.62)</f>
        <v>385.62</v>
      </c>
      <c r="S169" s="1">
        <f t="shared" si="56"/>
        <v>87133.519999999786</v>
      </c>
      <c r="V169" s="40">
        <v>191</v>
      </c>
      <c r="W169" s="40">
        <f>IF('Imperial ME - Current'!$E$16&lt;2.3542,1079.85-130.66*(2.3542-'Imperial ME - Current'!$E$16),1079.85)</f>
        <v>1079.8499999999999</v>
      </c>
      <c r="X169" s="1">
        <f t="shared" si="50"/>
        <v>151322.22999999989</v>
      </c>
      <c r="Y169" s="40">
        <f>IF('Imperial ME - Current'!$E$16&lt;2.3795,385.62-52.4691*(2.3795-'Imperial ME - Current'!$E$16),385.62)</f>
        <v>385.62</v>
      </c>
      <c r="Z169" s="1">
        <f t="shared" si="57"/>
        <v>87133.519999999786</v>
      </c>
      <c r="AC169" s="40">
        <v>191</v>
      </c>
      <c r="AD169" s="40">
        <f>IF('Imperial ME - Current'!$F$16&lt;2.3542,1079.85-130.66*(2.3542-'Imperial ME - Current'!$F$16),1079.85)</f>
        <v>1079.8499999999999</v>
      </c>
      <c r="AE169" s="1">
        <f t="shared" si="51"/>
        <v>151322.22999999989</v>
      </c>
      <c r="AF169" s="40">
        <f>IF('Imperial ME - Current'!$F$16&lt;2.3795,385.62-52.4691*(2.3795-'Imperial ME - Current'!$F$16),385.62)</f>
        <v>385.62</v>
      </c>
      <c r="AG169" s="1">
        <f t="shared" si="58"/>
        <v>87133.519999999786</v>
      </c>
      <c r="AJ169" s="40">
        <v>191</v>
      </c>
      <c r="AK169" s="40">
        <f>IF('Imperial ME - Current'!$G$16&lt;2.3542,1079.85-130.66*(2.3542-'Imperial ME - Current'!$G$16),1079.85)</f>
        <v>1079.8499999999999</v>
      </c>
      <c r="AL169" s="1">
        <f t="shared" si="52"/>
        <v>151322.22999999989</v>
      </c>
      <c r="AM169" s="40">
        <f>IF('Imperial ME - Current'!$G$16&lt;2.3795,385.62-52.4691*(2.3795-'Imperial ME - Current'!$G$16),385.62)</f>
        <v>385.62</v>
      </c>
      <c r="AN169" s="1">
        <f t="shared" si="59"/>
        <v>87133.519999999786</v>
      </c>
      <c r="AQ169" s="40">
        <v>191</v>
      </c>
      <c r="AR169" s="40">
        <f>IF('Imperial ME - Current'!$H$16&lt;2.3542,1079.85-130.66*(2.3542-'Imperial ME - Current'!$H$16),1079.85)</f>
        <v>1079.8499999999999</v>
      </c>
      <c r="AS169" s="1">
        <f t="shared" si="53"/>
        <v>151322.22999999989</v>
      </c>
      <c r="AT169" s="40">
        <f>IF('Imperial ME - Current'!$H$16&lt;2.3795,385.62-52.4691*(2.3795-'Imperial ME - Current'!$H$16),385.62)</f>
        <v>385.62</v>
      </c>
      <c r="AU169" s="1">
        <f t="shared" si="60"/>
        <v>87133.519999999786</v>
      </c>
      <c r="AX169" s="40">
        <v>191</v>
      </c>
      <c r="AY169" s="40">
        <f>IF('Imperial ME - Current'!$I$16&lt;2.3542,1079.85-130.66*(2.3542-'Imperial ME - Current'!$I$16),1079.85)</f>
        <v>1079.8499999999999</v>
      </c>
      <c r="AZ169" s="1">
        <f t="shared" si="54"/>
        <v>151322.22999999989</v>
      </c>
      <c r="BA169" s="40">
        <f>IF('Imperial ME - Current'!$I$16&lt;2.3795,385.62-52.4691*(2.3795-'Imperial ME - Current'!$I$16),385.62)</f>
        <v>385.62</v>
      </c>
      <c r="BB169" s="1">
        <f t="shared" si="61"/>
        <v>87133.519999999786</v>
      </c>
    </row>
    <row r="170" spans="1:54" x14ac:dyDescent="0.25">
      <c r="A170" s="40">
        <v>192</v>
      </c>
      <c r="B170" s="40">
        <f>IF('Imperial ME - Current'!$B$16&lt;2.3542,1079.85-130.66*(2.3542-'Imperial ME - Current'!$B$16),1079.85)</f>
        <v>1079.8499999999999</v>
      </c>
      <c r="C170" s="1">
        <f t="shared" si="47"/>
        <v>152402.0799999999</v>
      </c>
      <c r="D170" s="40">
        <f>IF('Imperial ME - Current'!$B$16&lt;2.3795,385.62-52.4691*(2.3795-'Imperial ME - Current'!$B$16),385.62)</f>
        <v>385.62</v>
      </c>
      <c r="E170" s="1">
        <f t="shared" si="46"/>
        <v>87519.139999999781</v>
      </c>
      <c r="H170" s="40">
        <v>192</v>
      </c>
      <c r="I170" s="40">
        <f>IF('Imperial ME - Current'!$C$16&lt;2.3542,1079.85-130.66*(2.3542-'Imperial ME - Current'!$C$16),1079.85)</f>
        <v>1079.8499999999999</v>
      </c>
      <c r="J170" s="1">
        <f t="shared" si="48"/>
        <v>152402.0799999999</v>
      </c>
      <c r="K170" s="40">
        <f>IF('Imperial ME - Current'!$C$16&lt;2.3795,385.62-52.4691*(2.3795-'Imperial ME - Current'!$C$16),385.62)</f>
        <v>385.62</v>
      </c>
      <c r="L170" s="1">
        <f t="shared" si="55"/>
        <v>87519.139999999781</v>
      </c>
      <c r="O170" s="40">
        <v>192</v>
      </c>
      <c r="P170" s="40">
        <f>IF('Imperial ME - Current'!$D$16&lt;2.3542,1079.85-130.66*(2.3542-'Imperial ME - Current'!$D$16),1079.85)</f>
        <v>1079.8499999999999</v>
      </c>
      <c r="Q170" s="1">
        <f t="shared" si="49"/>
        <v>152402.0799999999</v>
      </c>
      <c r="R170" s="40">
        <f>IF('Imperial ME - Current'!$D$16&lt;2.3795,385.62-52.4691*(2.3795-'Imperial ME - Current'!$D$16),385.62)</f>
        <v>385.62</v>
      </c>
      <c r="S170" s="1">
        <f t="shared" si="56"/>
        <v>87519.139999999781</v>
      </c>
      <c r="V170" s="40">
        <v>192</v>
      </c>
      <c r="W170" s="40">
        <f>IF('Imperial ME - Current'!$E$16&lt;2.3542,1079.85-130.66*(2.3542-'Imperial ME - Current'!$E$16),1079.85)</f>
        <v>1079.8499999999999</v>
      </c>
      <c r="X170" s="1">
        <f t="shared" si="50"/>
        <v>152402.0799999999</v>
      </c>
      <c r="Y170" s="40">
        <f>IF('Imperial ME - Current'!$E$16&lt;2.3795,385.62-52.4691*(2.3795-'Imperial ME - Current'!$E$16),385.62)</f>
        <v>385.62</v>
      </c>
      <c r="Z170" s="1">
        <f t="shared" si="57"/>
        <v>87519.139999999781</v>
      </c>
      <c r="AC170" s="40">
        <v>192</v>
      </c>
      <c r="AD170" s="40">
        <f>IF('Imperial ME - Current'!$F$16&lt;2.3542,1079.85-130.66*(2.3542-'Imperial ME - Current'!$F$16),1079.85)</f>
        <v>1079.8499999999999</v>
      </c>
      <c r="AE170" s="1">
        <f t="shared" si="51"/>
        <v>152402.0799999999</v>
      </c>
      <c r="AF170" s="40">
        <f>IF('Imperial ME - Current'!$F$16&lt;2.3795,385.62-52.4691*(2.3795-'Imperial ME - Current'!$F$16),385.62)</f>
        <v>385.62</v>
      </c>
      <c r="AG170" s="1">
        <f t="shared" si="58"/>
        <v>87519.139999999781</v>
      </c>
      <c r="AJ170" s="40">
        <v>192</v>
      </c>
      <c r="AK170" s="40">
        <f>IF('Imperial ME - Current'!$G$16&lt;2.3542,1079.85-130.66*(2.3542-'Imperial ME - Current'!$G$16),1079.85)</f>
        <v>1079.8499999999999</v>
      </c>
      <c r="AL170" s="1">
        <f t="shared" si="52"/>
        <v>152402.0799999999</v>
      </c>
      <c r="AM170" s="40">
        <f>IF('Imperial ME - Current'!$G$16&lt;2.3795,385.62-52.4691*(2.3795-'Imperial ME - Current'!$G$16),385.62)</f>
        <v>385.62</v>
      </c>
      <c r="AN170" s="1">
        <f t="shared" si="59"/>
        <v>87519.139999999781</v>
      </c>
      <c r="AQ170" s="40">
        <v>192</v>
      </c>
      <c r="AR170" s="40">
        <f>IF('Imperial ME - Current'!$H$16&lt;2.3542,1079.85-130.66*(2.3542-'Imperial ME - Current'!$H$16),1079.85)</f>
        <v>1079.8499999999999</v>
      </c>
      <c r="AS170" s="1">
        <f t="shared" si="53"/>
        <v>152402.0799999999</v>
      </c>
      <c r="AT170" s="40">
        <f>IF('Imperial ME - Current'!$H$16&lt;2.3795,385.62-52.4691*(2.3795-'Imperial ME - Current'!$H$16),385.62)</f>
        <v>385.62</v>
      </c>
      <c r="AU170" s="1">
        <f t="shared" si="60"/>
        <v>87519.139999999781</v>
      </c>
      <c r="AX170" s="40">
        <v>192</v>
      </c>
      <c r="AY170" s="40">
        <f>IF('Imperial ME - Current'!$I$16&lt;2.3542,1079.85-130.66*(2.3542-'Imperial ME - Current'!$I$16),1079.85)</f>
        <v>1079.8499999999999</v>
      </c>
      <c r="AZ170" s="1">
        <f t="shared" si="54"/>
        <v>152402.0799999999</v>
      </c>
      <c r="BA170" s="40">
        <f>IF('Imperial ME - Current'!$I$16&lt;2.3795,385.62-52.4691*(2.3795-'Imperial ME - Current'!$I$16),385.62)</f>
        <v>385.62</v>
      </c>
      <c r="BB170" s="1">
        <f t="shared" si="61"/>
        <v>87519.139999999781</v>
      </c>
    </row>
    <row r="171" spans="1:54" x14ac:dyDescent="0.25">
      <c r="A171" s="40">
        <v>193</v>
      </c>
      <c r="B171" s="40">
        <f>IF('Imperial ME - Current'!$B$16&lt;2.3542,1079.85-130.66*(2.3542-'Imperial ME - Current'!$B$16),1079.85)</f>
        <v>1079.8499999999999</v>
      </c>
      <c r="C171" s="1">
        <f t="shared" si="47"/>
        <v>153481.92999999991</v>
      </c>
      <c r="D171" s="40">
        <f>IF('Imperial ME - Current'!$B$16&lt;2.3795,385.62-52.4691*(2.3795-'Imperial ME - Current'!$B$16),385.62)</f>
        <v>385.62</v>
      </c>
      <c r="E171" s="1">
        <f t="shared" si="46"/>
        <v>87904.759999999776</v>
      </c>
      <c r="H171" s="40">
        <v>193</v>
      </c>
      <c r="I171" s="40">
        <f>IF('Imperial ME - Current'!$C$16&lt;2.3542,1079.85-130.66*(2.3542-'Imperial ME - Current'!$C$16),1079.85)</f>
        <v>1079.8499999999999</v>
      </c>
      <c r="J171" s="1">
        <f t="shared" si="48"/>
        <v>153481.92999999991</v>
      </c>
      <c r="K171" s="40">
        <f>IF('Imperial ME - Current'!$C$16&lt;2.3795,385.62-52.4691*(2.3795-'Imperial ME - Current'!$C$16),385.62)</f>
        <v>385.62</v>
      </c>
      <c r="L171" s="1">
        <f t="shared" si="55"/>
        <v>87904.759999999776</v>
      </c>
      <c r="O171" s="40">
        <v>193</v>
      </c>
      <c r="P171" s="40">
        <f>IF('Imperial ME - Current'!$D$16&lt;2.3542,1079.85-130.66*(2.3542-'Imperial ME - Current'!$D$16),1079.85)</f>
        <v>1079.8499999999999</v>
      </c>
      <c r="Q171" s="1">
        <f t="shared" si="49"/>
        <v>153481.92999999991</v>
      </c>
      <c r="R171" s="40">
        <f>IF('Imperial ME - Current'!$D$16&lt;2.3795,385.62-52.4691*(2.3795-'Imperial ME - Current'!$D$16),385.62)</f>
        <v>385.62</v>
      </c>
      <c r="S171" s="1">
        <f t="shared" si="56"/>
        <v>87904.759999999776</v>
      </c>
      <c r="V171" s="40">
        <v>193</v>
      </c>
      <c r="W171" s="40">
        <f>IF('Imperial ME - Current'!$E$16&lt;2.3542,1079.85-130.66*(2.3542-'Imperial ME - Current'!$E$16),1079.85)</f>
        <v>1079.8499999999999</v>
      </c>
      <c r="X171" s="1">
        <f t="shared" si="50"/>
        <v>153481.92999999991</v>
      </c>
      <c r="Y171" s="40">
        <f>IF('Imperial ME - Current'!$E$16&lt;2.3795,385.62-52.4691*(2.3795-'Imperial ME - Current'!$E$16),385.62)</f>
        <v>385.62</v>
      </c>
      <c r="Z171" s="1">
        <f t="shared" si="57"/>
        <v>87904.759999999776</v>
      </c>
      <c r="AC171" s="40">
        <v>193</v>
      </c>
      <c r="AD171" s="40">
        <f>IF('Imperial ME - Current'!$F$16&lt;2.3542,1079.85-130.66*(2.3542-'Imperial ME - Current'!$F$16),1079.85)</f>
        <v>1079.8499999999999</v>
      </c>
      <c r="AE171" s="1">
        <f t="shared" si="51"/>
        <v>153481.92999999991</v>
      </c>
      <c r="AF171" s="40">
        <f>IF('Imperial ME - Current'!$F$16&lt;2.3795,385.62-52.4691*(2.3795-'Imperial ME - Current'!$F$16),385.62)</f>
        <v>385.62</v>
      </c>
      <c r="AG171" s="1">
        <f t="shared" si="58"/>
        <v>87904.759999999776</v>
      </c>
      <c r="AJ171" s="40">
        <v>193</v>
      </c>
      <c r="AK171" s="40">
        <f>IF('Imperial ME - Current'!$G$16&lt;2.3542,1079.85-130.66*(2.3542-'Imperial ME - Current'!$G$16),1079.85)</f>
        <v>1079.8499999999999</v>
      </c>
      <c r="AL171" s="1">
        <f t="shared" si="52"/>
        <v>153481.92999999991</v>
      </c>
      <c r="AM171" s="40">
        <f>IF('Imperial ME - Current'!$G$16&lt;2.3795,385.62-52.4691*(2.3795-'Imperial ME - Current'!$G$16),385.62)</f>
        <v>385.62</v>
      </c>
      <c r="AN171" s="1">
        <f t="shared" si="59"/>
        <v>87904.759999999776</v>
      </c>
      <c r="AQ171" s="40">
        <v>193</v>
      </c>
      <c r="AR171" s="40">
        <f>IF('Imperial ME - Current'!$H$16&lt;2.3542,1079.85-130.66*(2.3542-'Imperial ME - Current'!$H$16),1079.85)</f>
        <v>1079.8499999999999</v>
      </c>
      <c r="AS171" s="1">
        <f t="shared" si="53"/>
        <v>153481.92999999991</v>
      </c>
      <c r="AT171" s="40">
        <f>IF('Imperial ME - Current'!$H$16&lt;2.3795,385.62-52.4691*(2.3795-'Imperial ME - Current'!$H$16),385.62)</f>
        <v>385.62</v>
      </c>
      <c r="AU171" s="1">
        <f t="shared" si="60"/>
        <v>87904.759999999776</v>
      </c>
      <c r="AX171" s="40">
        <v>193</v>
      </c>
      <c r="AY171" s="40">
        <f>IF('Imperial ME - Current'!$I$16&lt;2.3542,1079.85-130.66*(2.3542-'Imperial ME - Current'!$I$16),1079.85)</f>
        <v>1079.8499999999999</v>
      </c>
      <c r="AZ171" s="1">
        <f t="shared" si="54"/>
        <v>153481.92999999991</v>
      </c>
      <c r="BA171" s="40">
        <f>IF('Imperial ME - Current'!$I$16&lt;2.3795,385.62-52.4691*(2.3795-'Imperial ME - Current'!$I$16),385.62)</f>
        <v>385.62</v>
      </c>
      <c r="BB171" s="1">
        <f t="shared" si="61"/>
        <v>87904.759999999776</v>
      </c>
    </row>
    <row r="172" spans="1:54" x14ac:dyDescent="0.25">
      <c r="A172" s="40">
        <v>194</v>
      </c>
      <c r="B172" s="40">
        <f>IF('Imperial ME - Current'!$B$16&lt;2.3542,1079.85-130.66*(2.3542-'Imperial ME - Current'!$B$16),1079.85)</f>
        <v>1079.8499999999999</v>
      </c>
      <c r="C172" s="1">
        <f t="shared" si="47"/>
        <v>154561.77999999991</v>
      </c>
      <c r="D172" s="40">
        <f>IF('Imperial ME - Current'!$B$16&lt;2.3795,385.62-52.4691*(2.3795-'Imperial ME - Current'!$B$16),385.62)</f>
        <v>385.62</v>
      </c>
      <c r="E172" s="1">
        <f t="shared" si="46"/>
        <v>88290.379999999772</v>
      </c>
      <c r="H172" s="40">
        <v>194</v>
      </c>
      <c r="I172" s="40">
        <f>IF('Imperial ME - Current'!$C$16&lt;2.3542,1079.85-130.66*(2.3542-'Imperial ME - Current'!$C$16),1079.85)</f>
        <v>1079.8499999999999</v>
      </c>
      <c r="J172" s="1">
        <f t="shared" si="48"/>
        <v>154561.77999999991</v>
      </c>
      <c r="K172" s="40">
        <f>IF('Imperial ME - Current'!$C$16&lt;2.3795,385.62-52.4691*(2.3795-'Imperial ME - Current'!$C$16),385.62)</f>
        <v>385.62</v>
      </c>
      <c r="L172" s="1">
        <f t="shared" si="55"/>
        <v>88290.379999999772</v>
      </c>
      <c r="O172" s="40">
        <v>194</v>
      </c>
      <c r="P172" s="40">
        <f>IF('Imperial ME - Current'!$D$16&lt;2.3542,1079.85-130.66*(2.3542-'Imperial ME - Current'!$D$16),1079.85)</f>
        <v>1079.8499999999999</v>
      </c>
      <c r="Q172" s="1">
        <f t="shared" si="49"/>
        <v>154561.77999999991</v>
      </c>
      <c r="R172" s="40">
        <f>IF('Imperial ME - Current'!$D$16&lt;2.3795,385.62-52.4691*(2.3795-'Imperial ME - Current'!$D$16),385.62)</f>
        <v>385.62</v>
      </c>
      <c r="S172" s="1">
        <f t="shared" si="56"/>
        <v>88290.379999999772</v>
      </c>
      <c r="V172" s="40">
        <v>194</v>
      </c>
      <c r="W172" s="40">
        <f>IF('Imperial ME - Current'!$E$16&lt;2.3542,1079.85-130.66*(2.3542-'Imperial ME - Current'!$E$16),1079.85)</f>
        <v>1079.8499999999999</v>
      </c>
      <c r="X172" s="1">
        <f t="shared" si="50"/>
        <v>154561.77999999991</v>
      </c>
      <c r="Y172" s="40">
        <f>IF('Imperial ME - Current'!$E$16&lt;2.3795,385.62-52.4691*(2.3795-'Imperial ME - Current'!$E$16),385.62)</f>
        <v>385.62</v>
      </c>
      <c r="Z172" s="1">
        <f t="shared" si="57"/>
        <v>88290.379999999772</v>
      </c>
      <c r="AC172" s="40">
        <v>194</v>
      </c>
      <c r="AD172" s="40">
        <f>IF('Imperial ME - Current'!$F$16&lt;2.3542,1079.85-130.66*(2.3542-'Imperial ME - Current'!$F$16),1079.85)</f>
        <v>1079.8499999999999</v>
      </c>
      <c r="AE172" s="1">
        <f t="shared" si="51"/>
        <v>154561.77999999991</v>
      </c>
      <c r="AF172" s="40">
        <f>IF('Imperial ME - Current'!$F$16&lt;2.3795,385.62-52.4691*(2.3795-'Imperial ME - Current'!$F$16),385.62)</f>
        <v>385.62</v>
      </c>
      <c r="AG172" s="1">
        <f t="shared" si="58"/>
        <v>88290.379999999772</v>
      </c>
      <c r="AJ172" s="40">
        <v>194</v>
      </c>
      <c r="AK172" s="40">
        <f>IF('Imperial ME - Current'!$G$16&lt;2.3542,1079.85-130.66*(2.3542-'Imperial ME - Current'!$G$16),1079.85)</f>
        <v>1079.8499999999999</v>
      </c>
      <c r="AL172" s="1">
        <f t="shared" si="52"/>
        <v>154561.77999999991</v>
      </c>
      <c r="AM172" s="40">
        <f>IF('Imperial ME - Current'!$G$16&lt;2.3795,385.62-52.4691*(2.3795-'Imperial ME - Current'!$G$16),385.62)</f>
        <v>385.62</v>
      </c>
      <c r="AN172" s="1">
        <f t="shared" si="59"/>
        <v>88290.379999999772</v>
      </c>
      <c r="AQ172" s="40">
        <v>194</v>
      </c>
      <c r="AR172" s="40">
        <f>IF('Imperial ME - Current'!$H$16&lt;2.3542,1079.85-130.66*(2.3542-'Imperial ME - Current'!$H$16),1079.85)</f>
        <v>1079.8499999999999</v>
      </c>
      <c r="AS172" s="1">
        <f t="shared" si="53"/>
        <v>154561.77999999991</v>
      </c>
      <c r="AT172" s="40">
        <f>IF('Imperial ME - Current'!$H$16&lt;2.3795,385.62-52.4691*(2.3795-'Imperial ME - Current'!$H$16),385.62)</f>
        <v>385.62</v>
      </c>
      <c r="AU172" s="1">
        <f t="shared" si="60"/>
        <v>88290.379999999772</v>
      </c>
      <c r="AX172" s="40">
        <v>194</v>
      </c>
      <c r="AY172" s="40">
        <f>IF('Imperial ME - Current'!$I$16&lt;2.3542,1079.85-130.66*(2.3542-'Imperial ME - Current'!$I$16),1079.85)</f>
        <v>1079.8499999999999</v>
      </c>
      <c r="AZ172" s="1">
        <f t="shared" si="54"/>
        <v>154561.77999999991</v>
      </c>
      <c r="BA172" s="40">
        <f>IF('Imperial ME - Current'!$I$16&lt;2.3795,385.62-52.4691*(2.3795-'Imperial ME - Current'!$I$16),385.62)</f>
        <v>385.62</v>
      </c>
      <c r="BB172" s="1">
        <f t="shared" si="61"/>
        <v>88290.379999999772</v>
      </c>
    </row>
    <row r="173" spans="1:54" x14ac:dyDescent="0.25">
      <c r="A173" s="40">
        <v>195</v>
      </c>
      <c r="B173" s="40">
        <f>IF('Imperial ME - Current'!$B$16&lt;2.3542,1079.85-130.66*(2.3542-'Imperial ME - Current'!$B$16),1079.85)</f>
        <v>1079.8499999999999</v>
      </c>
      <c r="C173" s="1">
        <f t="shared" si="47"/>
        <v>155641.62999999992</v>
      </c>
      <c r="D173" s="40">
        <f>IF('Imperial ME - Current'!$B$16&lt;2.3795,385.62-52.4691*(2.3795-'Imperial ME - Current'!$B$16),385.62)</f>
        <v>385.62</v>
      </c>
      <c r="E173" s="1">
        <f t="shared" si="46"/>
        <v>88675.999999999767</v>
      </c>
      <c r="H173" s="40">
        <v>195</v>
      </c>
      <c r="I173" s="40">
        <f>IF('Imperial ME - Current'!$C$16&lt;2.3542,1079.85-130.66*(2.3542-'Imperial ME - Current'!$C$16),1079.85)</f>
        <v>1079.8499999999999</v>
      </c>
      <c r="J173" s="1">
        <f t="shared" si="48"/>
        <v>155641.62999999992</v>
      </c>
      <c r="K173" s="40">
        <f>IF('Imperial ME - Current'!$C$16&lt;2.3795,385.62-52.4691*(2.3795-'Imperial ME - Current'!$C$16),385.62)</f>
        <v>385.62</v>
      </c>
      <c r="L173" s="1">
        <f t="shared" si="55"/>
        <v>88675.999999999767</v>
      </c>
      <c r="O173" s="40">
        <v>195</v>
      </c>
      <c r="P173" s="40">
        <f>IF('Imperial ME - Current'!$D$16&lt;2.3542,1079.85-130.66*(2.3542-'Imperial ME - Current'!$D$16),1079.85)</f>
        <v>1079.8499999999999</v>
      </c>
      <c r="Q173" s="1">
        <f t="shared" si="49"/>
        <v>155641.62999999992</v>
      </c>
      <c r="R173" s="40">
        <f>IF('Imperial ME - Current'!$D$16&lt;2.3795,385.62-52.4691*(2.3795-'Imperial ME - Current'!$D$16),385.62)</f>
        <v>385.62</v>
      </c>
      <c r="S173" s="1">
        <f t="shared" si="56"/>
        <v>88675.999999999767</v>
      </c>
      <c r="V173" s="40">
        <v>195</v>
      </c>
      <c r="W173" s="40">
        <f>IF('Imperial ME - Current'!$E$16&lt;2.3542,1079.85-130.66*(2.3542-'Imperial ME - Current'!$E$16),1079.85)</f>
        <v>1079.8499999999999</v>
      </c>
      <c r="X173" s="1">
        <f t="shared" si="50"/>
        <v>155641.62999999992</v>
      </c>
      <c r="Y173" s="40">
        <f>IF('Imperial ME - Current'!$E$16&lt;2.3795,385.62-52.4691*(2.3795-'Imperial ME - Current'!$E$16),385.62)</f>
        <v>385.62</v>
      </c>
      <c r="Z173" s="1">
        <f t="shared" si="57"/>
        <v>88675.999999999767</v>
      </c>
      <c r="AC173" s="40">
        <v>195</v>
      </c>
      <c r="AD173" s="40">
        <f>IF('Imperial ME - Current'!$F$16&lt;2.3542,1079.85-130.66*(2.3542-'Imperial ME - Current'!$F$16),1079.85)</f>
        <v>1079.8499999999999</v>
      </c>
      <c r="AE173" s="1">
        <f t="shared" si="51"/>
        <v>155641.62999999992</v>
      </c>
      <c r="AF173" s="40">
        <f>IF('Imperial ME - Current'!$F$16&lt;2.3795,385.62-52.4691*(2.3795-'Imperial ME - Current'!$F$16),385.62)</f>
        <v>385.62</v>
      </c>
      <c r="AG173" s="1">
        <f t="shared" si="58"/>
        <v>88675.999999999767</v>
      </c>
      <c r="AJ173" s="40">
        <v>195</v>
      </c>
      <c r="AK173" s="40">
        <f>IF('Imperial ME - Current'!$G$16&lt;2.3542,1079.85-130.66*(2.3542-'Imperial ME - Current'!$G$16),1079.85)</f>
        <v>1079.8499999999999</v>
      </c>
      <c r="AL173" s="1">
        <f t="shared" si="52"/>
        <v>155641.62999999992</v>
      </c>
      <c r="AM173" s="40">
        <f>IF('Imperial ME - Current'!$G$16&lt;2.3795,385.62-52.4691*(2.3795-'Imperial ME - Current'!$G$16),385.62)</f>
        <v>385.62</v>
      </c>
      <c r="AN173" s="1">
        <f t="shared" si="59"/>
        <v>88675.999999999767</v>
      </c>
      <c r="AQ173" s="40">
        <v>195</v>
      </c>
      <c r="AR173" s="40">
        <f>IF('Imperial ME - Current'!$H$16&lt;2.3542,1079.85-130.66*(2.3542-'Imperial ME - Current'!$H$16),1079.85)</f>
        <v>1079.8499999999999</v>
      </c>
      <c r="AS173" s="1">
        <f t="shared" si="53"/>
        <v>155641.62999999992</v>
      </c>
      <c r="AT173" s="40">
        <f>IF('Imperial ME - Current'!$H$16&lt;2.3795,385.62-52.4691*(2.3795-'Imperial ME - Current'!$H$16),385.62)</f>
        <v>385.62</v>
      </c>
      <c r="AU173" s="1">
        <f t="shared" si="60"/>
        <v>88675.999999999767</v>
      </c>
      <c r="AX173" s="40">
        <v>195</v>
      </c>
      <c r="AY173" s="40">
        <f>IF('Imperial ME - Current'!$I$16&lt;2.3542,1079.85-130.66*(2.3542-'Imperial ME - Current'!$I$16),1079.85)</f>
        <v>1079.8499999999999</v>
      </c>
      <c r="AZ173" s="1">
        <f t="shared" si="54"/>
        <v>155641.62999999992</v>
      </c>
      <c r="BA173" s="40">
        <f>IF('Imperial ME - Current'!$I$16&lt;2.3795,385.62-52.4691*(2.3795-'Imperial ME - Current'!$I$16),385.62)</f>
        <v>385.62</v>
      </c>
      <c r="BB173" s="1">
        <f t="shared" si="61"/>
        <v>88675.999999999767</v>
      </c>
    </row>
    <row r="174" spans="1:54" x14ac:dyDescent="0.25">
      <c r="A174" s="40">
        <v>196</v>
      </c>
      <c r="B174" s="40">
        <f>IF('Imperial ME - Current'!$B$16&lt;2.3542,1079.85-130.66*(2.3542-'Imperial ME - Current'!$B$16),1079.85)</f>
        <v>1079.8499999999999</v>
      </c>
      <c r="C174" s="1">
        <f t="shared" si="47"/>
        <v>156721.47999999992</v>
      </c>
      <c r="D174" s="40">
        <f>IF('Imperial ME - Current'!$B$16&lt;2.3795,385.62-52.4691*(2.3795-'Imperial ME - Current'!$B$16),385.62)</f>
        <v>385.62</v>
      </c>
      <c r="E174" s="1">
        <f t="shared" si="46"/>
        <v>89061.619999999763</v>
      </c>
      <c r="H174" s="40">
        <v>196</v>
      </c>
      <c r="I174" s="40">
        <f>IF('Imperial ME - Current'!$C$16&lt;2.3542,1079.85-130.66*(2.3542-'Imperial ME - Current'!$C$16),1079.85)</f>
        <v>1079.8499999999999</v>
      </c>
      <c r="J174" s="1">
        <f t="shared" si="48"/>
        <v>156721.47999999992</v>
      </c>
      <c r="K174" s="40">
        <f>IF('Imperial ME - Current'!$C$16&lt;2.3795,385.62-52.4691*(2.3795-'Imperial ME - Current'!$C$16),385.62)</f>
        <v>385.62</v>
      </c>
      <c r="L174" s="1">
        <f t="shared" si="55"/>
        <v>89061.619999999763</v>
      </c>
      <c r="O174" s="40">
        <v>196</v>
      </c>
      <c r="P174" s="40">
        <f>IF('Imperial ME - Current'!$D$16&lt;2.3542,1079.85-130.66*(2.3542-'Imperial ME - Current'!$D$16),1079.85)</f>
        <v>1079.8499999999999</v>
      </c>
      <c r="Q174" s="1">
        <f t="shared" si="49"/>
        <v>156721.47999999992</v>
      </c>
      <c r="R174" s="40">
        <f>IF('Imperial ME - Current'!$D$16&lt;2.3795,385.62-52.4691*(2.3795-'Imperial ME - Current'!$D$16),385.62)</f>
        <v>385.62</v>
      </c>
      <c r="S174" s="1">
        <f t="shared" si="56"/>
        <v>89061.619999999763</v>
      </c>
      <c r="V174" s="40">
        <v>196</v>
      </c>
      <c r="W174" s="40">
        <f>IF('Imperial ME - Current'!$E$16&lt;2.3542,1079.85-130.66*(2.3542-'Imperial ME - Current'!$E$16),1079.85)</f>
        <v>1079.8499999999999</v>
      </c>
      <c r="X174" s="1">
        <f t="shared" si="50"/>
        <v>156721.47999999992</v>
      </c>
      <c r="Y174" s="40">
        <f>IF('Imperial ME - Current'!$E$16&lt;2.3795,385.62-52.4691*(2.3795-'Imperial ME - Current'!$E$16),385.62)</f>
        <v>385.62</v>
      </c>
      <c r="Z174" s="1">
        <f t="shared" si="57"/>
        <v>89061.619999999763</v>
      </c>
      <c r="AC174" s="40">
        <v>196</v>
      </c>
      <c r="AD174" s="40">
        <f>IF('Imperial ME - Current'!$F$16&lt;2.3542,1079.85-130.66*(2.3542-'Imperial ME - Current'!$F$16),1079.85)</f>
        <v>1079.8499999999999</v>
      </c>
      <c r="AE174" s="1">
        <f t="shared" si="51"/>
        <v>156721.47999999992</v>
      </c>
      <c r="AF174" s="40">
        <f>IF('Imperial ME - Current'!$F$16&lt;2.3795,385.62-52.4691*(2.3795-'Imperial ME - Current'!$F$16),385.62)</f>
        <v>385.62</v>
      </c>
      <c r="AG174" s="1">
        <f t="shared" si="58"/>
        <v>89061.619999999763</v>
      </c>
      <c r="AJ174" s="40">
        <v>196</v>
      </c>
      <c r="AK174" s="40">
        <f>IF('Imperial ME - Current'!$G$16&lt;2.3542,1079.85-130.66*(2.3542-'Imperial ME - Current'!$G$16),1079.85)</f>
        <v>1079.8499999999999</v>
      </c>
      <c r="AL174" s="1">
        <f t="shared" si="52"/>
        <v>156721.47999999992</v>
      </c>
      <c r="AM174" s="40">
        <f>IF('Imperial ME - Current'!$G$16&lt;2.3795,385.62-52.4691*(2.3795-'Imperial ME - Current'!$G$16),385.62)</f>
        <v>385.62</v>
      </c>
      <c r="AN174" s="1">
        <f t="shared" si="59"/>
        <v>89061.619999999763</v>
      </c>
      <c r="AQ174" s="40">
        <v>196</v>
      </c>
      <c r="AR174" s="40">
        <f>IF('Imperial ME - Current'!$H$16&lt;2.3542,1079.85-130.66*(2.3542-'Imperial ME - Current'!$H$16),1079.85)</f>
        <v>1079.8499999999999</v>
      </c>
      <c r="AS174" s="1">
        <f t="shared" si="53"/>
        <v>156721.47999999992</v>
      </c>
      <c r="AT174" s="40">
        <f>IF('Imperial ME - Current'!$H$16&lt;2.3795,385.62-52.4691*(2.3795-'Imperial ME - Current'!$H$16),385.62)</f>
        <v>385.62</v>
      </c>
      <c r="AU174" s="1">
        <f t="shared" si="60"/>
        <v>89061.619999999763</v>
      </c>
      <c r="AX174" s="40">
        <v>196</v>
      </c>
      <c r="AY174" s="40">
        <f>IF('Imperial ME - Current'!$I$16&lt;2.3542,1079.85-130.66*(2.3542-'Imperial ME - Current'!$I$16),1079.85)</f>
        <v>1079.8499999999999</v>
      </c>
      <c r="AZ174" s="1">
        <f t="shared" si="54"/>
        <v>156721.47999999992</v>
      </c>
      <c r="BA174" s="40">
        <f>IF('Imperial ME - Current'!$I$16&lt;2.3795,385.62-52.4691*(2.3795-'Imperial ME - Current'!$I$16),385.62)</f>
        <v>385.62</v>
      </c>
      <c r="BB174" s="1">
        <f t="shared" si="61"/>
        <v>89061.619999999763</v>
      </c>
    </row>
    <row r="175" spans="1:54" x14ac:dyDescent="0.25">
      <c r="A175" s="40">
        <v>197</v>
      </c>
      <c r="B175" s="40">
        <f>IF('Imperial ME - Current'!$B$16&lt;2.3542,1079.85-130.66*(2.3542-'Imperial ME - Current'!$B$16),1079.85)</f>
        <v>1079.8499999999999</v>
      </c>
      <c r="C175" s="1">
        <f t="shared" si="47"/>
        <v>157801.32999999993</v>
      </c>
      <c r="D175" s="40">
        <f>IF('Imperial ME - Current'!$B$16&lt;2.3795,385.62-52.4691*(2.3795-'Imperial ME - Current'!$B$16),385.62)</f>
        <v>385.62</v>
      </c>
      <c r="E175" s="1">
        <f t="shared" si="46"/>
        <v>89447.239999999758</v>
      </c>
      <c r="H175" s="40">
        <v>197</v>
      </c>
      <c r="I175" s="40">
        <f>IF('Imperial ME - Current'!$C$16&lt;2.3542,1079.85-130.66*(2.3542-'Imperial ME - Current'!$C$16),1079.85)</f>
        <v>1079.8499999999999</v>
      </c>
      <c r="J175" s="1">
        <f t="shared" si="48"/>
        <v>157801.32999999993</v>
      </c>
      <c r="K175" s="40">
        <f>IF('Imperial ME - Current'!$C$16&lt;2.3795,385.62-52.4691*(2.3795-'Imperial ME - Current'!$C$16),385.62)</f>
        <v>385.62</v>
      </c>
      <c r="L175" s="1">
        <f t="shared" si="55"/>
        <v>89447.239999999758</v>
      </c>
      <c r="O175" s="40">
        <v>197</v>
      </c>
      <c r="P175" s="40">
        <f>IF('Imperial ME - Current'!$D$16&lt;2.3542,1079.85-130.66*(2.3542-'Imperial ME - Current'!$D$16),1079.85)</f>
        <v>1079.8499999999999</v>
      </c>
      <c r="Q175" s="1">
        <f t="shared" si="49"/>
        <v>157801.32999999993</v>
      </c>
      <c r="R175" s="40">
        <f>IF('Imperial ME - Current'!$D$16&lt;2.3795,385.62-52.4691*(2.3795-'Imperial ME - Current'!$D$16),385.62)</f>
        <v>385.62</v>
      </c>
      <c r="S175" s="1">
        <f t="shared" si="56"/>
        <v>89447.239999999758</v>
      </c>
      <c r="V175" s="40">
        <v>197</v>
      </c>
      <c r="W175" s="40">
        <f>IF('Imperial ME - Current'!$E$16&lt;2.3542,1079.85-130.66*(2.3542-'Imperial ME - Current'!$E$16),1079.85)</f>
        <v>1079.8499999999999</v>
      </c>
      <c r="X175" s="1">
        <f t="shared" si="50"/>
        <v>157801.32999999993</v>
      </c>
      <c r="Y175" s="40">
        <f>IF('Imperial ME - Current'!$E$16&lt;2.3795,385.62-52.4691*(2.3795-'Imperial ME - Current'!$E$16),385.62)</f>
        <v>385.62</v>
      </c>
      <c r="Z175" s="1">
        <f t="shared" si="57"/>
        <v>89447.239999999758</v>
      </c>
      <c r="AC175" s="40">
        <v>197</v>
      </c>
      <c r="AD175" s="40">
        <f>IF('Imperial ME - Current'!$F$16&lt;2.3542,1079.85-130.66*(2.3542-'Imperial ME - Current'!$F$16),1079.85)</f>
        <v>1079.8499999999999</v>
      </c>
      <c r="AE175" s="1">
        <f t="shared" si="51"/>
        <v>157801.32999999993</v>
      </c>
      <c r="AF175" s="40">
        <f>IF('Imperial ME - Current'!$F$16&lt;2.3795,385.62-52.4691*(2.3795-'Imperial ME - Current'!$F$16),385.62)</f>
        <v>385.62</v>
      </c>
      <c r="AG175" s="1">
        <f t="shared" si="58"/>
        <v>89447.239999999758</v>
      </c>
      <c r="AJ175" s="40">
        <v>197</v>
      </c>
      <c r="AK175" s="40">
        <f>IF('Imperial ME - Current'!$G$16&lt;2.3542,1079.85-130.66*(2.3542-'Imperial ME - Current'!$G$16),1079.85)</f>
        <v>1079.8499999999999</v>
      </c>
      <c r="AL175" s="1">
        <f t="shared" si="52"/>
        <v>157801.32999999993</v>
      </c>
      <c r="AM175" s="40">
        <f>IF('Imperial ME - Current'!$G$16&lt;2.3795,385.62-52.4691*(2.3795-'Imperial ME - Current'!$G$16),385.62)</f>
        <v>385.62</v>
      </c>
      <c r="AN175" s="1">
        <f t="shared" si="59"/>
        <v>89447.239999999758</v>
      </c>
      <c r="AQ175" s="40">
        <v>197</v>
      </c>
      <c r="AR175" s="40">
        <f>IF('Imperial ME - Current'!$H$16&lt;2.3542,1079.85-130.66*(2.3542-'Imperial ME - Current'!$H$16),1079.85)</f>
        <v>1079.8499999999999</v>
      </c>
      <c r="AS175" s="1">
        <f t="shared" si="53"/>
        <v>157801.32999999993</v>
      </c>
      <c r="AT175" s="40">
        <f>IF('Imperial ME - Current'!$H$16&lt;2.3795,385.62-52.4691*(2.3795-'Imperial ME - Current'!$H$16),385.62)</f>
        <v>385.62</v>
      </c>
      <c r="AU175" s="1">
        <f t="shared" si="60"/>
        <v>89447.239999999758</v>
      </c>
      <c r="AX175" s="40">
        <v>197</v>
      </c>
      <c r="AY175" s="40">
        <f>IF('Imperial ME - Current'!$I$16&lt;2.3542,1079.85-130.66*(2.3542-'Imperial ME - Current'!$I$16),1079.85)</f>
        <v>1079.8499999999999</v>
      </c>
      <c r="AZ175" s="1">
        <f t="shared" si="54"/>
        <v>157801.32999999993</v>
      </c>
      <c r="BA175" s="40">
        <f>IF('Imperial ME - Current'!$I$16&lt;2.3795,385.62-52.4691*(2.3795-'Imperial ME - Current'!$I$16),385.62)</f>
        <v>385.62</v>
      </c>
      <c r="BB175" s="1">
        <f t="shared" si="61"/>
        <v>89447.239999999758</v>
      </c>
    </row>
    <row r="176" spans="1:54" x14ac:dyDescent="0.25">
      <c r="A176" s="40">
        <v>198</v>
      </c>
      <c r="B176" s="40">
        <f>IF('Imperial ME - Current'!$B$16&lt;2.3542,1079.85-130.66*(2.3542-'Imperial ME - Current'!$B$16),1079.85)</f>
        <v>1079.8499999999999</v>
      </c>
      <c r="C176" s="1">
        <f t="shared" si="47"/>
        <v>158881.17999999993</v>
      </c>
      <c r="D176" s="40">
        <f>IF('Imperial ME - Current'!$B$16&lt;2.3795,385.62-52.4691*(2.3795-'Imperial ME - Current'!$B$16),385.62)</f>
        <v>385.62</v>
      </c>
      <c r="E176" s="1">
        <f t="shared" si="46"/>
        <v>89832.859999999753</v>
      </c>
      <c r="H176" s="40">
        <v>198</v>
      </c>
      <c r="I176" s="40">
        <f>IF('Imperial ME - Current'!$C$16&lt;2.3542,1079.85-130.66*(2.3542-'Imperial ME - Current'!$C$16),1079.85)</f>
        <v>1079.8499999999999</v>
      </c>
      <c r="J176" s="1">
        <f t="shared" si="48"/>
        <v>158881.17999999993</v>
      </c>
      <c r="K176" s="40">
        <f>IF('Imperial ME - Current'!$C$16&lt;2.3795,385.62-52.4691*(2.3795-'Imperial ME - Current'!$C$16),385.62)</f>
        <v>385.62</v>
      </c>
      <c r="L176" s="1">
        <f t="shared" si="55"/>
        <v>89832.859999999753</v>
      </c>
      <c r="O176" s="40">
        <v>198</v>
      </c>
      <c r="P176" s="40">
        <f>IF('Imperial ME - Current'!$D$16&lt;2.3542,1079.85-130.66*(2.3542-'Imperial ME - Current'!$D$16),1079.85)</f>
        <v>1079.8499999999999</v>
      </c>
      <c r="Q176" s="1">
        <f t="shared" si="49"/>
        <v>158881.17999999993</v>
      </c>
      <c r="R176" s="40">
        <f>IF('Imperial ME - Current'!$D$16&lt;2.3795,385.62-52.4691*(2.3795-'Imperial ME - Current'!$D$16),385.62)</f>
        <v>385.62</v>
      </c>
      <c r="S176" s="1">
        <f t="shared" si="56"/>
        <v>89832.859999999753</v>
      </c>
      <c r="V176" s="40">
        <v>198</v>
      </c>
      <c r="W176" s="40">
        <f>IF('Imperial ME - Current'!$E$16&lt;2.3542,1079.85-130.66*(2.3542-'Imperial ME - Current'!$E$16),1079.85)</f>
        <v>1079.8499999999999</v>
      </c>
      <c r="X176" s="1">
        <f t="shared" si="50"/>
        <v>158881.17999999993</v>
      </c>
      <c r="Y176" s="40">
        <f>IF('Imperial ME - Current'!$E$16&lt;2.3795,385.62-52.4691*(2.3795-'Imperial ME - Current'!$E$16),385.62)</f>
        <v>385.62</v>
      </c>
      <c r="Z176" s="1">
        <f t="shared" si="57"/>
        <v>89832.859999999753</v>
      </c>
      <c r="AC176" s="40">
        <v>198</v>
      </c>
      <c r="AD176" s="40">
        <f>IF('Imperial ME - Current'!$F$16&lt;2.3542,1079.85-130.66*(2.3542-'Imperial ME - Current'!$F$16),1079.85)</f>
        <v>1079.8499999999999</v>
      </c>
      <c r="AE176" s="1">
        <f t="shared" si="51"/>
        <v>158881.17999999993</v>
      </c>
      <c r="AF176" s="40">
        <f>IF('Imperial ME - Current'!$F$16&lt;2.3795,385.62-52.4691*(2.3795-'Imperial ME - Current'!$F$16),385.62)</f>
        <v>385.62</v>
      </c>
      <c r="AG176" s="1">
        <f t="shared" si="58"/>
        <v>89832.859999999753</v>
      </c>
      <c r="AJ176" s="40">
        <v>198</v>
      </c>
      <c r="AK176" s="40">
        <f>IF('Imperial ME - Current'!$G$16&lt;2.3542,1079.85-130.66*(2.3542-'Imperial ME - Current'!$G$16),1079.85)</f>
        <v>1079.8499999999999</v>
      </c>
      <c r="AL176" s="1">
        <f t="shared" si="52"/>
        <v>158881.17999999993</v>
      </c>
      <c r="AM176" s="40">
        <f>IF('Imperial ME - Current'!$G$16&lt;2.3795,385.62-52.4691*(2.3795-'Imperial ME - Current'!$G$16),385.62)</f>
        <v>385.62</v>
      </c>
      <c r="AN176" s="1">
        <f t="shared" si="59"/>
        <v>89832.859999999753</v>
      </c>
      <c r="AQ176" s="40">
        <v>198</v>
      </c>
      <c r="AR176" s="40">
        <f>IF('Imperial ME - Current'!$H$16&lt;2.3542,1079.85-130.66*(2.3542-'Imperial ME - Current'!$H$16),1079.85)</f>
        <v>1079.8499999999999</v>
      </c>
      <c r="AS176" s="1">
        <f t="shared" si="53"/>
        <v>158881.17999999993</v>
      </c>
      <c r="AT176" s="40">
        <f>IF('Imperial ME - Current'!$H$16&lt;2.3795,385.62-52.4691*(2.3795-'Imperial ME - Current'!$H$16),385.62)</f>
        <v>385.62</v>
      </c>
      <c r="AU176" s="1">
        <f t="shared" si="60"/>
        <v>89832.859999999753</v>
      </c>
      <c r="AX176" s="40">
        <v>198</v>
      </c>
      <c r="AY176" s="40">
        <f>IF('Imperial ME - Current'!$I$16&lt;2.3542,1079.85-130.66*(2.3542-'Imperial ME - Current'!$I$16),1079.85)</f>
        <v>1079.8499999999999</v>
      </c>
      <c r="AZ176" s="1">
        <f t="shared" si="54"/>
        <v>158881.17999999993</v>
      </c>
      <c r="BA176" s="40">
        <f>IF('Imperial ME - Current'!$I$16&lt;2.3795,385.62-52.4691*(2.3795-'Imperial ME - Current'!$I$16),385.62)</f>
        <v>385.62</v>
      </c>
      <c r="BB176" s="1">
        <f t="shared" si="61"/>
        <v>89832.859999999753</v>
      </c>
    </row>
    <row r="177" spans="1:54" x14ac:dyDescent="0.25">
      <c r="A177" s="40">
        <v>199</v>
      </c>
      <c r="B177" s="40">
        <f>IF('Imperial ME - Current'!$B$16&lt;2.3542,1079.85-130.66*(2.3542-'Imperial ME - Current'!$B$16),1079.85)</f>
        <v>1079.8499999999999</v>
      </c>
      <c r="C177" s="1">
        <f t="shared" si="47"/>
        <v>159961.02999999994</v>
      </c>
      <c r="D177" s="40">
        <f>IF('Imperial ME - Current'!$B$16&lt;2.3795,385.62-52.4691*(2.3795-'Imperial ME - Current'!$B$16),385.62)</f>
        <v>385.62</v>
      </c>
      <c r="E177" s="1">
        <f t="shared" si="46"/>
        <v>90218.479999999749</v>
      </c>
      <c r="H177" s="40">
        <v>199</v>
      </c>
      <c r="I177" s="40">
        <f>IF('Imperial ME - Current'!$C$16&lt;2.3542,1079.85-130.66*(2.3542-'Imperial ME - Current'!$C$16),1079.85)</f>
        <v>1079.8499999999999</v>
      </c>
      <c r="J177" s="1">
        <f t="shared" si="48"/>
        <v>159961.02999999994</v>
      </c>
      <c r="K177" s="40">
        <f>IF('Imperial ME - Current'!$C$16&lt;2.3795,385.62-52.4691*(2.3795-'Imperial ME - Current'!$C$16),385.62)</f>
        <v>385.62</v>
      </c>
      <c r="L177" s="1">
        <f t="shared" si="55"/>
        <v>90218.479999999749</v>
      </c>
      <c r="O177" s="40">
        <v>199</v>
      </c>
      <c r="P177" s="40">
        <f>IF('Imperial ME - Current'!$D$16&lt;2.3542,1079.85-130.66*(2.3542-'Imperial ME - Current'!$D$16),1079.85)</f>
        <v>1079.8499999999999</v>
      </c>
      <c r="Q177" s="1">
        <f t="shared" si="49"/>
        <v>159961.02999999994</v>
      </c>
      <c r="R177" s="40">
        <f>IF('Imperial ME - Current'!$D$16&lt;2.3795,385.62-52.4691*(2.3795-'Imperial ME - Current'!$D$16),385.62)</f>
        <v>385.62</v>
      </c>
      <c r="S177" s="1">
        <f t="shared" si="56"/>
        <v>90218.479999999749</v>
      </c>
      <c r="V177" s="40">
        <v>199</v>
      </c>
      <c r="W177" s="40">
        <f>IF('Imperial ME - Current'!$E$16&lt;2.3542,1079.85-130.66*(2.3542-'Imperial ME - Current'!$E$16),1079.85)</f>
        <v>1079.8499999999999</v>
      </c>
      <c r="X177" s="1">
        <f t="shared" si="50"/>
        <v>159961.02999999994</v>
      </c>
      <c r="Y177" s="40">
        <f>IF('Imperial ME - Current'!$E$16&lt;2.3795,385.62-52.4691*(2.3795-'Imperial ME - Current'!$E$16),385.62)</f>
        <v>385.62</v>
      </c>
      <c r="Z177" s="1">
        <f t="shared" si="57"/>
        <v>90218.479999999749</v>
      </c>
      <c r="AC177" s="40">
        <v>199</v>
      </c>
      <c r="AD177" s="40">
        <f>IF('Imperial ME - Current'!$F$16&lt;2.3542,1079.85-130.66*(2.3542-'Imperial ME - Current'!$F$16),1079.85)</f>
        <v>1079.8499999999999</v>
      </c>
      <c r="AE177" s="1">
        <f t="shared" si="51"/>
        <v>159961.02999999994</v>
      </c>
      <c r="AF177" s="40">
        <f>IF('Imperial ME - Current'!$F$16&lt;2.3795,385.62-52.4691*(2.3795-'Imperial ME - Current'!$F$16),385.62)</f>
        <v>385.62</v>
      </c>
      <c r="AG177" s="1">
        <f t="shared" si="58"/>
        <v>90218.479999999749</v>
      </c>
      <c r="AJ177" s="40">
        <v>199</v>
      </c>
      <c r="AK177" s="40">
        <f>IF('Imperial ME - Current'!$G$16&lt;2.3542,1079.85-130.66*(2.3542-'Imperial ME - Current'!$G$16),1079.85)</f>
        <v>1079.8499999999999</v>
      </c>
      <c r="AL177" s="1">
        <f t="shared" si="52"/>
        <v>159961.02999999994</v>
      </c>
      <c r="AM177" s="40">
        <f>IF('Imperial ME - Current'!$G$16&lt;2.3795,385.62-52.4691*(2.3795-'Imperial ME - Current'!$G$16),385.62)</f>
        <v>385.62</v>
      </c>
      <c r="AN177" s="1">
        <f t="shared" si="59"/>
        <v>90218.479999999749</v>
      </c>
      <c r="AQ177" s="40">
        <v>199</v>
      </c>
      <c r="AR177" s="40">
        <f>IF('Imperial ME - Current'!$H$16&lt;2.3542,1079.85-130.66*(2.3542-'Imperial ME - Current'!$H$16),1079.85)</f>
        <v>1079.8499999999999</v>
      </c>
      <c r="AS177" s="1">
        <f t="shared" si="53"/>
        <v>159961.02999999994</v>
      </c>
      <c r="AT177" s="40">
        <f>IF('Imperial ME - Current'!$H$16&lt;2.3795,385.62-52.4691*(2.3795-'Imperial ME - Current'!$H$16),385.62)</f>
        <v>385.62</v>
      </c>
      <c r="AU177" s="1">
        <f t="shared" si="60"/>
        <v>90218.479999999749</v>
      </c>
      <c r="AX177" s="40">
        <v>199</v>
      </c>
      <c r="AY177" s="40">
        <f>IF('Imperial ME - Current'!$I$16&lt;2.3542,1079.85-130.66*(2.3542-'Imperial ME - Current'!$I$16),1079.85)</f>
        <v>1079.8499999999999</v>
      </c>
      <c r="AZ177" s="1">
        <f t="shared" si="54"/>
        <v>159961.02999999994</v>
      </c>
      <c r="BA177" s="40">
        <f>IF('Imperial ME - Current'!$I$16&lt;2.3795,385.62-52.4691*(2.3795-'Imperial ME - Current'!$I$16),385.62)</f>
        <v>385.62</v>
      </c>
      <c r="BB177" s="1">
        <f t="shared" si="61"/>
        <v>90218.479999999749</v>
      </c>
    </row>
    <row r="178" spans="1:54" x14ac:dyDescent="0.25">
      <c r="A178" s="40">
        <v>200</v>
      </c>
      <c r="B178" s="40">
        <f>IF('Imperial ME - Current'!$B$16&lt;2.3542,1079.85-130.66*(2.3542-'Imperial ME - Current'!$B$16),1079.85)</f>
        <v>1079.8499999999999</v>
      </c>
      <c r="C178" s="1">
        <f t="shared" si="47"/>
        <v>161040.87999999995</v>
      </c>
      <c r="D178" s="40">
        <f>IF('Imperial ME - Current'!$B$16&lt;2.3795,385.62-52.4691*(2.3795-'Imperial ME - Current'!$B$16),385.62)</f>
        <v>385.62</v>
      </c>
      <c r="E178" s="1">
        <f t="shared" si="46"/>
        <v>90604.099999999744</v>
      </c>
      <c r="H178" s="40">
        <v>200</v>
      </c>
      <c r="I178" s="40">
        <f>IF('Imperial ME - Current'!$C$16&lt;2.3542,1079.85-130.66*(2.3542-'Imperial ME - Current'!$C$16),1079.85)</f>
        <v>1079.8499999999999</v>
      </c>
      <c r="J178" s="1">
        <f t="shared" si="48"/>
        <v>161040.87999999995</v>
      </c>
      <c r="K178" s="40">
        <f>IF('Imperial ME - Current'!$C$16&lt;2.3795,385.62-52.4691*(2.3795-'Imperial ME - Current'!$C$16),385.62)</f>
        <v>385.62</v>
      </c>
      <c r="L178" s="1">
        <f t="shared" si="55"/>
        <v>90604.099999999744</v>
      </c>
      <c r="O178" s="40">
        <v>200</v>
      </c>
      <c r="P178" s="40">
        <f>IF('Imperial ME - Current'!$D$16&lt;2.3542,1079.85-130.66*(2.3542-'Imperial ME - Current'!$D$16),1079.85)</f>
        <v>1079.8499999999999</v>
      </c>
      <c r="Q178" s="1">
        <f t="shared" si="49"/>
        <v>161040.87999999995</v>
      </c>
      <c r="R178" s="40">
        <f>IF('Imperial ME - Current'!$D$16&lt;2.3795,385.62-52.4691*(2.3795-'Imperial ME - Current'!$D$16),385.62)</f>
        <v>385.62</v>
      </c>
      <c r="S178" s="1">
        <f t="shared" si="56"/>
        <v>90604.099999999744</v>
      </c>
      <c r="V178" s="40">
        <v>200</v>
      </c>
      <c r="W178" s="40">
        <f>IF('Imperial ME - Current'!$E$16&lt;2.3542,1079.85-130.66*(2.3542-'Imperial ME - Current'!$E$16),1079.85)</f>
        <v>1079.8499999999999</v>
      </c>
      <c r="X178" s="1">
        <f t="shared" si="50"/>
        <v>161040.87999999995</v>
      </c>
      <c r="Y178" s="40">
        <f>IF('Imperial ME - Current'!$E$16&lt;2.3795,385.62-52.4691*(2.3795-'Imperial ME - Current'!$E$16),385.62)</f>
        <v>385.62</v>
      </c>
      <c r="Z178" s="1">
        <f t="shared" si="57"/>
        <v>90604.099999999744</v>
      </c>
      <c r="AC178" s="40">
        <v>200</v>
      </c>
      <c r="AD178" s="40">
        <f>IF('Imperial ME - Current'!$F$16&lt;2.3542,1079.85-130.66*(2.3542-'Imperial ME - Current'!$F$16),1079.85)</f>
        <v>1079.8499999999999</v>
      </c>
      <c r="AE178" s="1">
        <f t="shared" si="51"/>
        <v>161040.87999999995</v>
      </c>
      <c r="AF178" s="40">
        <f>IF('Imperial ME - Current'!$F$16&lt;2.3795,385.62-52.4691*(2.3795-'Imperial ME - Current'!$F$16),385.62)</f>
        <v>385.62</v>
      </c>
      <c r="AG178" s="1">
        <f t="shared" si="58"/>
        <v>90604.099999999744</v>
      </c>
      <c r="AJ178" s="40">
        <v>200</v>
      </c>
      <c r="AK178" s="40">
        <f>IF('Imperial ME - Current'!$G$16&lt;2.3542,1079.85-130.66*(2.3542-'Imperial ME - Current'!$G$16),1079.85)</f>
        <v>1079.8499999999999</v>
      </c>
      <c r="AL178" s="1">
        <f t="shared" si="52"/>
        <v>161040.87999999995</v>
      </c>
      <c r="AM178" s="40">
        <f>IF('Imperial ME - Current'!$G$16&lt;2.3795,385.62-52.4691*(2.3795-'Imperial ME - Current'!$G$16),385.62)</f>
        <v>385.62</v>
      </c>
      <c r="AN178" s="1">
        <f t="shared" si="59"/>
        <v>90604.099999999744</v>
      </c>
      <c r="AQ178" s="40">
        <v>200</v>
      </c>
      <c r="AR178" s="40">
        <f>IF('Imperial ME - Current'!$H$16&lt;2.3542,1079.85-130.66*(2.3542-'Imperial ME - Current'!$H$16),1079.85)</f>
        <v>1079.8499999999999</v>
      </c>
      <c r="AS178" s="1">
        <f t="shared" si="53"/>
        <v>161040.87999999995</v>
      </c>
      <c r="AT178" s="40">
        <f>IF('Imperial ME - Current'!$H$16&lt;2.3795,385.62-52.4691*(2.3795-'Imperial ME - Current'!$H$16),385.62)</f>
        <v>385.62</v>
      </c>
      <c r="AU178" s="1">
        <f t="shared" si="60"/>
        <v>90604.099999999744</v>
      </c>
      <c r="AX178" s="40">
        <v>200</v>
      </c>
      <c r="AY178" s="40">
        <f>IF('Imperial ME - Current'!$I$16&lt;2.3542,1079.85-130.66*(2.3542-'Imperial ME - Current'!$I$16),1079.85)</f>
        <v>1079.8499999999999</v>
      </c>
      <c r="AZ178" s="1">
        <f t="shared" si="54"/>
        <v>161040.87999999995</v>
      </c>
      <c r="BA178" s="40">
        <f>IF('Imperial ME - Current'!$I$16&lt;2.3795,385.62-52.4691*(2.3795-'Imperial ME - Current'!$I$16),385.62)</f>
        <v>385.62</v>
      </c>
      <c r="BB178" s="1">
        <f t="shared" si="61"/>
        <v>90604.099999999744</v>
      </c>
    </row>
    <row r="179" spans="1:54" x14ac:dyDescent="0.25">
      <c r="A179" s="40">
        <v>201</v>
      </c>
      <c r="B179" s="40">
        <f>IF('Imperial ME - Current'!$B$16&lt;2.3542,1079.85-130.66*(2.3542-'Imperial ME - Current'!$B$16),1079.85)</f>
        <v>1079.8499999999999</v>
      </c>
      <c r="C179" s="1">
        <f t="shared" si="47"/>
        <v>162120.72999999995</v>
      </c>
      <c r="D179" s="40">
        <f>IF('Imperial ME - Current'!$B$16&lt;2.3795,385.62-52.4691*(2.3795-'Imperial ME - Current'!$B$16),385.62)</f>
        <v>385.62</v>
      </c>
      <c r="E179" s="1">
        <f t="shared" si="46"/>
        <v>90989.719999999739</v>
      </c>
      <c r="H179" s="40">
        <v>201</v>
      </c>
      <c r="I179" s="40">
        <f>IF('Imperial ME - Current'!$C$16&lt;2.3542,1079.85-130.66*(2.3542-'Imperial ME - Current'!$C$16),1079.85)</f>
        <v>1079.8499999999999</v>
      </c>
      <c r="J179" s="1">
        <f t="shared" si="48"/>
        <v>162120.72999999995</v>
      </c>
      <c r="K179" s="40">
        <f>IF('Imperial ME - Current'!$C$16&lt;2.3795,385.62-52.4691*(2.3795-'Imperial ME - Current'!$C$16),385.62)</f>
        <v>385.62</v>
      </c>
      <c r="L179" s="1">
        <f t="shared" si="55"/>
        <v>90989.719999999739</v>
      </c>
      <c r="O179" s="40">
        <v>201</v>
      </c>
      <c r="P179" s="40">
        <f>IF('Imperial ME - Current'!$D$16&lt;2.3542,1079.85-130.66*(2.3542-'Imperial ME - Current'!$D$16),1079.85)</f>
        <v>1079.8499999999999</v>
      </c>
      <c r="Q179" s="1">
        <f t="shared" si="49"/>
        <v>162120.72999999995</v>
      </c>
      <c r="R179" s="40">
        <f>IF('Imperial ME - Current'!$D$16&lt;2.3795,385.62-52.4691*(2.3795-'Imperial ME - Current'!$D$16),385.62)</f>
        <v>385.62</v>
      </c>
      <c r="S179" s="1">
        <f t="shared" si="56"/>
        <v>90989.719999999739</v>
      </c>
      <c r="V179" s="40">
        <v>201</v>
      </c>
      <c r="W179" s="40">
        <f>IF('Imperial ME - Current'!$E$16&lt;2.3542,1079.85-130.66*(2.3542-'Imperial ME - Current'!$E$16),1079.85)</f>
        <v>1079.8499999999999</v>
      </c>
      <c r="X179" s="1">
        <f t="shared" si="50"/>
        <v>162120.72999999995</v>
      </c>
      <c r="Y179" s="40">
        <f>IF('Imperial ME - Current'!$E$16&lt;2.3795,385.62-52.4691*(2.3795-'Imperial ME - Current'!$E$16),385.62)</f>
        <v>385.62</v>
      </c>
      <c r="Z179" s="1">
        <f t="shared" si="57"/>
        <v>90989.719999999739</v>
      </c>
      <c r="AC179" s="40">
        <v>201</v>
      </c>
      <c r="AD179" s="40">
        <f>IF('Imperial ME - Current'!$F$16&lt;2.3542,1079.85-130.66*(2.3542-'Imperial ME - Current'!$F$16),1079.85)</f>
        <v>1079.8499999999999</v>
      </c>
      <c r="AE179" s="1">
        <f t="shared" si="51"/>
        <v>162120.72999999995</v>
      </c>
      <c r="AF179" s="40">
        <f>IF('Imperial ME - Current'!$F$16&lt;2.3795,385.62-52.4691*(2.3795-'Imperial ME - Current'!$F$16),385.62)</f>
        <v>385.62</v>
      </c>
      <c r="AG179" s="1">
        <f t="shared" si="58"/>
        <v>90989.719999999739</v>
      </c>
      <c r="AJ179" s="40">
        <v>201</v>
      </c>
      <c r="AK179" s="40">
        <f>IF('Imperial ME - Current'!$G$16&lt;2.3542,1079.85-130.66*(2.3542-'Imperial ME - Current'!$G$16),1079.85)</f>
        <v>1079.8499999999999</v>
      </c>
      <c r="AL179" s="1">
        <f t="shared" si="52"/>
        <v>162120.72999999995</v>
      </c>
      <c r="AM179" s="40">
        <f>IF('Imperial ME - Current'!$G$16&lt;2.3795,385.62-52.4691*(2.3795-'Imperial ME - Current'!$G$16),385.62)</f>
        <v>385.62</v>
      </c>
      <c r="AN179" s="1">
        <f t="shared" si="59"/>
        <v>90989.719999999739</v>
      </c>
      <c r="AQ179" s="40">
        <v>201</v>
      </c>
      <c r="AR179" s="40">
        <f>IF('Imperial ME - Current'!$H$16&lt;2.3542,1079.85-130.66*(2.3542-'Imperial ME - Current'!$H$16),1079.85)</f>
        <v>1079.8499999999999</v>
      </c>
      <c r="AS179" s="1">
        <f t="shared" si="53"/>
        <v>162120.72999999995</v>
      </c>
      <c r="AT179" s="40">
        <f>IF('Imperial ME - Current'!$H$16&lt;2.3795,385.62-52.4691*(2.3795-'Imperial ME - Current'!$H$16),385.62)</f>
        <v>385.62</v>
      </c>
      <c r="AU179" s="1">
        <f t="shared" si="60"/>
        <v>90989.719999999739</v>
      </c>
      <c r="AX179" s="40">
        <v>201</v>
      </c>
      <c r="AY179" s="40">
        <f>IF('Imperial ME - Current'!$I$16&lt;2.3542,1079.85-130.66*(2.3542-'Imperial ME - Current'!$I$16),1079.85)</f>
        <v>1079.8499999999999</v>
      </c>
      <c r="AZ179" s="1">
        <f t="shared" si="54"/>
        <v>162120.72999999995</v>
      </c>
      <c r="BA179" s="40">
        <f>IF('Imperial ME - Current'!$I$16&lt;2.3795,385.62-52.4691*(2.3795-'Imperial ME - Current'!$I$16),385.62)</f>
        <v>385.62</v>
      </c>
      <c r="BB179" s="1">
        <f t="shared" si="61"/>
        <v>90989.719999999739</v>
      </c>
    </row>
    <row r="180" spans="1:54" x14ac:dyDescent="0.25">
      <c r="A180" s="40">
        <v>202</v>
      </c>
      <c r="B180" s="40">
        <f>IF('Imperial ME - Current'!$B$16&lt;2.3542,1079.85-130.66*(2.3542-'Imperial ME - Current'!$B$16),1079.85)</f>
        <v>1079.8499999999999</v>
      </c>
      <c r="C180" s="1">
        <f t="shared" si="47"/>
        <v>163200.57999999996</v>
      </c>
      <c r="D180" s="40">
        <f>IF('Imperial ME - Current'!$B$16&lt;2.3795,385.62-52.4691*(2.3795-'Imperial ME - Current'!$B$16),385.62)</f>
        <v>385.62</v>
      </c>
      <c r="E180" s="1">
        <f t="shared" si="46"/>
        <v>91375.339999999735</v>
      </c>
      <c r="H180" s="40">
        <v>202</v>
      </c>
      <c r="I180" s="40">
        <f>IF('Imperial ME - Current'!$C$16&lt;2.3542,1079.85-130.66*(2.3542-'Imperial ME - Current'!$C$16),1079.85)</f>
        <v>1079.8499999999999</v>
      </c>
      <c r="J180" s="1">
        <f t="shared" si="48"/>
        <v>163200.57999999996</v>
      </c>
      <c r="K180" s="40">
        <f>IF('Imperial ME - Current'!$C$16&lt;2.3795,385.62-52.4691*(2.3795-'Imperial ME - Current'!$C$16),385.62)</f>
        <v>385.62</v>
      </c>
      <c r="L180" s="1">
        <f t="shared" si="55"/>
        <v>91375.339999999735</v>
      </c>
      <c r="O180" s="40">
        <v>202</v>
      </c>
      <c r="P180" s="40">
        <f>IF('Imperial ME - Current'!$D$16&lt;2.3542,1079.85-130.66*(2.3542-'Imperial ME - Current'!$D$16),1079.85)</f>
        <v>1079.8499999999999</v>
      </c>
      <c r="Q180" s="1">
        <f t="shared" si="49"/>
        <v>163200.57999999996</v>
      </c>
      <c r="R180" s="40">
        <f>IF('Imperial ME - Current'!$D$16&lt;2.3795,385.62-52.4691*(2.3795-'Imperial ME - Current'!$D$16),385.62)</f>
        <v>385.62</v>
      </c>
      <c r="S180" s="1">
        <f t="shared" si="56"/>
        <v>91375.339999999735</v>
      </c>
      <c r="V180" s="40">
        <v>202</v>
      </c>
      <c r="W180" s="40">
        <f>IF('Imperial ME - Current'!$E$16&lt;2.3542,1079.85-130.66*(2.3542-'Imperial ME - Current'!$E$16),1079.85)</f>
        <v>1079.8499999999999</v>
      </c>
      <c r="X180" s="1">
        <f t="shared" si="50"/>
        <v>163200.57999999996</v>
      </c>
      <c r="Y180" s="40">
        <f>IF('Imperial ME - Current'!$E$16&lt;2.3795,385.62-52.4691*(2.3795-'Imperial ME - Current'!$E$16),385.62)</f>
        <v>385.62</v>
      </c>
      <c r="Z180" s="1">
        <f t="shared" si="57"/>
        <v>91375.339999999735</v>
      </c>
      <c r="AC180" s="40">
        <v>202</v>
      </c>
      <c r="AD180" s="40">
        <f>IF('Imperial ME - Current'!$F$16&lt;2.3542,1079.85-130.66*(2.3542-'Imperial ME - Current'!$F$16),1079.85)</f>
        <v>1079.8499999999999</v>
      </c>
      <c r="AE180" s="1">
        <f t="shared" si="51"/>
        <v>163200.57999999996</v>
      </c>
      <c r="AF180" s="40">
        <f>IF('Imperial ME - Current'!$F$16&lt;2.3795,385.62-52.4691*(2.3795-'Imperial ME - Current'!$F$16),385.62)</f>
        <v>385.62</v>
      </c>
      <c r="AG180" s="1">
        <f t="shared" si="58"/>
        <v>91375.339999999735</v>
      </c>
      <c r="AJ180" s="40">
        <v>202</v>
      </c>
      <c r="AK180" s="40">
        <f>IF('Imperial ME - Current'!$G$16&lt;2.3542,1079.85-130.66*(2.3542-'Imperial ME - Current'!$G$16),1079.85)</f>
        <v>1079.8499999999999</v>
      </c>
      <c r="AL180" s="1">
        <f t="shared" si="52"/>
        <v>163200.57999999996</v>
      </c>
      <c r="AM180" s="40">
        <f>IF('Imperial ME - Current'!$G$16&lt;2.3795,385.62-52.4691*(2.3795-'Imperial ME - Current'!$G$16),385.62)</f>
        <v>385.62</v>
      </c>
      <c r="AN180" s="1">
        <f t="shared" si="59"/>
        <v>91375.339999999735</v>
      </c>
      <c r="AQ180" s="40">
        <v>202</v>
      </c>
      <c r="AR180" s="40">
        <f>IF('Imperial ME - Current'!$H$16&lt;2.3542,1079.85-130.66*(2.3542-'Imperial ME - Current'!$H$16),1079.85)</f>
        <v>1079.8499999999999</v>
      </c>
      <c r="AS180" s="1">
        <f t="shared" si="53"/>
        <v>163200.57999999996</v>
      </c>
      <c r="AT180" s="40">
        <f>IF('Imperial ME - Current'!$H$16&lt;2.3795,385.62-52.4691*(2.3795-'Imperial ME - Current'!$H$16),385.62)</f>
        <v>385.62</v>
      </c>
      <c r="AU180" s="1">
        <f t="shared" si="60"/>
        <v>91375.339999999735</v>
      </c>
      <c r="AX180" s="40">
        <v>202</v>
      </c>
      <c r="AY180" s="40">
        <f>IF('Imperial ME - Current'!$I$16&lt;2.3542,1079.85-130.66*(2.3542-'Imperial ME - Current'!$I$16),1079.85)</f>
        <v>1079.8499999999999</v>
      </c>
      <c r="AZ180" s="1">
        <f t="shared" si="54"/>
        <v>163200.57999999996</v>
      </c>
      <c r="BA180" s="40">
        <f>IF('Imperial ME - Current'!$I$16&lt;2.3795,385.62-52.4691*(2.3795-'Imperial ME - Current'!$I$16),385.62)</f>
        <v>385.62</v>
      </c>
      <c r="BB180" s="1">
        <f t="shared" si="61"/>
        <v>91375.339999999735</v>
      </c>
    </row>
    <row r="181" spans="1:54" x14ac:dyDescent="0.25">
      <c r="A181" s="40">
        <v>203</v>
      </c>
      <c r="B181" s="40">
        <f>IF('Imperial ME - Current'!$B$16&lt;2.3542,1079.85-130.66*(2.3542-'Imperial ME - Current'!$B$16),1079.85)</f>
        <v>1079.8499999999999</v>
      </c>
      <c r="C181" s="1">
        <f t="shared" si="47"/>
        <v>164280.42999999996</v>
      </c>
      <c r="D181" s="40">
        <f>IF('Imperial ME - Current'!$B$16&lt;2.3795,385.62-52.4691*(2.3795-'Imperial ME - Current'!$B$16),385.62)</f>
        <v>385.62</v>
      </c>
      <c r="E181" s="1">
        <f t="shared" si="46"/>
        <v>91760.95999999973</v>
      </c>
      <c r="H181" s="40">
        <v>203</v>
      </c>
      <c r="I181" s="40">
        <f>IF('Imperial ME - Current'!$C$16&lt;2.3542,1079.85-130.66*(2.3542-'Imperial ME - Current'!$C$16),1079.85)</f>
        <v>1079.8499999999999</v>
      </c>
      <c r="J181" s="1">
        <f t="shared" si="48"/>
        <v>164280.42999999996</v>
      </c>
      <c r="K181" s="40">
        <f>IF('Imperial ME - Current'!$C$16&lt;2.3795,385.62-52.4691*(2.3795-'Imperial ME - Current'!$C$16),385.62)</f>
        <v>385.62</v>
      </c>
      <c r="L181" s="1">
        <f t="shared" si="55"/>
        <v>91760.95999999973</v>
      </c>
      <c r="O181" s="40">
        <v>203</v>
      </c>
      <c r="P181" s="40">
        <f>IF('Imperial ME - Current'!$D$16&lt;2.3542,1079.85-130.66*(2.3542-'Imperial ME - Current'!$D$16),1079.85)</f>
        <v>1079.8499999999999</v>
      </c>
      <c r="Q181" s="1">
        <f t="shared" si="49"/>
        <v>164280.42999999996</v>
      </c>
      <c r="R181" s="40">
        <f>IF('Imperial ME - Current'!$D$16&lt;2.3795,385.62-52.4691*(2.3795-'Imperial ME - Current'!$D$16),385.62)</f>
        <v>385.62</v>
      </c>
      <c r="S181" s="1">
        <f t="shared" si="56"/>
        <v>91760.95999999973</v>
      </c>
      <c r="V181" s="40">
        <v>203</v>
      </c>
      <c r="W181" s="40">
        <f>IF('Imperial ME - Current'!$E$16&lt;2.3542,1079.85-130.66*(2.3542-'Imperial ME - Current'!$E$16),1079.85)</f>
        <v>1079.8499999999999</v>
      </c>
      <c r="X181" s="1">
        <f t="shared" si="50"/>
        <v>164280.42999999996</v>
      </c>
      <c r="Y181" s="40">
        <f>IF('Imperial ME - Current'!$E$16&lt;2.3795,385.62-52.4691*(2.3795-'Imperial ME - Current'!$E$16),385.62)</f>
        <v>385.62</v>
      </c>
      <c r="Z181" s="1">
        <f t="shared" si="57"/>
        <v>91760.95999999973</v>
      </c>
      <c r="AC181" s="40">
        <v>203</v>
      </c>
      <c r="AD181" s="40">
        <f>IF('Imperial ME - Current'!$F$16&lt;2.3542,1079.85-130.66*(2.3542-'Imperial ME - Current'!$F$16),1079.85)</f>
        <v>1079.8499999999999</v>
      </c>
      <c r="AE181" s="1">
        <f t="shared" si="51"/>
        <v>164280.42999999996</v>
      </c>
      <c r="AF181" s="40">
        <f>IF('Imperial ME - Current'!$F$16&lt;2.3795,385.62-52.4691*(2.3795-'Imperial ME - Current'!$F$16),385.62)</f>
        <v>385.62</v>
      </c>
      <c r="AG181" s="1">
        <f t="shared" si="58"/>
        <v>91760.95999999973</v>
      </c>
      <c r="AJ181" s="40">
        <v>203</v>
      </c>
      <c r="AK181" s="40">
        <f>IF('Imperial ME - Current'!$G$16&lt;2.3542,1079.85-130.66*(2.3542-'Imperial ME - Current'!$G$16),1079.85)</f>
        <v>1079.8499999999999</v>
      </c>
      <c r="AL181" s="1">
        <f t="shared" si="52"/>
        <v>164280.42999999996</v>
      </c>
      <c r="AM181" s="40">
        <f>IF('Imperial ME - Current'!$G$16&lt;2.3795,385.62-52.4691*(2.3795-'Imperial ME - Current'!$G$16),385.62)</f>
        <v>385.62</v>
      </c>
      <c r="AN181" s="1">
        <f t="shared" si="59"/>
        <v>91760.95999999973</v>
      </c>
      <c r="AQ181" s="40">
        <v>203</v>
      </c>
      <c r="AR181" s="40">
        <f>IF('Imperial ME - Current'!$H$16&lt;2.3542,1079.85-130.66*(2.3542-'Imperial ME - Current'!$H$16),1079.85)</f>
        <v>1079.8499999999999</v>
      </c>
      <c r="AS181" s="1">
        <f t="shared" si="53"/>
        <v>164280.42999999996</v>
      </c>
      <c r="AT181" s="40">
        <f>IF('Imperial ME - Current'!$H$16&lt;2.3795,385.62-52.4691*(2.3795-'Imperial ME - Current'!$H$16),385.62)</f>
        <v>385.62</v>
      </c>
      <c r="AU181" s="1">
        <f t="shared" si="60"/>
        <v>91760.95999999973</v>
      </c>
      <c r="AX181" s="40">
        <v>203</v>
      </c>
      <c r="AY181" s="40">
        <f>IF('Imperial ME - Current'!$I$16&lt;2.3542,1079.85-130.66*(2.3542-'Imperial ME - Current'!$I$16),1079.85)</f>
        <v>1079.8499999999999</v>
      </c>
      <c r="AZ181" s="1">
        <f t="shared" si="54"/>
        <v>164280.42999999996</v>
      </c>
      <c r="BA181" s="40">
        <f>IF('Imperial ME - Current'!$I$16&lt;2.3795,385.62-52.4691*(2.3795-'Imperial ME - Current'!$I$16),385.62)</f>
        <v>385.62</v>
      </c>
      <c r="BB181" s="1">
        <f t="shared" si="61"/>
        <v>91760.95999999973</v>
      </c>
    </row>
    <row r="182" spans="1:54" x14ac:dyDescent="0.25">
      <c r="A182" s="40">
        <v>204</v>
      </c>
      <c r="B182" s="40">
        <f>IF('Imperial ME - Current'!$B$16&lt;2.3542,1079.85-130.66*(2.3542-'Imperial ME - Current'!$B$16),1079.85)</f>
        <v>1079.8499999999999</v>
      </c>
      <c r="C182" s="1">
        <f t="shared" si="47"/>
        <v>165360.27999999997</v>
      </c>
      <c r="D182" s="40">
        <f>IF('Imperial ME - Current'!$B$16&lt;2.3795,385.62-52.4691*(2.3795-'Imperial ME - Current'!$B$16),385.62)</f>
        <v>385.62</v>
      </c>
      <c r="E182" s="1">
        <f t="shared" si="46"/>
        <v>92146.579999999725</v>
      </c>
      <c r="H182" s="40">
        <v>204</v>
      </c>
      <c r="I182" s="40">
        <f>IF('Imperial ME - Current'!$C$16&lt;2.3542,1079.85-130.66*(2.3542-'Imperial ME - Current'!$C$16),1079.85)</f>
        <v>1079.8499999999999</v>
      </c>
      <c r="J182" s="1">
        <f t="shared" si="48"/>
        <v>165360.27999999997</v>
      </c>
      <c r="K182" s="40">
        <f>IF('Imperial ME - Current'!$C$16&lt;2.3795,385.62-52.4691*(2.3795-'Imperial ME - Current'!$C$16),385.62)</f>
        <v>385.62</v>
      </c>
      <c r="L182" s="1">
        <f t="shared" si="55"/>
        <v>92146.579999999725</v>
      </c>
      <c r="O182" s="40">
        <v>204</v>
      </c>
      <c r="P182" s="40">
        <f>IF('Imperial ME - Current'!$D$16&lt;2.3542,1079.85-130.66*(2.3542-'Imperial ME - Current'!$D$16),1079.85)</f>
        <v>1079.8499999999999</v>
      </c>
      <c r="Q182" s="1">
        <f t="shared" si="49"/>
        <v>165360.27999999997</v>
      </c>
      <c r="R182" s="40">
        <f>IF('Imperial ME - Current'!$D$16&lt;2.3795,385.62-52.4691*(2.3795-'Imperial ME - Current'!$D$16),385.62)</f>
        <v>385.62</v>
      </c>
      <c r="S182" s="1">
        <f t="shared" si="56"/>
        <v>92146.579999999725</v>
      </c>
      <c r="V182" s="40">
        <v>204</v>
      </c>
      <c r="W182" s="40">
        <f>IF('Imperial ME - Current'!$E$16&lt;2.3542,1079.85-130.66*(2.3542-'Imperial ME - Current'!$E$16),1079.85)</f>
        <v>1079.8499999999999</v>
      </c>
      <c r="X182" s="1">
        <f t="shared" si="50"/>
        <v>165360.27999999997</v>
      </c>
      <c r="Y182" s="40">
        <f>IF('Imperial ME - Current'!$E$16&lt;2.3795,385.62-52.4691*(2.3795-'Imperial ME - Current'!$E$16),385.62)</f>
        <v>385.62</v>
      </c>
      <c r="Z182" s="1">
        <f t="shared" si="57"/>
        <v>92146.579999999725</v>
      </c>
      <c r="AC182" s="40">
        <v>204</v>
      </c>
      <c r="AD182" s="40">
        <f>IF('Imperial ME - Current'!$F$16&lt;2.3542,1079.85-130.66*(2.3542-'Imperial ME - Current'!$F$16),1079.85)</f>
        <v>1079.8499999999999</v>
      </c>
      <c r="AE182" s="1">
        <f t="shared" si="51"/>
        <v>165360.27999999997</v>
      </c>
      <c r="AF182" s="40">
        <f>IF('Imperial ME - Current'!$F$16&lt;2.3795,385.62-52.4691*(2.3795-'Imperial ME - Current'!$F$16),385.62)</f>
        <v>385.62</v>
      </c>
      <c r="AG182" s="1">
        <f t="shared" si="58"/>
        <v>92146.579999999725</v>
      </c>
      <c r="AJ182" s="40">
        <v>204</v>
      </c>
      <c r="AK182" s="40">
        <f>IF('Imperial ME - Current'!$G$16&lt;2.3542,1079.85-130.66*(2.3542-'Imperial ME - Current'!$G$16),1079.85)</f>
        <v>1079.8499999999999</v>
      </c>
      <c r="AL182" s="1">
        <f t="shared" si="52"/>
        <v>165360.27999999997</v>
      </c>
      <c r="AM182" s="40">
        <f>IF('Imperial ME - Current'!$G$16&lt;2.3795,385.62-52.4691*(2.3795-'Imperial ME - Current'!$G$16),385.62)</f>
        <v>385.62</v>
      </c>
      <c r="AN182" s="1">
        <f t="shared" si="59"/>
        <v>92146.579999999725</v>
      </c>
      <c r="AQ182" s="40">
        <v>204</v>
      </c>
      <c r="AR182" s="40">
        <f>IF('Imperial ME - Current'!$H$16&lt;2.3542,1079.85-130.66*(2.3542-'Imperial ME - Current'!$H$16),1079.85)</f>
        <v>1079.8499999999999</v>
      </c>
      <c r="AS182" s="1">
        <f t="shared" si="53"/>
        <v>165360.27999999997</v>
      </c>
      <c r="AT182" s="40">
        <f>IF('Imperial ME - Current'!$H$16&lt;2.3795,385.62-52.4691*(2.3795-'Imperial ME - Current'!$H$16),385.62)</f>
        <v>385.62</v>
      </c>
      <c r="AU182" s="1">
        <f t="shared" si="60"/>
        <v>92146.579999999725</v>
      </c>
      <c r="AX182" s="40">
        <v>204</v>
      </c>
      <c r="AY182" s="40">
        <f>IF('Imperial ME - Current'!$I$16&lt;2.3542,1079.85-130.66*(2.3542-'Imperial ME - Current'!$I$16),1079.85)</f>
        <v>1079.8499999999999</v>
      </c>
      <c r="AZ182" s="1">
        <f t="shared" si="54"/>
        <v>165360.27999999997</v>
      </c>
      <c r="BA182" s="40">
        <f>IF('Imperial ME - Current'!$I$16&lt;2.3795,385.62-52.4691*(2.3795-'Imperial ME - Current'!$I$16),385.62)</f>
        <v>385.62</v>
      </c>
      <c r="BB182" s="1">
        <f t="shared" si="61"/>
        <v>92146.579999999725</v>
      </c>
    </row>
    <row r="183" spans="1:54" x14ac:dyDescent="0.25">
      <c r="A183" s="40">
        <v>205</v>
      </c>
      <c r="B183" s="40">
        <f>IF('Imperial ME - Current'!$B$16&lt;2.3542,1079.85-130.66*(2.3542-'Imperial ME - Current'!$B$16),1079.85)</f>
        <v>1079.8499999999999</v>
      </c>
      <c r="C183" s="1">
        <f t="shared" si="47"/>
        <v>166440.12999999998</v>
      </c>
      <c r="D183" s="40">
        <f>IF('Imperial ME - Current'!$B$16&lt;2.3795,385.62-52.4691*(2.3795-'Imperial ME - Current'!$B$16),385.62)</f>
        <v>385.62</v>
      </c>
      <c r="E183" s="1">
        <f t="shared" si="46"/>
        <v>92532.199999999721</v>
      </c>
      <c r="H183" s="40">
        <v>205</v>
      </c>
      <c r="I183" s="40">
        <f>IF('Imperial ME - Current'!$C$16&lt;2.3542,1079.85-130.66*(2.3542-'Imperial ME - Current'!$C$16),1079.85)</f>
        <v>1079.8499999999999</v>
      </c>
      <c r="J183" s="1">
        <f t="shared" si="48"/>
        <v>166440.12999999998</v>
      </c>
      <c r="K183" s="40">
        <f>IF('Imperial ME - Current'!$C$16&lt;2.3795,385.62-52.4691*(2.3795-'Imperial ME - Current'!$C$16),385.62)</f>
        <v>385.62</v>
      </c>
      <c r="L183" s="1">
        <f t="shared" si="55"/>
        <v>92532.199999999721</v>
      </c>
      <c r="O183" s="40">
        <v>205</v>
      </c>
      <c r="P183" s="40">
        <f>IF('Imperial ME - Current'!$D$16&lt;2.3542,1079.85-130.66*(2.3542-'Imperial ME - Current'!$D$16),1079.85)</f>
        <v>1079.8499999999999</v>
      </c>
      <c r="Q183" s="1">
        <f t="shared" si="49"/>
        <v>166440.12999999998</v>
      </c>
      <c r="R183" s="40">
        <f>IF('Imperial ME - Current'!$D$16&lt;2.3795,385.62-52.4691*(2.3795-'Imperial ME - Current'!$D$16),385.62)</f>
        <v>385.62</v>
      </c>
      <c r="S183" s="1">
        <f t="shared" si="56"/>
        <v>92532.199999999721</v>
      </c>
      <c r="V183" s="40">
        <v>205</v>
      </c>
      <c r="W183" s="40">
        <f>IF('Imperial ME - Current'!$E$16&lt;2.3542,1079.85-130.66*(2.3542-'Imperial ME - Current'!$E$16),1079.85)</f>
        <v>1079.8499999999999</v>
      </c>
      <c r="X183" s="1">
        <f t="shared" si="50"/>
        <v>166440.12999999998</v>
      </c>
      <c r="Y183" s="40">
        <f>IF('Imperial ME - Current'!$E$16&lt;2.3795,385.62-52.4691*(2.3795-'Imperial ME - Current'!$E$16),385.62)</f>
        <v>385.62</v>
      </c>
      <c r="Z183" s="1">
        <f t="shared" si="57"/>
        <v>92532.199999999721</v>
      </c>
      <c r="AC183" s="40">
        <v>205</v>
      </c>
      <c r="AD183" s="40">
        <f>IF('Imperial ME - Current'!$F$16&lt;2.3542,1079.85-130.66*(2.3542-'Imperial ME - Current'!$F$16),1079.85)</f>
        <v>1079.8499999999999</v>
      </c>
      <c r="AE183" s="1">
        <f t="shared" si="51"/>
        <v>166440.12999999998</v>
      </c>
      <c r="AF183" s="40">
        <f>IF('Imperial ME - Current'!$F$16&lt;2.3795,385.62-52.4691*(2.3795-'Imperial ME - Current'!$F$16),385.62)</f>
        <v>385.62</v>
      </c>
      <c r="AG183" s="1">
        <f t="shared" si="58"/>
        <v>92532.199999999721</v>
      </c>
      <c r="AJ183" s="40">
        <v>205</v>
      </c>
      <c r="AK183" s="40">
        <f>IF('Imperial ME - Current'!$G$16&lt;2.3542,1079.85-130.66*(2.3542-'Imperial ME - Current'!$G$16),1079.85)</f>
        <v>1079.8499999999999</v>
      </c>
      <c r="AL183" s="1">
        <f t="shared" si="52"/>
        <v>166440.12999999998</v>
      </c>
      <c r="AM183" s="40">
        <f>IF('Imperial ME - Current'!$G$16&lt;2.3795,385.62-52.4691*(2.3795-'Imperial ME - Current'!$G$16),385.62)</f>
        <v>385.62</v>
      </c>
      <c r="AN183" s="1">
        <f t="shared" si="59"/>
        <v>92532.199999999721</v>
      </c>
      <c r="AQ183" s="40">
        <v>205</v>
      </c>
      <c r="AR183" s="40">
        <f>IF('Imperial ME - Current'!$H$16&lt;2.3542,1079.85-130.66*(2.3542-'Imperial ME - Current'!$H$16),1079.85)</f>
        <v>1079.8499999999999</v>
      </c>
      <c r="AS183" s="1">
        <f t="shared" si="53"/>
        <v>166440.12999999998</v>
      </c>
      <c r="AT183" s="40">
        <f>IF('Imperial ME - Current'!$H$16&lt;2.3795,385.62-52.4691*(2.3795-'Imperial ME - Current'!$H$16),385.62)</f>
        <v>385.62</v>
      </c>
      <c r="AU183" s="1">
        <f t="shared" si="60"/>
        <v>92532.199999999721</v>
      </c>
      <c r="AX183" s="40">
        <v>205</v>
      </c>
      <c r="AY183" s="40">
        <f>IF('Imperial ME - Current'!$I$16&lt;2.3542,1079.85-130.66*(2.3542-'Imperial ME - Current'!$I$16),1079.85)</f>
        <v>1079.8499999999999</v>
      </c>
      <c r="AZ183" s="1">
        <f t="shared" si="54"/>
        <v>166440.12999999998</v>
      </c>
      <c r="BA183" s="40">
        <f>IF('Imperial ME - Current'!$I$16&lt;2.3795,385.62-52.4691*(2.3795-'Imperial ME - Current'!$I$16),385.62)</f>
        <v>385.62</v>
      </c>
      <c r="BB183" s="1">
        <f t="shared" si="61"/>
        <v>92532.199999999721</v>
      </c>
    </row>
    <row r="184" spans="1:54" x14ac:dyDescent="0.25">
      <c r="A184" s="40">
        <v>206</v>
      </c>
      <c r="B184" s="40">
        <f>IF('Imperial ME - Current'!$B$16&lt;2.3542,1079.85-130.66*(2.3542-'Imperial ME - Current'!$B$16),1079.85)</f>
        <v>1079.8499999999999</v>
      </c>
      <c r="C184" s="1">
        <f t="shared" si="47"/>
        <v>167519.97999999998</v>
      </c>
      <c r="D184" s="40">
        <f>IF('Imperial ME - Current'!$B$16&lt;2.3795,385.62-52.4691*(2.3795-'Imperial ME - Current'!$B$16),385.62)</f>
        <v>385.62</v>
      </c>
      <c r="E184" s="1">
        <f t="shared" si="46"/>
        <v>92917.819999999716</v>
      </c>
      <c r="H184" s="40">
        <v>206</v>
      </c>
      <c r="I184" s="40">
        <f>IF('Imperial ME - Current'!$C$16&lt;2.3542,1079.85-130.66*(2.3542-'Imperial ME - Current'!$C$16),1079.85)</f>
        <v>1079.8499999999999</v>
      </c>
      <c r="J184" s="1">
        <f t="shared" si="48"/>
        <v>167519.97999999998</v>
      </c>
      <c r="K184" s="40">
        <f>IF('Imperial ME - Current'!$C$16&lt;2.3795,385.62-52.4691*(2.3795-'Imperial ME - Current'!$C$16),385.62)</f>
        <v>385.62</v>
      </c>
      <c r="L184" s="1">
        <f t="shared" si="55"/>
        <v>92917.819999999716</v>
      </c>
      <c r="O184" s="40">
        <v>206</v>
      </c>
      <c r="P184" s="40">
        <f>IF('Imperial ME - Current'!$D$16&lt;2.3542,1079.85-130.66*(2.3542-'Imperial ME - Current'!$D$16),1079.85)</f>
        <v>1079.8499999999999</v>
      </c>
      <c r="Q184" s="1">
        <f t="shared" si="49"/>
        <v>167519.97999999998</v>
      </c>
      <c r="R184" s="40">
        <f>IF('Imperial ME - Current'!$D$16&lt;2.3795,385.62-52.4691*(2.3795-'Imperial ME - Current'!$D$16),385.62)</f>
        <v>385.62</v>
      </c>
      <c r="S184" s="1">
        <f t="shared" si="56"/>
        <v>92917.819999999716</v>
      </c>
      <c r="V184" s="40">
        <v>206</v>
      </c>
      <c r="W184" s="40">
        <f>IF('Imperial ME - Current'!$E$16&lt;2.3542,1079.85-130.66*(2.3542-'Imperial ME - Current'!$E$16),1079.85)</f>
        <v>1079.8499999999999</v>
      </c>
      <c r="X184" s="1">
        <f t="shared" si="50"/>
        <v>167519.97999999998</v>
      </c>
      <c r="Y184" s="40">
        <f>IF('Imperial ME - Current'!$E$16&lt;2.3795,385.62-52.4691*(2.3795-'Imperial ME - Current'!$E$16),385.62)</f>
        <v>385.62</v>
      </c>
      <c r="Z184" s="1">
        <f t="shared" si="57"/>
        <v>92917.819999999716</v>
      </c>
      <c r="AC184" s="40">
        <v>206</v>
      </c>
      <c r="AD184" s="40">
        <f>IF('Imperial ME - Current'!$F$16&lt;2.3542,1079.85-130.66*(2.3542-'Imperial ME - Current'!$F$16),1079.85)</f>
        <v>1079.8499999999999</v>
      </c>
      <c r="AE184" s="1">
        <f t="shared" si="51"/>
        <v>167519.97999999998</v>
      </c>
      <c r="AF184" s="40">
        <f>IF('Imperial ME - Current'!$F$16&lt;2.3795,385.62-52.4691*(2.3795-'Imperial ME - Current'!$F$16),385.62)</f>
        <v>385.62</v>
      </c>
      <c r="AG184" s="1">
        <f t="shared" si="58"/>
        <v>92917.819999999716</v>
      </c>
      <c r="AJ184" s="40">
        <v>206</v>
      </c>
      <c r="AK184" s="40">
        <f>IF('Imperial ME - Current'!$G$16&lt;2.3542,1079.85-130.66*(2.3542-'Imperial ME - Current'!$G$16),1079.85)</f>
        <v>1079.8499999999999</v>
      </c>
      <c r="AL184" s="1">
        <f t="shared" si="52"/>
        <v>167519.97999999998</v>
      </c>
      <c r="AM184" s="40">
        <f>IF('Imperial ME - Current'!$G$16&lt;2.3795,385.62-52.4691*(2.3795-'Imperial ME - Current'!$G$16),385.62)</f>
        <v>385.62</v>
      </c>
      <c r="AN184" s="1">
        <f t="shared" si="59"/>
        <v>92917.819999999716</v>
      </c>
      <c r="AQ184" s="40">
        <v>206</v>
      </c>
      <c r="AR184" s="40">
        <f>IF('Imperial ME - Current'!$H$16&lt;2.3542,1079.85-130.66*(2.3542-'Imperial ME - Current'!$H$16),1079.85)</f>
        <v>1079.8499999999999</v>
      </c>
      <c r="AS184" s="1">
        <f t="shared" si="53"/>
        <v>167519.97999999998</v>
      </c>
      <c r="AT184" s="40">
        <f>IF('Imperial ME - Current'!$H$16&lt;2.3795,385.62-52.4691*(2.3795-'Imperial ME - Current'!$H$16),385.62)</f>
        <v>385.62</v>
      </c>
      <c r="AU184" s="1">
        <f t="shared" si="60"/>
        <v>92917.819999999716</v>
      </c>
      <c r="AX184" s="40">
        <v>206</v>
      </c>
      <c r="AY184" s="40">
        <f>IF('Imperial ME - Current'!$I$16&lt;2.3542,1079.85-130.66*(2.3542-'Imperial ME - Current'!$I$16),1079.85)</f>
        <v>1079.8499999999999</v>
      </c>
      <c r="AZ184" s="1">
        <f t="shared" si="54"/>
        <v>167519.97999999998</v>
      </c>
      <c r="BA184" s="40">
        <f>IF('Imperial ME - Current'!$I$16&lt;2.3795,385.62-52.4691*(2.3795-'Imperial ME - Current'!$I$16),385.62)</f>
        <v>385.62</v>
      </c>
      <c r="BB184" s="1">
        <f t="shared" si="61"/>
        <v>92917.819999999716</v>
      </c>
    </row>
    <row r="185" spans="1:54" x14ac:dyDescent="0.25">
      <c r="A185" s="40">
        <v>207</v>
      </c>
      <c r="B185" s="40">
        <f>IF('Imperial ME - Current'!$B$16&lt;2.3542,1079.85-130.66*(2.3542-'Imperial ME - Current'!$B$16),1079.85)</f>
        <v>1079.8499999999999</v>
      </c>
      <c r="C185" s="1">
        <f t="shared" si="47"/>
        <v>168599.83</v>
      </c>
      <c r="D185" s="40">
        <f>IF('Imperial ME - Current'!$B$16&lt;2.3795,385.62-52.4691*(2.3795-'Imperial ME - Current'!$B$16),385.62)</f>
        <v>385.62</v>
      </c>
      <c r="E185" s="1">
        <f t="shared" si="46"/>
        <v>93303.439999999711</v>
      </c>
      <c r="H185" s="40">
        <v>207</v>
      </c>
      <c r="I185" s="40">
        <f>IF('Imperial ME - Current'!$C$16&lt;2.3542,1079.85-130.66*(2.3542-'Imperial ME - Current'!$C$16),1079.85)</f>
        <v>1079.8499999999999</v>
      </c>
      <c r="J185" s="1">
        <f t="shared" si="48"/>
        <v>168599.83</v>
      </c>
      <c r="K185" s="40">
        <f>IF('Imperial ME - Current'!$C$16&lt;2.3795,385.62-52.4691*(2.3795-'Imperial ME - Current'!$C$16),385.62)</f>
        <v>385.62</v>
      </c>
      <c r="L185" s="1">
        <f t="shared" si="55"/>
        <v>93303.439999999711</v>
      </c>
      <c r="O185" s="40">
        <v>207</v>
      </c>
      <c r="P185" s="40">
        <f>IF('Imperial ME - Current'!$D$16&lt;2.3542,1079.85-130.66*(2.3542-'Imperial ME - Current'!$D$16),1079.85)</f>
        <v>1079.8499999999999</v>
      </c>
      <c r="Q185" s="1">
        <f t="shared" si="49"/>
        <v>168599.83</v>
      </c>
      <c r="R185" s="40">
        <f>IF('Imperial ME - Current'!$D$16&lt;2.3795,385.62-52.4691*(2.3795-'Imperial ME - Current'!$D$16),385.62)</f>
        <v>385.62</v>
      </c>
      <c r="S185" s="1">
        <f t="shared" si="56"/>
        <v>93303.439999999711</v>
      </c>
      <c r="V185" s="40">
        <v>207</v>
      </c>
      <c r="W185" s="40">
        <f>IF('Imperial ME - Current'!$E$16&lt;2.3542,1079.85-130.66*(2.3542-'Imperial ME - Current'!$E$16),1079.85)</f>
        <v>1079.8499999999999</v>
      </c>
      <c r="X185" s="1">
        <f t="shared" si="50"/>
        <v>168599.83</v>
      </c>
      <c r="Y185" s="40">
        <f>IF('Imperial ME - Current'!$E$16&lt;2.3795,385.62-52.4691*(2.3795-'Imperial ME - Current'!$E$16),385.62)</f>
        <v>385.62</v>
      </c>
      <c r="Z185" s="1">
        <f t="shared" si="57"/>
        <v>93303.439999999711</v>
      </c>
      <c r="AC185" s="40">
        <v>207</v>
      </c>
      <c r="AD185" s="40">
        <f>IF('Imperial ME - Current'!$F$16&lt;2.3542,1079.85-130.66*(2.3542-'Imperial ME - Current'!$F$16),1079.85)</f>
        <v>1079.8499999999999</v>
      </c>
      <c r="AE185" s="1">
        <f t="shared" si="51"/>
        <v>168599.83</v>
      </c>
      <c r="AF185" s="40">
        <f>IF('Imperial ME - Current'!$F$16&lt;2.3795,385.62-52.4691*(2.3795-'Imperial ME - Current'!$F$16),385.62)</f>
        <v>385.62</v>
      </c>
      <c r="AG185" s="1">
        <f t="shared" si="58"/>
        <v>93303.439999999711</v>
      </c>
      <c r="AJ185" s="40">
        <v>207</v>
      </c>
      <c r="AK185" s="40">
        <f>IF('Imperial ME - Current'!$G$16&lt;2.3542,1079.85-130.66*(2.3542-'Imperial ME - Current'!$G$16),1079.85)</f>
        <v>1079.8499999999999</v>
      </c>
      <c r="AL185" s="1">
        <f t="shared" si="52"/>
        <v>168599.83</v>
      </c>
      <c r="AM185" s="40">
        <f>IF('Imperial ME - Current'!$G$16&lt;2.3795,385.62-52.4691*(2.3795-'Imperial ME - Current'!$G$16),385.62)</f>
        <v>385.62</v>
      </c>
      <c r="AN185" s="1">
        <f t="shared" si="59"/>
        <v>93303.439999999711</v>
      </c>
      <c r="AQ185" s="40">
        <v>207</v>
      </c>
      <c r="AR185" s="40">
        <f>IF('Imperial ME - Current'!$H$16&lt;2.3542,1079.85-130.66*(2.3542-'Imperial ME - Current'!$H$16),1079.85)</f>
        <v>1079.8499999999999</v>
      </c>
      <c r="AS185" s="1">
        <f t="shared" si="53"/>
        <v>168599.83</v>
      </c>
      <c r="AT185" s="40">
        <f>IF('Imperial ME - Current'!$H$16&lt;2.3795,385.62-52.4691*(2.3795-'Imperial ME - Current'!$H$16),385.62)</f>
        <v>385.62</v>
      </c>
      <c r="AU185" s="1">
        <f t="shared" si="60"/>
        <v>93303.439999999711</v>
      </c>
      <c r="AX185" s="40">
        <v>207</v>
      </c>
      <c r="AY185" s="40">
        <f>IF('Imperial ME - Current'!$I$16&lt;2.3542,1079.85-130.66*(2.3542-'Imperial ME - Current'!$I$16),1079.85)</f>
        <v>1079.8499999999999</v>
      </c>
      <c r="AZ185" s="1">
        <f t="shared" si="54"/>
        <v>168599.83</v>
      </c>
      <c r="BA185" s="40">
        <f>IF('Imperial ME - Current'!$I$16&lt;2.3795,385.62-52.4691*(2.3795-'Imperial ME - Current'!$I$16),385.62)</f>
        <v>385.62</v>
      </c>
      <c r="BB185" s="1">
        <f t="shared" si="61"/>
        <v>93303.439999999711</v>
      </c>
    </row>
    <row r="186" spans="1:54" x14ac:dyDescent="0.25">
      <c r="A186" s="40">
        <v>208</v>
      </c>
      <c r="B186" s="40">
        <f>IF('Imperial ME - Current'!$B$16&lt;2.3542,1079.85-130.66*(2.3542-'Imperial ME - Current'!$B$16),1079.85)</f>
        <v>1079.8499999999999</v>
      </c>
      <c r="C186" s="1">
        <f t="shared" si="47"/>
        <v>169679.68</v>
      </c>
      <c r="D186" s="40">
        <f>IF('Imperial ME - Current'!$B$16&lt;2.3795,385.62-52.4691*(2.3795-'Imperial ME - Current'!$B$16),385.62)</f>
        <v>385.62</v>
      </c>
      <c r="E186" s="1">
        <f t="shared" si="46"/>
        <v>93689.059999999707</v>
      </c>
      <c r="H186" s="40">
        <v>208</v>
      </c>
      <c r="I186" s="40">
        <f>IF('Imperial ME - Current'!$C$16&lt;2.3542,1079.85-130.66*(2.3542-'Imperial ME - Current'!$C$16),1079.85)</f>
        <v>1079.8499999999999</v>
      </c>
      <c r="J186" s="1">
        <f t="shared" si="48"/>
        <v>169679.68</v>
      </c>
      <c r="K186" s="40">
        <f>IF('Imperial ME - Current'!$C$16&lt;2.3795,385.62-52.4691*(2.3795-'Imperial ME - Current'!$C$16),385.62)</f>
        <v>385.62</v>
      </c>
      <c r="L186" s="1">
        <f t="shared" si="55"/>
        <v>93689.059999999707</v>
      </c>
      <c r="O186" s="40">
        <v>208</v>
      </c>
      <c r="P186" s="40">
        <f>IF('Imperial ME - Current'!$D$16&lt;2.3542,1079.85-130.66*(2.3542-'Imperial ME - Current'!$D$16),1079.85)</f>
        <v>1079.8499999999999</v>
      </c>
      <c r="Q186" s="1">
        <f t="shared" si="49"/>
        <v>169679.68</v>
      </c>
      <c r="R186" s="40">
        <f>IF('Imperial ME - Current'!$D$16&lt;2.3795,385.62-52.4691*(2.3795-'Imperial ME - Current'!$D$16),385.62)</f>
        <v>385.62</v>
      </c>
      <c r="S186" s="1">
        <f t="shared" si="56"/>
        <v>93689.059999999707</v>
      </c>
      <c r="V186" s="40">
        <v>208</v>
      </c>
      <c r="W186" s="40">
        <f>IF('Imperial ME - Current'!$E$16&lt;2.3542,1079.85-130.66*(2.3542-'Imperial ME - Current'!$E$16),1079.85)</f>
        <v>1079.8499999999999</v>
      </c>
      <c r="X186" s="1">
        <f t="shared" si="50"/>
        <v>169679.68</v>
      </c>
      <c r="Y186" s="40">
        <f>IF('Imperial ME - Current'!$E$16&lt;2.3795,385.62-52.4691*(2.3795-'Imperial ME - Current'!$E$16),385.62)</f>
        <v>385.62</v>
      </c>
      <c r="Z186" s="1">
        <f t="shared" si="57"/>
        <v>93689.059999999707</v>
      </c>
      <c r="AC186" s="40">
        <v>208</v>
      </c>
      <c r="AD186" s="40">
        <f>IF('Imperial ME - Current'!$F$16&lt;2.3542,1079.85-130.66*(2.3542-'Imperial ME - Current'!$F$16),1079.85)</f>
        <v>1079.8499999999999</v>
      </c>
      <c r="AE186" s="1">
        <f t="shared" si="51"/>
        <v>169679.68</v>
      </c>
      <c r="AF186" s="40">
        <f>IF('Imperial ME - Current'!$F$16&lt;2.3795,385.62-52.4691*(2.3795-'Imperial ME - Current'!$F$16),385.62)</f>
        <v>385.62</v>
      </c>
      <c r="AG186" s="1">
        <f t="shared" si="58"/>
        <v>93689.059999999707</v>
      </c>
      <c r="AJ186" s="40">
        <v>208</v>
      </c>
      <c r="AK186" s="40">
        <f>IF('Imperial ME - Current'!$G$16&lt;2.3542,1079.85-130.66*(2.3542-'Imperial ME - Current'!$G$16),1079.85)</f>
        <v>1079.8499999999999</v>
      </c>
      <c r="AL186" s="1">
        <f t="shared" si="52"/>
        <v>169679.68</v>
      </c>
      <c r="AM186" s="40">
        <f>IF('Imperial ME - Current'!$G$16&lt;2.3795,385.62-52.4691*(2.3795-'Imperial ME - Current'!$G$16),385.62)</f>
        <v>385.62</v>
      </c>
      <c r="AN186" s="1">
        <f t="shared" si="59"/>
        <v>93689.059999999707</v>
      </c>
      <c r="AQ186" s="40">
        <v>208</v>
      </c>
      <c r="AR186" s="40">
        <f>IF('Imperial ME - Current'!$H$16&lt;2.3542,1079.85-130.66*(2.3542-'Imperial ME - Current'!$H$16),1079.85)</f>
        <v>1079.8499999999999</v>
      </c>
      <c r="AS186" s="1">
        <f t="shared" si="53"/>
        <v>169679.68</v>
      </c>
      <c r="AT186" s="40">
        <f>IF('Imperial ME - Current'!$H$16&lt;2.3795,385.62-52.4691*(2.3795-'Imperial ME - Current'!$H$16),385.62)</f>
        <v>385.62</v>
      </c>
      <c r="AU186" s="1">
        <f t="shared" si="60"/>
        <v>93689.059999999707</v>
      </c>
      <c r="AX186" s="40">
        <v>208</v>
      </c>
      <c r="AY186" s="40">
        <f>IF('Imperial ME - Current'!$I$16&lt;2.3542,1079.85-130.66*(2.3542-'Imperial ME - Current'!$I$16),1079.85)</f>
        <v>1079.8499999999999</v>
      </c>
      <c r="AZ186" s="1">
        <f t="shared" si="54"/>
        <v>169679.68</v>
      </c>
      <c r="BA186" s="40">
        <f>IF('Imperial ME - Current'!$I$16&lt;2.3795,385.62-52.4691*(2.3795-'Imperial ME - Current'!$I$16),385.62)</f>
        <v>385.62</v>
      </c>
      <c r="BB186" s="1">
        <f t="shared" si="61"/>
        <v>93689.059999999707</v>
      </c>
    </row>
    <row r="187" spans="1:54" x14ac:dyDescent="0.25">
      <c r="A187" s="40">
        <v>209</v>
      </c>
      <c r="B187" s="40">
        <f>IF('Imperial ME - Current'!$B$16&lt;2.3542,1079.85-130.66*(2.3542-'Imperial ME - Current'!$B$16),1079.85)</f>
        <v>1079.8499999999999</v>
      </c>
      <c r="C187" s="1">
        <f t="shared" si="47"/>
        <v>170759.53</v>
      </c>
      <c r="D187" s="40">
        <f>IF('Imperial ME - Current'!$B$16&lt;2.3795,385.62-52.4691*(2.3795-'Imperial ME - Current'!$B$16),385.62)</f>
        <v>385.62</v>
      </c>
      <c r="E187" s="1">
        <f t="shared" si="46"/>
        <v>94074.679999999702</v>
      </c>
      <c r="H187" s="40">
        <v>209</v>
      </c>
      <c r="I187" s="40">
        <f>IF('Imperial ME - Current'!$C$16&lt;2.3542,1079.85-130.66*(2.3542-'Imperial ME - Current'!$C$16),1079.85)</f>
        <v>1079.8499999999999</v>
      </c>
      <c r="J187" s="1">
        <f t="shared" si="48"/>
        <v>170759.53</v>
      </c>
      <c r="K187" s="40">
        <f>IF('Imperial ME - Current'!$C$16&lt;2.3795,385.62-52.4691*(2.3795-'Imperial ME - Current'!$C$16),385.62)</f>
        <v>385.62</v>
      </c>
      <c r="L187" s="1">
        <f t="shared" si="55"/>
        <v>94074.679999999702</v>
      </c>
      <c r="O187" s="40">
        <v>209</v>
      </c>
      <c r="P187" s="40">
        <f>IF('Imperial ME - Current'!$D$16&lt;2.3542,1079.85-130.66*(2.3542-'Imperial ME - Current'!$D$16),1079.85)</f>
        <v>1079.8499999999999</v>
      </c>
      <c r="Q187" s="1">
        <f t="shared" si="49"/>
        <v>170759.53</v>
      </c>
      <c r="R187" s="40">
        <f>IF('Imperial ME - Current'!$D$16&lt;2.3795,385.62-52.4691*(2.3795-'Imperial ME - Current'!$D$16),385.62)</f>
        <v>385.62</v>
      </c>
      <c r="S187" s="1">
        <f t="shared" si="56"/>
        <v>94074.679999999702</v>
      </c>
      <c r="V187" s="40">
        <v>209</v>
      </c>
      <c r="W187" s="40">
        <f>IF('Imperial ME - Current'!$E$16&lt;2.3542,1079.85-130.66*(2.3542-'Imperial ME - Current'!$E$16),1079.85)</f>
        <v>1079.8499999999999</v>
      </c>
      <c r="X187" s="1">
        <f t="shared" si="50"/>
        <v>170759.53</v>
      </c>
      <c r="Y187" s="40">
        <f>IF('Imperial ME - Current'!$E$16&lt;2.3795,385.62-52.4691*(2.3795-'Imperial ME - Current'!$E$16),385.62)</f>
        <v>385.62</v>
      </c>
      <c r="Z187" s="1">
        <f t="shared" si="57"/>
        <v>94074.679999999702</v>
      </c>
      <c r="AC187" s="40">
        <v>209</v>
      </c>
      <c r="AD187" s="40">
        <f>IF('Imperial ME - Current'!$F$16&lt;2.3542,1079.85-130.66*(2.3542-'Imperial ME - Current'!$F$16),1079.85)</f>
        <v>1079.8499999999999</v>
      </c>
      <c r="AE187" s="1">
        <f t="shared" si="51"/>
        <v>170759.53</v>
      </c>
      <c r="AF187" s="40">
        <f>IF('Imperial ME - Current'!$F$16&lt;2.3795,385.62-52.4691*(2.3795-'Imperial ME - Current'!$F$16),385.62)</f>
        <v>385.62</v>
      </c>
      <c r="AG187" s="1">
        <f t="shared" si="58"/>
        <v>94074.679999999702</v>
      </c>
      <c r="AJ187" s="40">
        <v>209</v>
      </c>
      <c r="AK187" s="40">
        <f>IF('Imperial ME - Current'!$G$16&lt;2.3542,1079.85-130.66*(2.3542-'Imperial ME - Current'!$G$16),1079.85)</f>
        <v>1079.8499999999999</v>
      </c>
      <c r="AL187" s="1">
        <f t="shared" si="52"/>
        <v>170759.53</v>
      </c>
      <c r="AM187" s="40">
        <f>IF('Imperial ME - Current'!$G$16&lt;2.3795,385.62-52.4691*(2.3795-'Imperial ME - Current'!$G$16),385.62)</f>
        <v>385.62</v>
      </c>
      <c r="AN187" s="1">
        <f t="shared" si="59"/>
        <v>94074.679999999702</v>
      </c>
      <c r="AQ187" s="40">
        <v>209</v>
      </c>
      <c r="AR187" s="40">
        <f>IF('Imperial ME - Current'!$H$16&lt;2.3542,1079.85-130.66*(2.3542-'Imperial ME - Current'!$H$16),1079.85)</f>
        <v>1079.8499999999999</v>
      </c>
      <c r="AS187" s="1">
        <f t="shared" si="53"/>
        <v>170759.53</v>
      </c>
      <c r="AT187" s="40">
        <f>IF('Imperial ME - Current'!$H$16&lt;2.3795,385.62-52.4691*(2.3795-'Imperial ME - Current'!$H$16),385.62)</f>
        <v>385.62</v>
      </c>
      <c r="AU187" s="1">
        <f t="shared" si="60"/>
        <v>94074.679999999702</v>
      </c>
      <c r="AX187" s="40">
        <v>209</v>
      </c>
      <c r="AY187" s="40">
        <f>IF('Imperial ME - Current'!$I$16&lt;2.3542,1079.85-130.66*(2.3542-'Imperial ME - Current'!$I$16),1079.85)</f>
        <v>1079.8499999999999</v>
      </c>
      <c r="AZ187" s="1">
        <f t="shared" si="54"/>
        <v>170759.53</v>
      </c>
      <c r="BA187" s="40">
        <f>IF('Imperial ME - Current'!$I$16&lt;2.3795,385.62-52.4691*(2.3795-'Imperial ME - Current'!$I$16),385.62)</f>
        <v>385.62</v>
      </c>
      <c r="BB187" s="1">
        <f t="shared" si="61"/>
        <v>94074.679999999702</v>
      </c>
    </row>
    <row r="188" spans="1:54" x14ac:dyDescent="0.25">
      <c r="A188" s="40">
        <v>210</v>
      </c>
      <c r="B188" s="40">
        <f>IF('Imperial ME - Current'!$B$16&lt;2.3542,1079.85-130.66*(2.3542-'Imperial ME - Current'!$B$16),1079.85)</f>
        <v>1079.8499999999999</v>
      </c>
      <c r="C188" s="1">
        <f t="shared" si="47"/>
        <v>171839.38</v>
      </c>
      <c r="D188" s="40">
        <f>IF('Imperial ME - Current'!$B$16&lt;2.3795,385.62-52.4691*(2.3795-'Imperial ME - Current'!$B$16),385.62)</f>
        <v>385.62</v>
      </c>
      <c r="E188" s="1">
        <f t="shared" si="46"/>
        <v>94460.299999999697</v>
      </c>
      <c r="H188" s="40">
        <v>210</v>
      </c>
      <c r="I188" s="40">
        <f>IF('Imperial ME - Current'!$C$16&lt;2.3542,1079.85-130.66*(2.3542-'Imperial ME - Current'!$C$16),1079.85)</f>
        <v>1079.8499999999999</v>
      </c>
      <c r="J188" s="1">
        <f t="shared" si="48"/>
        <v>171839.38</v>
      </c>
      <c r="K188" s="40">
        <f>IF('Imperial ME - Current'!$C$16&lt;2.3795,385.62-52.4691*(2.3795-'Imperial ME - Current'!$C$16),385.62)</f>
        <v>385.62</v>
      </c>
      <c r="L188" s="1">
        <f t="shared" si="55"/>
        <v>94460.299999999697</v>
      </c>
      <c r="O188" s="40">
        <v>210</v>
      </c>
      <c r="P188" s="40">
        <f>IF('Imperial ME - Current'!$D$16&lt;2.3542,1079.85-130.66*(2.3542-'Imperial ME - Current'!$D$16),1079.85)</f>
        <v>1079.8499999999999</v>
      </c>
      <c r="Q188" s="1">
        <f t="shared" si="49"/>
        <v>171839.38</v>
      </c>
      <c r="R188" s="40">
        <f>IF('Imperial ME - Current'!$D$16&lt;2.3795,385.62-52.4691*(2.3795-'Imperial ME - Current'!$D$16),385.62)</f>
        <v>385.62</v>
      </c>
      <c r="S188" s="1">
        <f t="shared" si="56"/>
        <v>94460.299999999697</v>
      </c>
      <c r="V188" s="40">
        <v>210</v>
      </c>
      <c r="W188" s="40">
        <f>IF('Imperial ME - Current'!$E$16&lt;2.3542,1079.85-130.66*(2.3542-'Imperial ME - Current'!$E$16),1079.85)</f>
        <v>1079.8499999999999</v>
      </c>
      <c r="X188" s="1">
        <f t="shared" si="50"/>
        <v>171839.38</v>
      </c>
      <c r="Y188" s="40">
        <f>IF('Imperial ME - Current'!$E$16&lt;2.3795,385.62-52.4691*(2.3795-'Imperial ME - Current'!$E$16),385.62)</f>
        <v>385.62</v>
      </c>
      <c r="Z188" s="1">
        <f t="shared" si="57"/>
        <v>94460.299999999697</v>
      </c>
      <c r="AC188" s="40">
        <v>210</v>
      </c>
      <c r="AD188" s="40">
        <f>IF('Imperial ME - Current'!$F$16&lt;2.3542,1079.85-130.66*(2.3542-'Imperial ME - Current'!$F$16),1079.85)</f>
        <v>1079.8499999999999</v>
      </c>
      <c r="AE188" s="1">
        <f t="shared" si="51"/>
        <v>171839.38</v>
      </c>
      <c r="AF188" s="40">
        <f>IF('Imperial ME - Current'!$F$16&lt;2.3795,385.62-52.4691*(2.3795-'Imperial ME - Current'!$F$16),385.62)</f>
        <v>385.62</v>
      </c>
      <c r="AG188" s="1">
        <f t="shared" si="58"/>
        <v>94460.299999999697</v>
      </c>
      <c r="AJ188" s="40">
        <v>210</v>
      </c>
      <c r="AK188" s="40">
        <f>IF('Imperial ME - Current'!$G$16&lt;2.3542,1079.85-130.66*(2.3542-'Imperial ME - Current'!$G$16),1079.85)</f>
        <v>1079.8499999999999</v>
      </c>
      <c r="AL188" s="1">
        <f t="shared" si="52"/>
        <v>171839.38</v>
      </c>
      <c r="AM188" s="40">
        <f>IF('Imperial ME - Current'!$G$16&lt;2.3795,385.62-52.4691*(2.3795-'Imperial ME - Current'!$G$16),385.62)</f>
        <v>385.62</v>
      </c>
      <c r="AN188" s="1">
        <f t="shared" si="59"/>
        <v>94460.299999999697</v>
      </c>
      <c r="AQ188" s="40">
        <v>210</v>
      </c>
      <c r="AR188" s="40">
        <f>IF('Imperial ME - Current'!$H$16&lt;2.3542,1079.85-130.66*(2.3542-'Imperial ME - Current'!$H$16),1079.85)</f>
        <v>1079.8499999999999</v>
      </c>
      <c r="AS188" s="1">
        <f t="shared" si="53"/>
        <v>171839.38</v>
      </c>
      <c r="AT188" s="40">
        <f>IF('Imperial ME - Current'!$H$16&lt;2.3795,385.62-52.4691*(2.3795-'Imperial ME - Current'!$H$16),385.62)</f>
        <v>385.62</v>
      </c>
      <c r="AU188" s="1">
        <f t="shared" si="60"/>
        <v>94460.299999999697</v>
      </c>
      <c r="AX188" s="40">
        <v>210</v>
      </c>
      <c r="AY188" s="40">
        <f>IF('Imperial ME - Current'!$I$16&lt;2.3542,1079.85-130.66*(2.3542-'Imperial ME - Current'!$I$16),1079.85)</f>
        <v>1079.8499999999999</v>
      </c>
      <c r="AZ188" s="1">
        <f t="shared" si="54"/>
        <v>171839.38</v>
      </c>
      <c r="BA188" s="40">
        <f>IF('Imperial ME - Current'!$I$16&lt;2.3795,385.62-52.4691*(2.3795-'Imperial ME - Current'!$I$16),385.62)</f>
        <v>385.62</v>
      </c>
      <c r="BB188" s="1">
        <f t="shared" si="61"/>
        <v>94460.299999999697</v>
      </c>
    </row>
    <row r="189" spans="1:54" x14ac:dyDescent="0.25">
      <c r="A189" s="40">
        <v>211</v>
      </c>
      <c r="B189" s="40">
        <f>IF('Imperial ME - Current'!$B$16&lt;2.3542,1079.85-130.66*(2.3542-'Imperial ME - Current'!$B$16),1079.85)</f>
        <v>1079.8499999999999</v>
      </c>
      <c r="C189" s="1">
        <f t="shared" si="47"/>
        <v>172919.23</v>
      </c>
      <c r="D189" s="40">
        <f>IF('Imperial ME - Current'!$B$16&lt;2.3795,385.62-52.4691*(2.3795-'Imperial ME - Current'!$B$16),385.62)</f>
        <v>385.62</v>
      </c>
      <c r="E189" s="1">
        <f t="shared" si="46"/>
        <v>94845.919999999693</v>
      </c>
      <c r="H189" s="40">
        <v>211</v>
      </c>
      <c r="I189" s="40">
        <f>IF('Imperial ME - Current'!$C$16&lt;2.3542,1079.85-130.66*(2.3542-'Imperial ME - Current'!$C$16),1079.85)</f>
        <v>1079.8499999999999</v>
      </c>
      <c r="J189" s="1">
        <f t="shared" si="48"/>
        <v>172919.23</v>
      </c>
      <c r="K189" s="40">
        <f>IF('Imperial ME - Current'!$C$16&lt;2.3795,385.62-52.4691*(2.3795-'Imperial ME - Current'!$C$16),385.62)</f>
        <v>385.62</v>
      </c>
      <c r="L189" s="1">
        <f t="shared" si="55"/>
        <v>94845.919999999693</v>
      </c>
      <c r="O189" s="40">
        <v>211</v>
      </c>
      <c r="P189" s="40">
        <f>IF('Imperial ME - Current'!$D$16&lt;2.3542,1079.85-130.66*(2.3542-'Imperial ME - Current'!$D$16),1079.85)</f>
        <v>1079.8499999999999</v>
      </c>
      <c r="Q189" s="1">
        <f t="shared" si="49"/>
        <v>172919.23</v>
      </c>
      <c r="R189" s="40">
        <f>IF('Imperial ME - Current'!$D$16&lt;2.3795,385.62-52.4691*(2.3795-'Imperial ME - Current'!$D$16),385.62)</f>
        <v>385.62</v>
      </c>
      <c r="S189" s="1">
        <f t="shared" si="56"/>
        <v>94845.919999999693</v>
      </c>
      <c r="V189" s="40">
        <v>211</v>
      </c>
      <c r="W189" s="40">
        <f>IF('Imperial ME - Current'!$E$16&lt;2.3542,1079.85-130.66*(2.3542-'Imperial ME - Current'!$E$16),1079.85)</f>
        <v>1079.8499999999999</v>
      </c>
      <c r="X189" s="1">
        <f t="shared" si="50"/>
        <v>172919.23</v>
      </c>
      <c r="Y189" s="40">
        <f>IF('Imperial ME - Current'!$E$16&lt;2.3795,385.62-52.4691*(2.3795-'Imperial ME - Current'!$E$16),385.62)</f>
        <v>385.62</v>
      </c>
      <c r="Z189" s="1">
        <f t="shared" si="57"/>
        <v>94845.919999999693</v>
      </c>
      <c r="AC189" s="40">
        <v>211</v>
      </c>
      <c r="AD189" s="40">
        <f>IF('Imperial ME - Current'!$F$16&lt;2.3542,1079.85-130.66*(2.3542-'Imperial ME - Current'!$F$16),1079.85)</f>
        <v>1079.8499999999999</v>
      </c>
      <c r="AE189" s="1">
        <f t="shared" si="51"/>
        <v>172919.23</v>
      </c>
      <c r="AF189" s="40">
        <f>IF('Imperial ME - Current'!$F$16&lt;2.3795,385.62-52.4691*(2.3795-'Imperial ME - Current'!$F$16),385.62)</f>
        <v>385.62</v>
      </c>
      <c r="AG189" s="1">
        <f t="shared" si="58"/>
        <v>94845.919999999693</v>
      </c>
      <c r="AJ189" s="40">
        <v>211</v>
      </c>
      <c r="AK189" s="40">
        <f>IF('Imperial ME - Current'!$G$16&lt;2.3542,1079.85-130.66*(2.3542-'Imperial ME - Current'!$G$16),1079.85)</f>
        <v>1079.8499999999999</v>
      </c>
      <c r="AL189" s="1">
        <f t="shared" si="52"/>
        <v>172919.23</v>
      </c>
      <c r="AM189" s="40">
        <f>IF('Imperial ME - Current'!$G$16&lt;2.3795,385.62-52.4691*(2.3795-'Imperial ME - Current'!$G$16),385.62)</f>
        <v>385.62</v>
      </c>
      <c r="AN189" s="1">
        <f t="shared" si="59"/>
        <v>94845.919999999693</v>
      </c>
      <c r="AQ189" s="40">
        <v>211</v>
      </c>
      <c r="AR189" s="40">
        <f>IF('Imperial ME - Current'!$H$16&lt;2.3542,1079.85-130.66*(2.3542-'Imperial ME - Current'!$H$16),1079.85)</f>
        <v>1079.8499999999999</v>
      </c>
      <c r="AS189" s="1">
        <f t="shared" si="53"/>
        <v>172919.23</v>
      </c>
      <c r="AT189" s="40">
        <f>IF('Imperial ME - Current'!$H$16&lt;2.3795,385.62-52.4691*(2.3795-'Imperial ME - Current'!$H$16),385.62)</f>
        <v>385.62</v>
      </c>
      <c r="AU189" s="1">
        <f t="shared" si="60"/>
        <v>94845.919999999693</v>
      </c>
      <c r="AX189" s="40">
        <v>211</v>
      </c>
      <c r="AY189" s="40">
        <f>IF('Imperial ME - Current'!$I$16&lt;2.3542,1079.85-130.66*(2.3542-'Imperial ME - Current'!$I$16),1079.85)</f>
        <v>1079.8499999999999</v>
      </c>
      <c r="AZ189" s="1">
        <f t="shared" si="54"/>
        <v>172919.23</v>
      </c>
      <c r="BA189" s="40">
        <f>IF('Imperial ME - Current'!$I$16&lt;2.3795,385.62-52.4691*(2.3795-'Imperial ME - Current'!$I$16),385.62)</f>
        <v>385.62</v>
      </c>
      <c r="BB189" s="1">
        <f t="shared" si="61"/>
        <v>94845.919999999693</v>
      </c>
    </row>
    <row r="190" spans="1:54" x14ac:dyDescent="0.25">
      <c r="A190" s="40">
        <v>212</v>
      </c>
      <c r="B190" s="40">
        <f>IF('Imperial ME - Current'!$B$16&lt;2.3542,1079.85-130.66*(2.3542-'Imperial ME - Current'!$B$16),1079.85)</f>
        <v>1079.8499999999999</v>
      </c>
      <c r="C190" s="1">
        <f t="shared" si="47"/>
        <v>173999.08000000002</v>
      </c>
      <c r="D190" s="40">
        <f>IF('Imperial ME - Current'!$B$16&lt;2.3795,385.62-52.4691*(2.3795-'Imperial ME - Current'!$B$16),385.62)</f>
        <v>385.62</v>
      </c>
      <c r="E190" s="1">
        <f t="shared" si="46"/>
        <v>95231.539999999688</v>
      </c>
      <c r="H190" s="40">
        <v>212</v>
      </c>
      <c r="I190" s="40">
        <f>IF('Imperial ME - Current'!$C$16&lt;2.3542,1079.85-130.66*(2.3542-'Imperial ME - Current'!$C$16),1079.85)</f>
        <v>1079.8499999999999</v>
      </c>
      <c r="J190" s="1">
        <f t="shared" si="48"/>
        <v>173999.08000000002</v>
      </c>
      <c r="K190" s="40">
        <f>IF('Imperial ME - Current'!$C$16&lt;2.3795,385.62-52.4691*(2.3795-'Imperial ME - Current'!$C$16),385.62)</f>
        <v>385.62</v>
      </c>
      <c r="L190" s="1">
        <f t="shared" si="55"/>
        <v>95231.539999999688</v>
      </c>
      <c r="O190" s="40">
        <v>212</v>
      </c>
      <c r="P190" s="40">
        <f>IF('Imperial ME - Current'!$D$16&lt;2.3542,1079.85-130.66*(2.3542-'Imperial ME - Current'!$D$16),1079.85)</f>
        <v>1079.8499999999999</v>
      </c>
      <c r="Q190" s="1">
        <f t="shared" si="49"/>
        <v>173999.08000000002</v>
      </c>
      <c r="R190" s="40">
        <f>IF('Imperial ME - Current'!$D$16&lt;2.3795,385.62-52.4691*(2.3795-'Imperial ME - Current'!$D$16),385.62)</f>
        <v>385.62</v>
      </c>
      <c r="S190" s="1">
        <f t="shared" si="56"/>
        <v>95231.539999999688</v>
      </c>
      <c r="V190" s="40">
        <v>212</v>
      </c>
      <c r="W190" s="40">
        <f>IF('Imperial ME - Current'!$E$16&lt;2.3542,1079.85-130.66*(2.3542-'Imperial ME - Current'!$E$16),1079.85)</f>
        <v>1079.8499999999999</v>
      </c>
      <c r="X190" s="1">
        <f t="shared" si="50"/>
        <v>173999.08000000002</v>
      </c>
      <c r="Y190" s="40">
        <f>IF('Imperial ME - Current'!$E$16&lt;2.3795,385.62-52.4691*(2.3795-'Imperial ME - Current'!$E$16),385.62)</f>
        <v>385.62</v>
      </c>
      <c r="Z190" s="1">
        <f t="shared" si="57"/>
        <v>95231.539999999688</v>
      </c>
      <c r="AC190" s="40">
        <v>212</v>
      </c>
      <c r="AD190" s="40">
        <f>IF('Imperial ME - Current'!$F$16&lt;2.3542,1079.85-130.66*(2.3542-'Imperial ME - Current'!$F$16),1079.85)</f>
        <v>1079.8499999999999</v>
      </c>
      <c r="AE190" s="1">
        <f t="shared" si="51"/>
        <v>173999.08000000002</v>
      </c>
      <c r="AF190" s="40">
        <f>IF('Imperial ME - Current'!$F$16&lt;2.3795,385.62-52.4691*(2.3795-'Imperial ME - Current'!$F$16),385.62)</f>
        <v>385.62</v>
      </c>
      <c r="AG190" s="1">
        <f t="shared" si="58"/>
        <v>95231.539999999688</v>
      </c>
      <c r="AJ190" s="40">
        <v>212</v>
      </c>
      <c r="AK190" s="40">
        <f>IF('Imperial ME - Current'!$G$16&lt;2.3542,1079.85-130.66*(2.3542-'Imperial ME - Current'!$G$16),1079.85)</f>
        <v>1079.8499999999999</v>
      </c>
      <c r="AL190" s="1">
        <f t="shared" si="52"/>
        <v>173999.08000000002</v>
      </c>
      <c r="AM190" s="40">
        <f>IF('Imperial ME - Current'!$G$16&lt;2.3795,385.62-52.4691*(2.3795-'Imperial ME - Current'!$G$16),385.62)</f>
        <v>385.62</v>
      </c>
      <c r="AN190" s="1">
        <f t="shared" si="59"/>
        <v>95231.539999999688</v>
      </c>
      <c r="AQ190" s="40">
        <v>212</v>
      </c>
      <c r="AR190" s="40">
        <f>IF('Imperial ME - Current'!$H$16&lt;2.3542,1079.85-130.66*(2.3542-'Imperial ME - Current'!$H$16),1079.85)</f>
        <v>1079.8499999999999</v>
      </c>
      <c r="AS190" s="1">
        <f t="shared" si="53"/>
        <v>173999.08000000002</v>
      </c>
      <c r="AT190" s="40">
        <f>IF('Imperial ME - Current'!$H$16&lt;2.3795,385.62-52.4691*(2.3795-'Imperial ME - Current'!$H$16),385.62)</f>
        <v>385.62</v>
      </c>
      <c r="AU190" s="1">
        <f t="shared" si="60"/>
        <v>95231.539999999688</v>
      </c>
      <c r="AX190" s="40">
        <v>212</v>
      </c>
      <c r="AY190" s="40">
        <f>IF('Imperial ME - Current'!$I$16&lt;2.3542,1079.85-130.66*(2.3542-'Imperial ME - Current'!$I$16),1079.85)</f>
        <v>1079.8499999999999</v>
      </c>
      <c r="AZ190" s="1">
        <f t="shared" si="54"/>
        <v>173999.08000000002</v>
      </c>
      <c r="BA190" s="40">
        <f>IF('Imperial ME - Current'!$I$16&lt;2.3795,385.62-52.4691*(2.3795-'Imperial ME - Current'!$I$16),385.62)</f>
        <v>385.62</v>
      </c>
      <c r="BB190" s="1">
        <f t="shared" si="61"/>
        <v>95231.539999999688</v>
      </c>
    </row>
    <row r="191" spans="1:54" x14ac:dyDescent="0.25">
      <c r="A191" s="40">
        <v>213</v>
      </c>
      <c r="B191" s="40">
        <f>IF('Imperial ME - Current'!$B$16&lt;2.3542,1079.85-130.66*(2.3542-'Imperial ME - Current'!$B$16),1079.85)</f>
        <v>1079.8499999999999</v>
      </c>
      <c r="C191" s="1">
        <f t="shared" si="47"/>
        <v>175078.93000000002</v>
      </c>
      <c r="D191" s="40">
        <f>IF('Imperial ME - Current'!$B$16&lt;2.3795,385.62-52.4691*(2.3795-'Imperial ME - Current'!$B$16),385.62)</f>
        <v>385.62</v>
      </c>
      <c r="E191" s="1">
        <f t="shared" si="46"/>
        <v>95617.159999999683</v>
      </c>
      <c r="H191" s="40">
        <v>213</v>
      </c>
      <c r="I191" s="40">
        <f>IF('Imperial ME - Current'!$C$16&lt;2.3542,1079.85-130.66*(2.3542-'Imperial ME - Current'!$C$16),1079.85)</f>
        <v>1079.8499999999999</v>
      </c>
      <c r="J191" s="1">
        <f t="shared" si="48"/>
        <v>175078.93000000002</v>
      </c>
      <c r="K191" s="40">
        <f>IF('Imperial ME - Current'!$C$16&lt;2.3795,385.62-52.4691*(2.3795-'Imperial ME - Current'!$C$16),385.62)</f>
        <v>385.62</v>
      </c>
      <c r="L191" s="1">
        <f t="shared" si="55"/>
        <v>95617.159999999683</v>
      </c>
      <c r="O191" s="40">
        <v>213</v>
      </c>
      <c r="P191" s="40">
        <f>IF('Imperial ME - Current'!$D$16&lt;2.3542,1079.85-130.66*(2.3542-'Imperial ME - Current'!$D$16),1079.85)</f>
        <v>1079.8499999999999</v>
      </c>
      <c r="Q191" s="1">
        <f t="shared" si="49"/>
        <v>175078.93000000002</v>
      </c>
      <c r="R191" s="40">
        <f>IF('Imperial ME - Current'!$D$16&lt;2.3795,385.62-52.4691*(2.3795-'Imperial ME - Current'!$D$16),385.62)</f>
        <v>385.62</v>
      </c>
      <c r="S191" s="1">
        <f t="shared" si="56"/>
        <v>95617.159999999683</v>
      </c>
      <c r="V191" s="40">
        <v>213</v>
      </c>
      <c r="W191" s="40">
        <f>IF('Imperial ME - Current'!$E$16&lt;2.3542,1079.85-130.66*(2.3542-'Imperial ME - Current'!$E$16),1079.85)</f>
        <v>1079.8499999999999</v>
      </c>
      <c r="X191" s="1">
        <f t="shared" si="50"/>
        <v>175078.93000000002</v>
      </c>
      <c r="Y191" s="40">
        <f>IF('Imperial ME - Current'!$E$16&lt;2.3795,385.62-52.4691*(2.3795-'Imperial ME - Current'!$E$16),385.62)</f>
        <v>385.62</v>
      </c>
      <c r="Z191" s="1">
        <f t="shared" si="57"/>
        <v>95617.159999999683</v>
      </c>
      <c r="AC191" s="40">
        <v>213</v>
      </c>
      <c r="AD191" s="40">
        <f>IF('Imperial ME - Current'!$F$16&lt;2.3542,1079.85-130.66*(2.3542-'Imperial ME - Current'!$F$16),1079.85)</f>
        <v>1079.8499999999999</v>
      </c>
      <c r="AE191" s="1">
        <f t="shared" si="51"/>
        <v>175078.93000000002</v>
      </c>
      <c r="AF191" s="40">
        <f>IF('Imperial ME - Current'!$F$16&lt;2.3795,385.62-52.4691*(2.3795-'Imperial ME - Current'!$F$16),385.62)</f>
        <v>385.62</v>
      </c>
      <c r="AG191" s="1">
        <f t="shared" si="58"/>
        <v>95617.159999999683</v>
      </c>
      <c r="AJ191" s="40">
        <v>213</v>
      </c>
      <c r="AK191" s="40">
        <f>IF('Imperial ME - Current'!$G$16&lt;2.3542,1079.85-130.66*(2.3542-'Imperial ME - Current'!$G$16),1079.85)</f>
        <v>1079.8499999999999</v>
      </c>
      <c r="AL191" s="1">
        <f t="shared" si="52"/>
        <v>175078.93000000002</v>
      </c>
      <c r="AM191" s="40">
        <f>IF('Imperial ME - Current'!$G$16&lt;2.3795,385.62-52.4691*(2.3795-'Imperial ME - Current'!$G$16),385.62)</f>
        <v>385.62</v>
      </c>
      <c r="AN191" s="1">
        <f t="shared" si="59"/>
        <v>95617.159999999683</v>
      </c>
      <c r="AQ191" s="40">
        <v>213</v>
      </c>
      <c r="AR191" s="40">
        <f>IF('Imperial ME - Current'!$H$16&lt;2.3542,1079.85-130.66*(2.3542-'Imperial ME - Current'!$H$16),1079.85)</f>
        <v>1079.8499999999999</v>
      </c>
      <c r="AS191" s="1">
        <f t="shared" si="53"/>
        <v>175078.93000000002</v>
      </c>
      <c r="AT191" s="40">
        <f>IF('Imperial ME - Current'!$H$16&lt;2.3795,385.62-52.4691*(2.3795-'Imperial ME - Current'!$H$16),385.62)</f>
        <v>385.62</v>
      </c>
      <c r="AU191" s="1">
        <f t="shared" si="60"/>
        <v>95617.159999999683</v>
      </c>
      <c r="AX191" s="40">
        <v>213</v>
      </c>
      <c r="AY191" s="40">
        <f>IF('Imperial ME - Current'!$I$16&lt;2.3542,1079.85-130.66*(2.3542-'Imperial ME - Current'!$I$16),1079.85)</f>
        <v>1079.8499999999999</v>
      </c>
      <c r="AZ191" s="1">
        <f t="shared" si="54"/>
        <v>175078.93000000002</v>
      </c>
      <c r="BA191" s="40">
        <f>IF('Imperial ME - Current'!$I$16&lt;2.3795,385.62-52.4691*(2.3795-'Imperial ME - Current'!$I$16),385.62)</f>
        <v>385.62</v>
      </c>
      <c r="BB191" s="1">
        <f t="shared" si="61"/>
        <v>95617.159999999683</v>
      </c>
    </row>
    <row r="192" spans="1:54" x14ac:dyDescent="0.25">
      <c r="A192" s="40">
        <v>214</v>
      </c>
      <c r="B192" s="40">
        <f>IF('Imperial ME - Current'!$B$16&lt;2.3542,1079.85-130.66*(2.3542-'Imperial ME - Current'!$B$16),1079.85)</f>
        <v>1079.8499999999999</v>
      </c>
      <c r="C192" s="1">
        <f t="shared" si="47"/>
        <v>176158.78000000003</v>
      </c>
      <c r="D192" s="40">
        <f>IF('Imperial ME - Current'!$B$16&lt;2.3795,385.62-52.4691*(2.3795-'Imperial ME - Current'!$B$16),385.62)</f>
        <v>385.62</v>
      </c>
      <c r="E192" s="1">
        <f t="shared" si="46"/>
        <v>96002.779999999679</v>
      </c>
      <c r="H192" s="40">
        <v>214</v>
      </c>
      <c r="I192" s="40">
        <f>IF('Imperial ME - Current'!$C$16&lt;2.3542,1079.85-130.66*(2.3542-'Imperial ME - Current'!$C$16),1079.85)</f>
        <v>1079.8499999999999</v>
      </c>
      <c r="J192" s="1">
        <f t="shared" si="48"/>
        <v>176158.78000000003</v>
      </c>
      <c r="K192" s="40">
        <f>IF('Imperial ME - Current'!$C$16&lt;2.3795,385.62-52.4691*(2.3795-'Imperial ME - Current'!$C$16),385.62)</f>
        <v>385.62</v>
      </c>
      <c r="L192" s="1">
        <f t="shared" si="55"/>
        <v>96002.779999999679</v>
      </c>
      <c r="O192" s="40">
        <v>214</v>
      </c>
      <c r="P192" s="40">
        <f>IF('Imperial ME - Current'!$D$16&lt;2.3542,1079.85-130.66*(2.3542-'Imperial ME - Current'!$D$16),1079.85)</f>
        <v>1079.8499999999999</v>
      </c>
      <c r="Q192" s="1">
        <f t="shared" si="49"/>
        <v>176158.78000000003</v>
      </c>
      <c r="R192" s="40">
        <f>IF('Imperial ME - Current'!$D$16&lt;2.3795,385.62-52.4691*(2.3795-'Imperial ME - Current'!$D$16),385.62)</f>
        <v>385.62</v>
      </c>
      <c r="S192" s="1">
        <f t="shared" si="56"/>
        <v>96002.779999999679</v>
      </c>
      <c r="V192" s="40">
        <v>214</v>
      </c>
      <c r="W192" s="40">
        <f>IF('Imperial ME - Current'!$E$16&lt;2.3542,1079.85-130.66*(2.3542-'Imperial ME - Current'!$E$16),1079.85)</f>
        <v>1079.8499999999999</v>
      </c>
      <c r="X192" s="1">
        <f t="shared" si="50"/>
        <v>176158.78000000003</v>
      </c>
      <c r="Y192" s="40">
        <f>IF('Imperial ME - Current'!$E$16&lt;2.3795,385.62-52.4691*(2.3795-'Imperial ME - Current'!$E$16),385.62)</f>
        <v>385.62</v>
      </c>
      <c r="Z192" s="1">
        <f t="shared" si="57"/>
        <v>96002.779999999679</v>
      </c>
      <c r="AC192" s="40">
        <v>214</v>
      </c>
      <c r="AD192" s="40">
        <f>IF('Imperial ME - Current'!$F$16&lt;2.3542,1079.85-130.66*(2.3542-'Imperial ME - Current'!$F$16),1079.85)</f>
        <v>1079.8499999999999</v>
      </c>
      <c r="AE192" s="1">
        <f t="shared" si="51"/>
        <v>176158.78000000003</v>
      </c>
      <c r="AF192" s="40">
        <f>IF('Imperial ME - Current'!$F$16&lt;2.3795,385.62-52.4691*(2.3795-'Imperial ME - Current'!$F$16),385.62)</f>
        <v>385.62</v>
      </c>
      <c r="AG192" s="1">
        <f t="shared" si="58"/>
        <v>96002.779999999679</v>
      </c>
      <c r="AJ192" s="40">
        <v>214</v>
      </c>
      <c r="AK192" s="40">
        <f>IF('Imperial ME - Current'!$G$16&lt;2.3542,1079.85-130.66*(2.3542-'Imperial ME - Current'!$G$16),1079.85)</f>
        <v>1079.8499999999999</v>
      </c>
      <c r="AL192" s="1">
        <f t="shared" si="52"/>
        <v>176158.78000000003</v>
      </c>
      <c r="AM192" s="40">
        <f>IF('Imperial ME - Current'!$G$16&lt;2.3795,385.62-52.4691*(2.3795-'Imperial ME - Current'!$G$16),385.62)</f>
        <v>385.62</v>
      </c>
      <c r="AN192" s="1">
        <f t="shared" si="59"/>
        <v>96002.779999999679</v>
      </c>
      <c r="AQ192" s="40">
        <v>214</v>
      </c>
      <c r="AR192" s="40">
        <f>IF('Imperial ME - Current'!$H$16&lt;2.3542,1079.85-130.66*(2.3542-'Imperial ME - Current'!$H$16),1079.85)</f>
        <v>1079.8499999999999</v>
      </c>
      <c r="AS192" s="1">
        <f t="shared" si="53"/>
        <v>176158.78000000003</v>
      </c>
      <c r="AT192" s="40">
        <f>IF('Imperial ME - Current'!$H$16&lt;2.3795,385.62-52.4691*(2.3795-'Imperial ME - Current'!$H$16),385.62)</f>
        <v>385.62</v>
      </c>
      <c r="AU192" s="1">
        <f t="shared" si="60"/>
        <v>96002.779999999679</v>
      </c>
      <c r="AX192" s="40">
        <v>214</v>
      </c>
      <c r="AY192" s="40">
        <f>IF('Imperial ME - Current'!$I$16&lt;2.3542,1079.85-130.66*(2.3542-'Imperial ME - Current'!$I$16),1079.85)</f>
        <v>1079.8499999999999</v>
      </c>
      <c r="AZ192" s="1">
        <f t="shared" si="54"/>
        <v>176158.78000000003</v>
      </c>
      <c r="BA192" s="40">
        <f>IF('Imperial ME - Current'!$I$16&lt;2.3795,385.62-52.4691*(2.3795-'Imperial ME - Current'!$I$16),385.62)</f>
        <v>385.62</v>
      </c>
      <c r="BB192" s="1">
        <f t="shared" si="61"/>
        <v>96002.779999999679</v>
      </c>
    </row>
    <row r="193" spans="1:54" x14ac:dyDescent="0.25">
      <c r="A193" s="40">
        <v>215</v>
      </c>
      <c r="B193" s="40">
        <f>IF('Imperial ME - Current'!$B$16&lt;2.3542,1079.85-130.66*(2.3542-'Imperial ME - Current'!$B$16),1079.85)</f>
        <v>1079.8499999999999</v>
      </c>
      <c r="C193" s="1">
        <f t="shared" si="47"/>
        <v>177238.63000000003</v>
      </c>
      <c r="D193" s="40">
        <f>IF('Imperial ME - Current'!$B$16&lt;2.3795,385.62-52.4691*(2.3795-'Imperial ME - Current'!$B$16),385.62)</f>
        <v>385.62</v>
      </c>
      <c r="E193" s="1">
        <f t="shared" si="46"/>
        <v>96388.399999999674</v>
      </c>
      <c r="H193" s="40">
        <v>215</v>
      </c>
      <c r="I193" s="40">
        <f>IF('Imperial ME - Current'!$C$16&lt;2.3542,1079.85-130.66*(2.3542-'Imperial ME - Current'!$C$16),1079.85)</f>
        <v>1079.8499999999999</v>
      </c>
      <c r="J193" s="1">
        <f t="shared" si="48"/>
        <v>177238.63000000003</v>
      </c>
      <c r="K193" s="40">
        <f>IF('Imperial ME - Current'!$C$16&lt;2.3795,385.62-52.4691*(2.3795-'Imperial ME - Current'!$C$16),385.62)</f>
        <v>385.62</v>
      </c>
      <c r="L193" s="1">
        <f t="shared" si="55"/>
        <v>96388.399999999674</v>
      </c>
      <c r="O193" s="40">
        <v>215</v>
      </c>
      <c r="P193" s="40">
        <f>IF('Imperial ME - Current'!$D$16&lt;2.3542,1079.85-130.66*(2.3542-'Imperial ME - Current'!$D$16),1079.85)</f>
        <v>1079.8499999999999</v>
      </c>
      <c r="Q193" s="1">
        <f t="shared" si="49"/>
        <v>177238.63000000003</v>
      </c>
      <c r="R193" s="40">
        <f>IF('Imperial ME - Current'!$D$16&lt;2.3795,385.62-52.4691*(2.3795-'Imperial ME - Current'!$D$16),385.62)</f>
        <v>385.62</v>
      </c>
      <c r="S193" s="1">
        <f t="shared" si="56"/>
        <v>96388.399999999674</v>
      </c>
      <c r="V193" s="40">
        <v>215</v>
      </c>
      <c r="W193" s="40">
        <f>IF('Imperial ME - Current'!$E$16&lt;2.3542,1079.85-130.66*(2.3542-'Imperial ME - Current'!$E$16),1079.85)</f>
        <v>1079.8499999999999</v>
      </c>
      <c r="X193" s="1">
        <f t="shared" si="50"/>
        <v>177238.63000000003</v>
      </c>
      <c r="Y193" s="40">
        <f>IF('Imperial ME - Current'!$E$16&lt;2.3795,385.62-52.4691*(2.3795-'Imperial ME - Current'!$E$16),385.62)</f>
        <v>385.62</v>
      </c>
      <c r="Z193" s="1">
        <f t="shared" si="57"/>
        <v>96388.399999999674</v>
      </c>
      <c r="AC193" s="40">
        <v>215</v>
      </c>
      <c r="AD193" s="40">
        <f>IF('Imperial ME - Current'!$F$16&lt;2.3542,1079.85-130.66*(2.3542-'Imperial ME - Current'!$F$16),1079.85)</f>
        <v>1079.8499999999999</v>
      </c>
      <c r="AE193" s="1">
        <f t="shared" si="51"/>
        <v>177238.63000000003</v>
      </c>
      <c r="AF193" s="40">
        <f>IF('Imperial ME - Current'!$F$16&lt;2.3795,385.62-52.4691*(2.3795-'Imperial ME - Current'!$F$16),385.62)</f>
        <v>385.62</v>
      </c>
      <c r="AG193" s="1">
        <f t="shared" si="58"/>
        <v>96388.399999999674</v>
      </c>
      <c r="AJ193" s="40">
        <v>215</v>
      </c>
      <c r="AK193" s="40">
        <f>IF('Imperial ME - Current'!$G$16&lt;2.3542,1079.85-130.66*(2.3542-'Imperial ME - Current'!$G$16),1079.85)</f>
        <v>1079.8499999999999</v>
      </c>
      <c r="AL193" s="1">
        <f t="shared" si="52"/>
        <v>177238.63000000003</v>
      </c>
      <c r="AM193" s="40">
        <f>IF('Imperial ME - Current'!$G$16&lt;2.3795,385.62-52.4691*(2.3795-'Imperial ME - Current'!$G$16),385.62)</f>
        <v>385.62</v>
      </c>
      <c r="AN193" s="1">
        <f t="shared" si="59"/>
        <v>96388.399999999674</v>
      </c>
      <c r="AQ193" s="40">
        <v>215</v>
      </c>
      <c r="AR193" s="40">
        <f>IF('Imperial ME - Current'!$H$16&lt;2.3542,1079.85-130.66*(2.3542-'Imperial ME - Current'!$H$16),1079.85)</f>
        <v>1079.8499999999999</v>
      </c>
      <c r="AS193" s="1">
        <f t="shared" si="53"/>
        <v>177238.63000000003</v>
      </c>
      <c r="AT193" s="40">
        <f>IF('Imperial ME - Current'!$H$16&lt;2.3795,385.62-52.4691*(2.3795-'Imperial ME - Current'!$H$16),385.62)</f>
        <v>385.62</v>
      </c>
      <c r="AU193" s="1">
        <f t="shared" si="60"/>
        <v>96388.399999999674</v>
      </c>
      <c r="AX193" s="40">
        <v>215</v>
      </c>
      <c r="AY193" s="40">
        <f>IF('Imperial ME - Current'!$I$16&lt;2.3542,1079.85-130.66*(2.3542-'Imperial ME - Current'!$I$16),1079.85)</f>
        <v>1079.8499999999999</v>
      </c>
      <c r="AZ193" s="1">
        <f t="shared" si="54"/>
        <v>177238.63000000003</v>
      </c>
      <c r="BA193" s="40">
        <f>IF('Imperial ME - Current'!$I$16&lt;2.3795,385.62-52.4691*(2.3795-'Imperial ME - Current'!$I$16),385.62)</f>
        <v>385.62</v>
      </c>
      <c r="BB193" s="1">
        <f t="shared" si="61"/>
        <v>96388.399999999674</v>
      </c>
    </row>
    <row r="194" spans="1:54" x14ac:dyDescent="0.25">
      <c r="A194" s="40">
        <v>216</v>
      </c>
      <c r="B194" s="40">
        <f>IF('Imperial ME - Current'!$B$16&lt;2.3542,1079.85-130.66*(2.3542-'Imperial ME - Current'!$B$16),1079.85)</f>
        <v>1079.8499999999999</v>
      </c>
      <c r="C194" s="1">
        <f t="shared" si="47"/>
        <v>178318.48000000004</v>
      </c>
      <c r="D194" s="40">
        <f>IF('Imperial ME - Current'!$B$16&lt;2.3795,385.62-52.4691*(2.3795-'Imperial ME - Current'!$B$16),385.62)</f>
        <v>385.62</v>
      </c>
      <c r="E194" s="1">
        <f t="shared" si="46"/>
        <v>96774.019999999669</v>
      </c>
      <c r="H194" s="40">
        <v>216</v>
      </c>
      <c r="I194" s="40">
        <f>IF('Imperial ME - Current'!$C$16&lt;2.3542,1079.85-130.66*(2.3542-'Imperial ME - Current'!$C$16),1079.85)</f>
        <v>1079.8499999999999</v>
      </c>
      <c r="J194" s="1">
        <f t="shared" si="48"/>
        <v>178318.48000000004</v>
      </c>
      <c r="K194" s="40">
        <f>IF('Imperial ME - Current'!$C$16&lt;2.3795,385.62-52.4691*(2.3795-'Imperial ME - Current'!$C$16),385.62)</f>
        <v>385.62</v>
      </c>
      <c r="L194" s="1">
        <f t="shared" si="55"/>
        <v>96774.019999999669</v>
      </c>
      <c r="O194" s="40">
        <v>216</v>
      </c>
      <c r="P194" s="40">
        <f>IF('Imperial ME - Current'!$D$16&lt;2.3542,1079.85-130.66*(2.3542-'Imperial ME - Current'!$D$16),1079.85)</f>
        <v>1079.8499999999999</v>
      </c>
      <c r="Q194" s="1">
        <f t="shared" si="49"/>
        <v>178318.48000000004</v>
      </c>
      <c r="R194" s="40">
        <f>IF('Imperial ME - Current'!$D$16&lt;2.3795,385.62-52.4691*(2.3795-'Imperial ME - Current'!$D$16),385.62)</f>
        <v>385.62</v>
      </c>
      <c r="S194" s="1">
        <f t="shared" si="56"/>
        <v>96774.019999999669</v>
      </c>
      <c r="V194" s="40">
        <v>216</v>
      </c>
      <c r="W194" s="40">
        <f>IF('Imperial ME - Current'!$E$16&lt;2.3542,1079.85-130.66*(2.3542-'Imperial ME - Current'!$E$16),1079.85)</f>
        <v>1079.8499999999999</v>
      </c>
      <c r="X194" s="1">
        <f t="shared" si="50"/>
        <v>178318.48000000004</v>
      </c>
      <c r="Y194" s="40">
        <f>IF('Imperial ME - Current'!$E$16&lt;2.3795,385.62-52.4691*(2.3795-'Imperial ME - Current'!$E$16),385.62)</f>
        <v>385.62</v>
      </c>
      <c r="Z194" s="1">
        <f t="shared" si="57"/>
        <v>96774.019999999669</v>
      </c>
      <c r="AC194" s="40">
        <v>216</v>
      </c>
      <c r="AD194" s="40">
        <f>IF('Imperial ME - Current'!$F$16&lt;2.3542,1079.85-130.66*(2.3542-'Imperial ME - Current'!$F$16),1079.85)</f>
        <v>1079.8499999999999</v>
      </c>
      <c r="AE194" s="1">
        <f t="shared" si="51"/>
        <v>178318.48000000004</v>
      </c>
      <c r="AF194" s="40">
        <f>IF('Imperial ME - Current'!$F$16&lt;2.3795,385.62-52.4691*(2.3795-'Imperial ME - Current'!$F$16),385.62)</f>
        <v>385.62</v>
      </c>
      <c r="AG194" s="1">
        <f t="shared" si="58"/>
        <v>96774.019999999669</v>
      </c>
      <c r="AJ194" s="40">
        <v>216</v>
      </c>
      <c r="AK194" s="40">
        <f>IF('Imperial ME - Current'!$G$16&lt;2.3542,1079.85-130.66*(2.3542-'Imperial ME - Current'!$G$16),1079.85)</f>
        <v>1079.8499999999999</v>
      </c>
      <c r="AL194" s="1">
        <f t="shared" si="52"/>
        <v>178318.48000000004</v>
      </c>
      <c r="AM194" s="40">
        <f>IF('Imperial ME - Current'!$G$16&lt;2.3795,385.62-52.4691*(2.3795-'Imperial ME - Current'!$G$16),385.62)</f>
        <v>385.62</v>
      </c>
      <c r="AN194" s="1">
        <f t="shared" si="59"/>
        <v>96774.019999999669</v>
      </c>
      <c r="AQ194" s="40">
        <v>216</v>
      </c>
      <c r="AR194" s="40">
        <f>IF('Imperial ME - Current'!$H$16&lt;2.3542,1079.85-130.66*(2.3542-'Imperial ME - Current'!$H$16),1079.85)</f>
        <v>1079.8499999999999</v>
      </c>
      <c r="AS194" s="1">
        <f t="shared" si="53"/>
        <v>178318.48000000004</v>
      </c>
      <c r="AT194" s="40">
        <f>IF('Imperial ME - Current'!$H$16&lt;2.3795,385.62-52.4691*(2.3795-'Imperial ME - Current'!$H$16),385.62)</f>
        <v>385.62</v>
      </c>
      <c r="AU194" s="1">
        <f t="shared" si="60"/>
        <v>96774.019999999669</v>
      </c>
      <c r="AX194" s="40">
        <v>216</v>
      </c>
      <c r="AY194" s="40">
        <f>IF('Imperial ME - Current'!$I$16&lt;2.3542,1079.85-130.66*(2.3542-'Imperial ME - Current'!$I$16),1079.85)</f>
        <v>1079.8499999999999</v>
      </c>
      <c r="AZ194" s="1">
        <f t="shared" si="54"/>
        <v>178318.48000000004</v>
      </c>
      <c r="BA194" s="40">
        <f>IF('Imperial ME - Current'!$I$16&lt;2.3795,385.62-52.4691*(2.3795-'Imperial ME - Current'!$I$16),385.62)</f>
        <v>385.62</v>
      </c>
      <c r="BB194" s="1">
        <f t="shared" si="61"/>
        <v>96774.019999999669</v>
      </c>
    </row>
    <row r="195" spans="1:54" x14ac:dyDescent="0.25">
      <c r="A195" s="40">
        <v>217</v>
      </c>
      <c r="B195" s="40">
        <f>IF('Imperial ME - Current'!$B$16&lt;2.3542,1079.85-130.66*(2.3542-'Imperial ME - Current'!$B$16),1079.85)</f>
        <v>1079.8499999999999</v>
      </c>
      <c r="C195" s="1">
        <f t="shared" si="47"/>
        <v>179398.33000000005</v>
      </c>
      <c r="D195" s="40">
        <f>IF('Imperial ME - Current'!$B$16&lt;2.3795,385.62-52.4691*(2.3795-'Imperial ME - Current'!$B$16),385.62)</f>
        <v>385.62</v>
      </c>
      <c r="E195" s="1">
        <f t="shared" si="46"/>
        <v>97159.639999999665</v>
      </c>
      <c r="H195" s="40">
        <v>217</v>
      </c>
      <c r="I195" s="40">
        <f>IF('Imperial ME - Current'!$C$16&lt;2.3542,1079.85-130.66*(2.3542-'Imperial ME - Current'!$C$16),1079.85)</f>
        <v>1079.8499999999999</v>
      </c>
      <c r="J195" s="1">
        <f t="shared" si="48"/>
        <v>179398.33000000005</v>
      </c>
      <c r="K195" s="40">
        <f>IF('Imperial ME - Current'!$C$16&lt;2.3795,385.62-52.4691*(2.3795-'Imperial ME - Current'!$C$16),385.62)</f>
        <v>385.62</v>
      </c>
      <c r="L195" s="1">
        <f t="shared" si="55"/>
        <v>97159.639999999665</v>
      </c>
      <c r="O195" s="40">
        <v>217</v>
      </c>
      <c r="P195" s="40">
        <f>IF('Imperial ME - Current'!$D$16&lt;2.3542,1079.85-130.66*(2.3542-'Imperial ME - Current'!$D$16),1079.85)</f>
        <v>1079.8499999999999</v>
      </c>
      <c r="Q195" s="1">
        <f t="shared" si="49"/>
        <v>179398.33000000005</v>
      </c>
      <c r="R195" s="40">
        <f>IF('Imperial ME - Current'!$D$16&lt;2.3795,385.62-52.4691*(2.3795-'Imperial ME - Current'!$D$16),385.62)</f>
        <v>385.62</v>
      </c>
      <c r="S195" s="1">
        <f t="shared" si="56"/>
        <v>97159.639999999665</v>
      </c>
      <c r="V195" s="40">
        <v>217</v>
      </c>
      <c r="W195" s="40">
        <f>IF('Imperial ME - Current'!$E$16&lt;2.3542,1079.85-130.66*(2.3542-'Imperial ME - Current'!$E$16),1079.85)</f>
        <v>1079.8499999999999</v>
      </c>
      <c r="X195" s="1">
        <f t="shared" si="50"/>
        <v>179398.33000000005</v>
      </c>
      <c r="Y195" s="40">
        <f>IF('Imperial ME - Current'!$E$16&lt;2.3795,385.62-52.4691*(2.3795-'Imperial ME - Current'!$E$16),385.62)</f>
        <v>385.62</v>
      </c>
      <c r="Z195" s="1">
        <f t="shared" si="57"/>
        <v>97159.639999999665</v>
      </c>
      <c r="AC195" s="40">
        <v>217</v>
      </c>
      <c r="AD195" s="40">
        <f>IF('Imperial ME - Current'!$F$16&lt;2.3542,1079.85-130.66*(2.3542-'Imperial ME - Current'!$F$16),1079.85)</f>
        <v>1079.8499999999999</v>
      </c>
      <c r="AE195" s="1">
        <f t="shared" si="51"/>
        <v>179398.33000000005</v>
      </c>
      <c r="AF195" s="40">
        <f>IF('Imperial ME - Current'!$F$16&lt;2.3795,385.62-52.4691*(2.3795-'Imperial ME - Current'!$F$16),385.62)</f>
        <v>385.62</v>
      </c>
      <c r="AG195" s="1">
        <f t="shared" si="58"/>
        <v>97159.639999999665</v>
      </c>
      <c r="AJ195" s="40">
        <v>217</v>
      </c>
      <c r="AK195" s="40">
        <f>IF('Imperial ME - Current'!$G$16&lt;2.3542,1079.85-130.66*(2.3542-'Imperial ME - Current'!$G$16),1079.85)</f>
        <v>1079.8499999999999</v>
      </c>
      <c r="AL195" s="1">
        <f t="shared" si="52"/>
        <v>179398.33000000005</v>
      </c>
      <c r="AM195" s="40">
        <f>IF('Imperial ME - Current'!$G$16&lt;2.3795,385.62-52.4691*(2.3795-'Imperial ME - Current'!$G$16),385.62)</f>
        <v>385.62</v>
      </c>
      <c r="AN195" s="1">
        <f t="shared" si="59"/>
        <v>97159.639999999665</v>
      </c>
      <c r="AQ195" s="40">
        <v>217</v>
      </c>
      <c r="AR195" s="40">
        <f>IF('Imperial ME - Current'!$H$16&lt;2.3542,1079.85-130.66*(2.3542-'Imperial ME - Current'!$H$16),1079.85)</f>
        <v>1079.8499999999999</v>
      </c>
      <c r="AS195" s="1">
        <f t="shared" si="53"/>
        <v>179398.33000000005</v>
      </c>
      <c r="AT195" s="40">
        <f>IF('Imperial ME - Current'!$H$16&lt;2.3795,385.62-52.4691*(2.3795-'Imperial ME - Current'!$H$16),385.62)</f>
        <v>385.62</v>
      </c>
      <c r="AU195" s="1">
        <f t="shared" si="60"/>
        <v>97159.639999999665</v>
      </c>
      <c r="AX195" s="40">
        <v>217</v>
      </c>
      <c r="AY195" s="40">
        <f>IF('Imperial ME - Current'!$I$16&lt;2.3542,1079.85-130.66*(2.3542-'Imperial ME - Current'!$I$16),1079.85)</f>
        <v>1079.8499999999999</v>
      </c>
      <c r="AZ195" s="1">
        <f t="shared" si="54"/>
        <v>179398.33000000005</v>
      </c>
      <c r="BA195" s="40">
        <f>IF('Imperial ME - Current'!$I$16&lt;2.3795,385.62-52.4691*(2.3795-'Imperial ME - Current'!$I$16),385.62)</f>
        <v>385.62</v>
      </c>
      <c r="BB195" s="1">
        <f t="shared" si="61"/>
        <v>97159.639999999665</v>
      </c>
    </row>
    <row r="196" spans="1:54" x14ac:dyDescent="0.25">
      <c r="A196" s="40">
        <v>218</v>
      </c>
      <c r="B196" s="40">
        <f>IF('Imperial ME - Current'!$B$16&lt;2.3542,1079.85-130.66*(2.3542-'Imperial ME - Current'!$B$16),1079.85)</f>
        <v>1079.8499999999999</v>
      </c>
      <c r="C196" s="1">
        <f t="shared" si="47"/>
        <v>180478.18000000005</v>
      </c>
      <c r="D196" s="40">
        <f>IF('Imperial ME - Current'!$B$16&lt;2.3795,385.62-52.4691*(2.3795-'Imperial ME - Current'!$B$16),385.62)</f>
        <v>385.62</v>
      </c>
      <c r="E196" s="1">
        <f t="shared" si="46"/>
        <v>97545.25999999966</v>
      </c>
      <c r="H196" s="40">
        <v>218</v>
      </c>
      <c r="I196" s="40">
        <f>IF('Imperial ME - Current'!$C$16&lt;2.3542,1079.85-130.66*(2.3542-'Imperial ME - Current'!$C$16),1079.85)</f>
        <v>1079.8499999999999</v>
      </c>
      <c r="J196" s="1">
        <f t="shared" si="48"/>
        <v>180478.18000000005</v>
      </c>
      <c r="K196" s="40">
        <f>IF('Imperial ME - Current'!$C$16&lt;2.3795,385.62-52.4691*(2.3795-'Imperial ME - Current'!$C$16),385.62)</f>
        <v>385.62</v>
      </c>
      <c r="L196" s="1">
        <f t="shared" si="55"/>
        <v>97545.25999999966</v>
      </c>
      <c r="O196" s="40">
        <v>218</v>
      </c>
      <c r="P196" s="40">
        <f>IF('Imperial ME - Current'!$D$16&lt;2.3542,1079.85-130.66*(2.3542-'Imperial ME - Current'!$D$16),1079.85)</f>
        <v>1079.8499999999999</v>
      </c>
      <c r="Q196" s="1">
        <f t="shared" si="49"/>
        <v>180478.18000000005</v>
      </c>
      <c r="R196" s="40">
        <f>IF('Imperial ME - Current'!$D$16&lt;2.3795,385.62-52.4691*(2.3795-'Imperial ME - Current'!$D$16),385.62)</f>
        <v>385.62</v>
      </c>
      <c r="S196" s="1">
        <f t="shared" si="56"/>
        <v>97545.25999999966</v>
      </c>
      <c r="V196" s="40">
        <v>218</v>
      </c>
      <c r="W196" s="40">
        <f>IF('Imperial ME - Current'!$E$16&lt;2.3542,1079.85-130.66*(2.3542-'Imperial ME - Current'!$E$16),1079.85)</f>
        <v>1079.8499999999999</v>
      </c>
      <c r="X196" s="1">
        <f t="shared" si="50"/>
        <v>180478.18000000005</v>
      </c>
      <c r="Y196" s="40">
        <f>IF('Imperial ME - Current'!$E$16&lt;2.3795,385.62-52.4691*(2.3795-'Imperial ME - Current'!$E$16),385.62)</f>
        <v>385.62</v>
      </c>
      <c r="Z196" s="1">
        <f t="shared" si="57"/>
        <v>97545.25999999966</v>
      </c>
      <c r="AC196" s="40">
        <v>218</v>
      </c>
      <c r="AD196" s="40">
        <f>IF('Imperial ME - Current'!$F$16&lt;2.3542,1079.85-130.66*(2.3542-'Imperial ME - Current'!$F$16),1079.85)</f>
        <v>1079.8499999999999</v>
      </c>
      <c r="AE196" s="1">
        <f t="shared" si="51"/>
        <v>180478.18000000005</v>
      </c>
      <c r="AF196" s="40">
        <f>IF('Imperial ME - Current'!$F$16&lt;2.3795,385.62-52.4691*(2.3795-'Imperial ME - Current'!$F$16),385.62)</f>
        <v>385.62</v>
      </c>
      <c r="AG196" s="1">
        <f t="shared" si="58"/>
        <v>97545.25999999966</v>
      </c>
      <c r="AJ196" s="40">
        <v>218</v>
      </c>
      <c r="AK196" s="40">
        <f>IF('Imperial ME - Current'!$G$16&lt;2.3542,1079.85-130.66*(2.3542-'Imperial ME - Current'!$G$16),1079.85)</f>
        <v>1079.8499999999999</v>
      </c>
      <c r="AL196" s="1">
        <f t="shared" si="52"/>
        <v>180478.18000000005</v>
      </c>
      <c r="AM196" s="40">
        <f>IF('Imperial ME - Current'!$G$16&lt;2.3795,385.62-52.4691*(2.3795-'Imperial ME - Current'!$G$16),385.62)</f>
        <v>385.62</v>
      </c>
      <c r="AN196" s="1">
        <f t="shared" si="59"/>
        <v>97545.25999999966</v>
      </c>
      <c r="AQ196" s="40">
        <v>218</v>
      </c>
      <c r="AR196" s="40">
        <f>IF('Imperial ME - Current'!$H$16&lt;2.3542,1079.85-130.66*(2.3542-'Imperial ME - Current'!$H$16),1079.85)</f>
        <v>1079.8499999999999</v>
      </c>
      <c r="AS196" s="1">
        <f t="shared" si="53"/>
        <v>180478.18000000005</v>
      </c>
      <c r="AT196" s="40">
        <f>IF('Imperial ME - Current'!$H$16&lt;2.3795,385.62-52.4691*(2.3795-'Imperial ME - Current'!$H$16),385.62)</f>
        <v>385.62</v>
      </c>
      <c r="AU196" s="1">
        <f t="shared" si="60"/>
        <v>97545.25999999966</v>
      </c>
      <c r="AX196" s="40">
        <v>218</v>
      </c>
      <c r="AY196" s="40">
        <f>IF('Imperial ME - Current'!$I$16&lt;2.3542,1079.85-130.66*(2.3542-'Imperial ME - Current'!$I$16),1079.85)</f>
        <v>1079.8499999999999</v>
      </c>
      <c r="AZ196" s="1">
        <f t="shared" si="54"/>
        <v>180478.18000000005</v>
      </c>
      <c r="BA196" s="40">
        <f>IF('Imperial ME - Current'!$I$16&lt;2.3795,385.62-52.4691*(2.3795-'Imperial ME - Current'!$I$16),385.62)</f>
        <v>385.62</v>
      </c>
      <c r="BB196" s="1">
        <f t="shared" si="61"/>
        <v>97545.25999999966</v>
      </c>
    </row>
    <row r="197" spans="1:54" x14ac:dyDescent="0.25">
      <c r="A197" s="40">
        <v>219</v>
      </c>
      <c r="B197" s="40">
        <f>IF('Imperial ME - Current'!$B$16&lt;2.3542,1079.85-130.66*(2.3542-'Imperial ME - Current'!$B$16),1079.85)</f>
        <v>1079.8499999999999</v>
      </c>
      <c r="C197" s="1">
        <f t="shared" si="47"/>
        <v>181558.03000000006</v>
      </c>
      <c r="D197" s="40">
        <f>IF('Imperial ME - Current'!$B$16&lt;2.3795,385.62-52.4691*(2.3795-'Imperial ME - Current'!$B$16),385.62)</f>
        <v>385.62</v>
      </c>
      <c r="E197" s="1">
        <f t="shared" si="46"/>
        <v>97930.879999999655</v>
      </c>
      <c r="H197" s="40">
        <v>219</v>
      </c>
      <c r="I197" s="40">
        <f>IF('Imperial ME - Current'!$C$16&lt;2.3542,1079.85-130.66*(2.3542-'Imperial ME - Current'!$C$16),1079.85)</f>
        <v>1079.8499999999999</v>
      </c>
      <c r="J197" s="1">
        <f t="shared" si="48"/>
        <v>181558.03000000006</v>
      </c>
      <c r="K197" s="40">
        <f>IF('Imperial ME - Current'!$C$16&lt;2.3795,385.62-52.4691*(2.3795-'Imperial ME - Current'!$C$16),385.62)</f>
        <v>385.62</v>
      </c>
      <c r="L197" s="1">
        <f t="shared" si="55"/>
        <v>97930.879999999655</v>
      </c>
      <c r="O197" s="40">
        <v>219</v>
      </c>
      <c r="P197" s="40">
        <f>IF('Imperial ME - Current'!$D$16&lt;2.3542,1079.85-130.66*(2.3542-'Imperial ME - Current'!$D$16),1079.85)</f>
        <v>1079.8499999999999</v>
      </c>
      <c r="Q197" s="1">
        <f t="shared" si="49"/>
        <v>181558.03000000006</v>
      </c>
      <c r="R197" s="40">
        <f>IF('Imperial ME - Current'!$D$16&lt;2.3795,385.62-52.4691*(2.3795-'Imperial ME - Current'!$D$16),385.62)</f>
        <v>385.62</v>
      </c>
      <c r="S197" s="1">
        <f t="shared" si="56"/>
        <v>97930.879999999655</v>
      </c>
      <c r="V197" s="40">
        <v>219</v>
      </c>
      <c r="W197" s="40">
        <f>IF('Imperial ME - Current'!$E$16&lt;2.3542,1079.85-130.66*(2.3542-'Imperial ME - Current'!$E$16),1079.85)</f>
        <v>1079.8499999999999</v>
      </c>
      <c r="X197" s="1">
        <f t="shared" si="50"/>
        <v>181558.03000000006</v>
      </c>
      <c r="Y197" s="40">
        <f>IF('Imperial ME - Current'!$E$16&lt;2.3795,385.62-52.4691*(2.3795-'Imperial ME - Current'!$E$16),385.62)</f>
        <v>385.62</v>
      </c>
      <c r="Z197" s="1">
        <f t="shared" si="57"/>
        <v>97930.879999999655</v>
      </c>
      <c r="AC197" s="40">
        <v>219</v>
      </c>
      <c r="AD197" s="40">
        <f>IF('Imperial ME - Current'!$F$16&lt;2.3542,1079.85-130.66*(2.3542-'Imperial ME - Current'!$F$16),1079.85)</f>
        <v>1079.8499999999999</v>
      </c>
      <c r="AE197" s="1">
        <f t="shared" si="51"/>
        <v>181558.03000000006</v>
      </c>
      <c r="AF197" s="40">
        <f>IF('Imperial ME - Current'!$F$16&lt;2.3795,385.62-52.4691*(2.3795-'Imperial ME - Current'!$F$16),385.62)</f>
        <v>385.62</v>
      </c>
      <c r="AG197" s="1">
        <f t="shared" si="58"/>
        <v>97930.879999999655</v>
      </c>
      <c r="AJ197" s="40">
        <v>219</v>
      </c>
      <c r="AK197" s="40">
        <f>IF('Imperial ME - Current'!$G$16&lt;2.3542,1079.85-130.66*(2.3542-'Imperial ME - Current'!$G$16),1079.85)</f>
        <v>1079.8499999999999</v>
      </c>
      <c r="AL197" s="1">
        <f t="shared" si="52"/>
        <v>181558.03000000006</v>
      </c>
      <c r="AM197" s="40">
        <f>IF('Imperial ME - Current'!$G$16&lt;2.3795,385.62-52.4691*(2.3795-'Imperial ME - Current'!$G$16),385.62)</f>
        <v>385.62</v>
      </c>
      <c r="AN197" s="1">
        <f t="shared" si="59"/>
        <v>97930.879999999655</v>
      </c>
      <c r="AQ197" s="40">
        <v>219</v>
      </c>
      <c r="AR197" s="40">
        <f>IF('Imperial ME - Current'!$H$16&lt;2.3542,1079.85-130.66*(2.3542-'Imperial ME - Current'!$H$16),1079.85)</f>
        <v>1079.8499999999999</v>
      </c>
      <c r="AS197" s="1">
        <f t="shared" si="53"/>
        <v>181558.03000000006</v>
      </c>
      <c r="AT197" s="40">
        <f>IF('Imperial ME - Current'!$H$16&lt;2.3795,385.62-52.4691*(2.3795-'Imperial ME - Current'!$H$16),385.62)</f>
        <v>385.62</v>
      </c>
      <c r="AU197" s="1">
        <f t="shared" si="60"/>
        <v>97930.879999999655</v>
      </c>
      <c r="AX197" s="40">
        <v>219</v>
      </c>
      <c r="AY197" s="40">
        <f>IF('Imperial ME - Current'!$I$16&lt;2.3542,1079.85-130.66*(2.3542-'Imperial ME - Current'!$I$16),1079.85)</f>
        <v>1079.8499999999999</v>
      </c>
      <c r="AZ197" s="1">
        <f t="shared" si="54"/>
        <v>181558.03000000006</v>
      </c>
      <c r="BA197" s="40">
        <f>IF('Imperial ME - Current'!$I$16&lt;2.3795,385.62-52.4691*(2.3795-'Imperial ME - Current'!$I$16),385.62)</f>
        <v>385.62</v>
      </c>
      <c r="BB197" s="1">
        <f t="shared" si="61"/>
        <v>97930.879999999655</v>
      </c>
    </row>
    <row r="198" spans="1:54" x14ac:dyDescent="0.25">
      <c r="A198" s="40">
        <v>220</v>
      </c>
      <c r="B198" s="40">
        <f>IF('Imperial ME - Current'!$B$16&lt;2.3542,1079.85-130.66*(2.3542-'Imperial ME - Current'!$B$16),1079.85)</f>
        <v>1079.8499999999999</v>
      </c>
      <c r="C198" s="1">
        <f t="shared" si="47"/>
        <v>182637.88000000006</v>
      </c>
      <c r="D198" s="40">
        <f>IF('Imperial ME - Current'!$B$16&lt;2.3795,385.62-52.4691*(2.3795-'Imperial ME - Current'!$B$16),385.62)</f>
        <v>385.62</v>
      </c>
      <c r="E198" s="1">
        <f t="shared" si="46"/>
        <v>98316.499999999651</v>
      </c>
      <c r="H198" s="40">
        <v>220</v>
      </c>
      <c r="I198" s="40">
        <f>IF('Imperial ME - Current'!$C$16&lt;2.3542,1079.85-130.66*(2.3542-'Imperial ME - Current'!$C$16),1079.85)</f>
        <v>1079.8499999999999</v>
      </c>
      <c r="J198" s="1">
        <f t="shared" si="48"/>
        <v>182637.88000000006</v>
      </c>
      <c r="K198" s="40">
        <f>IF('Imperial ME - Current'!$C$16&lt;2.3795,385.62-52.4691*(2.3795-'Imperial ME - Current'!$C$16),385.62)</f>
        <v>385.62</v>
      </c>
      <c r="L198" s="1">
        <f t="shared" si="55"/>
        <v>98316.499999999651</v>
      </c>
      <c r="O198" s="40">
        <v>220</v>
      </c>
      <c r="P198" s="40">
        <f>IF('Imperial ME - Current'!$D$16&lt;2.3542,1079.85-130.66*(2.3542-'Imperial ME - Current'!$D$16),1079.85)</f>
        <v>1079.8499999999999</v>
      </c>
      <c r="Q198" s="1">
        <f t="shared" si="49"/>
        <v>182637.88000000006</v>
      </c>
      <c r="R198" s="40">
        <f>IF('Imperial ME - Current'!$D$16&lt;2.3795,385.62-52.4691*(2.3795-'Imperial ME - Current'!$D$16),385.62)</f>
        <v>385.62</v>
      </c>
      <c r="S198" s="1">
        <f t="shared" si="56"/>
        <v>98316.499999999651</v>
      </c>
      <c r="V198" s="40">
        <v>220</v>
      </c>
      <c r="W198" s="40">
        <f>IF('Imperial ME - Current'!$E$16&lt;2.3542,1079.85-130.66*(2.3542-'Imperial ME - Current'!$E$16),1079.85)</f>
        <v>1079.8499999999999</v>
      </c>
      <c r="X198" s="1">
        <f t="shared" si="50"/>
        <v>182637.88000000006</v>
      </c>
      <c r="Y198" s="40">
        <f>IF('Imperial ME - Current'!$E$16&lt;2.3795,385.62-52.4691*(2.3795-'Imperial ME - Current'!$E$16),385.62)</f>
        <v>385.62</v>
      </c>
      <c r="Z198" s="1">
        <f t="shared" si="57"/>
        <v>98316.499999999651</v>
      </c>
      <c r="AC198" s="40">
        <v>220</v>
      </c>
      <c r="AD198" s="40">
        <f>IF('Imperial ME - Current'!$F$16&lt;2.3542,1079.85-130.66*(2.3542-'Imperial ME - Current'!$F$16),1079.85)</f>
        <v>1079.8499999999999</v>
      </c>
      <c r="AE198" s="1">
        <f t="shared" si="51"/>
        <v>182637.88000000006</v>
      </c>
      <c r="AF198" s="40">
        <f>IF('Imperial ME - Current'!$F$16&lt;2.3795,385.62-52.4691*(2.3795-'Imperial ME - Current'!$F$16),385.62)</f>
        <v>385.62</v>
      </c>
      <c r="AG198" s="1">
        <f t="shared" si="58"/>
        <v>98316.499999999651</v>
      </c>
      <c r="AJ198" s="40">
        <v>220</v>
      </c>
      <c r="AK198" s="40">
        <f>IF('Imperial ME - Current'!$G$16&lt;2.3542,1079.85-130.66*(2.3542-'Imperial ME - Current'!$G$16),1079.85)</f>
        <v>1079.8499999999999</v>
      </c>
      <c r="AL198" s="1">
        <f t="shared" si="52"/>
        <v>182637.88000000006</v>
      </c>
      <c r="AM198" s="40">
        <f>IF('Imperial ME - Current'!$G$16&lt;2.3795,385.62-52.4691*(2.3795-'Imperial ME - Current'!$G$16),385.62)</f>
        <v>385.62</v>
      </c>
      <c r="AN198" s="1">
        <f t="shared" si="59"/>
        <v>98316.499999999651</v>
      </c>
      <c r="AQ198" s="40">
        <v>220</v>
      </c>
      <c r="AR198" s="40">
        <f>IF('Imperial ME - Current'!$H$16&lt;2.3542,1079.85-130.66*(2.3542-'Imperial ME - Current'!$H$16),1079.85)</f>
        <v>1079.8499999999999</v>
      </c>
      <c r="AS198" s="1">
        <f t="shared" si="53"/>
        <v>182637.88000000006</v>
      </c>
      <c r="AT198" s="40">
        <f>IF('Imperial ME - Current'!$H$16&lt;2.3795,385.62-52.4691*(2.3795-'Imperial ME - Current'!$H$16),385.62)</f>
        <v>385.62</v>
      </c>
      <c r="AU198" s="1">
        <f t="shared" si="60"/>
        <v>98316.499999999651</v>
      </c>
      <c r="AX198" s="40">
        <v>220</v>
      </c>
      <c r="AY198" s="40">
        <f>IF('Imperial ME - Current'!$I$16&lt;2.3542,1079.85-130.66*(2.3542-'Imperial ME - Current'!$I$16),1079.85)</f>
        <v>1079.8499999999999</v>
      </c>
      <c r="AZ198" s="1">
        <f t="shared" si="54"/>
        <v>182637.88000000006</v>
      </c>
      <c r="BA198" s="40">
        <f>IF('Imperial ME - Current'!$I$16&lt;2.3795,385.62-52.4691*(2.3795-'Imperial ME - Current'!$I$16),385.62)</f>
        <v>385.62</v>
      </c>
      <c r="BB198" s="1">
        <f t="shared" si="61"/>
        <v>98316.499999999651</v>
      </c>
    </row>
    <row r="199" spans="1:54" x14ac:dyDescent="0.25">
      <c r="A199" s="40">
        <v>221</v>
      </c>
      <c r="B199" s="40">
        <f>IF('Imperial ME - Current'!$B$16&lt;2.3542,1079.85-130.66*(2.3542-'Imperial ME - Current'!$B$16),1079.85)</f>
        <v>1079.8499999999999</v>
      </c>
      <c r="C199" s="1">
        <f t="shared" si="47"/>
        <v>183717.73000000007</v>
      </c>
      <c r="D199" s="40">
        <f>IF('Imperial ME - Current'!$B$16&lt;2.3795,385.62-52.4691*(2.3795-'Imperial ME - Current'!$B$16),385.62)</f>
        <v>385.62</v>
      </c>
      <c r="E199" s="1">
        <f t="shared" ref="E199:E262" si="62">D199+E198</f>
        <v>98702.119999999646</v>
      </c>
      <c r="H199" s="40">
        <v>221</v>
      </c>
      <c r="I199" s="40">
        <f>IF('Imperial ME - Current'!$C$16&lt;2.3542,1079.85-130.66*(2.3542-'Imperial ME - Current'!$C$16),1079.85)</f>
        <v>1079.8499999999999</v>
      </c>
      <c r="J199" s="1">
        <f t="shared" si="48"/>
        <v>183717.73000000007</v>
      </c>
      <c r="K199" s="40">
        <f>IF('Imperial ME - Current'!$C$16&lt;2.3795,385.62-52.4691*(2.3795-'Imperial ME - Current'!$C$16),385.62)</f>
        <v>385.62</v>
      </c>
      <c r="L199" s="1">
        <f t="shared" si="55"/>
        <v>98702.119999999646</v>
      </c>
      <c r="O199" s="40">
        <v>221</v>
      </c>
      <c r="P199" s="40">
        <f>IF('Imperial ME - Current'!$D$16&lt;2.3542,1079.85-130.66*(2.3542-'Imperial ME - Current'!$D$16),1079.85)</f>
        <v>1079.8499999999999</v>
      </c>
      <c r="Q199" s="1">
        <f t="shared" si="49"/>
        <v>183717.73000000007</v>
      </c>
      <c r="R199" s="40">
        <f>IF('Imperial ME - Current'!$D$16&lt;2.3795,385.62-52.4691*(2.3795-'Imperial ME - Current'!$D$16),385.62)</f>
        <v>385.62</v>
      </c>
      <c r="S199" s="1">
        <f t="shared" si="56"/>
        <v>98702.119999999646</v>
      </c>
      <c r="V199" s="40">
        <v>221</v>
      </c>
      <c r="W199" s="40">
        <f>IF('Imperial ME - Current'!$E$16&lt;2.3542,1079.85-130.66*(2.3542-'Imperial ME - Current'!$E$16),1079.85)</f>
        <v>1079.8499999999999</v>
      </c>
      <c r="X199" s="1">
        <f t="shared" si="50"/>
        <v>183717.73000000007</v>
      </c>
      <c r="Y199" s="40">
        <f>IF('Imperial ME - Current'!$E$16&lt;2.3795,385.62-52.4691*(2.3795-'Imperial ME - Current'!$E$16),385.62)</f>
        <v>385.62</v>
      </c>
      <c r="Z199" s="1">
        <f t="shared" si="57"/>
        <v>98702.119999999646</v>
      </c>
      <c r="AC199" s="40">
        <v>221</v>
      </c>
      <c r="AD199" s="40">
        <f>IF('Imperial ME - Current'!$F$16&lt;2.3542,1079.85-130.66*(2.3542-'Imperial ME - Current'!$F$16),1079.85)</f>
        <v>1079.8499999999999</v>
      </c>
      <c r="AE199" s="1">
        <f t="shared" si="51"/>
        <v>183717.73000000007</v>
      </c>
      <c r="AF199" s="40">
        <f>IF('Imperial ME - Current'!$F$16&lt;2.3795,385.62-52.4691*(2.3795-'Imperial ME - Current'!$F$16),385.62)</f>
        <v>385.62</v>
      </c>
      <c r="AG199" s="1">
        <f t="shared" si="58"/>
        <v>98702.119999999646</v>
      </c>
      <c r="AJ199" s="40">
        <v>221</v>
      </c>
      <c r="AK199" s="40">
        <f>IF('Imperial ME - Current'!$G$16&lt;2.3542,1079.85-130.66*(2.3542-'Imperial ME - Current'!$G$16),1079.85)</f>
        <v>1079.8499999999999</v>
      </c>
      <c r="AL199" s="1">
        <f t="shared" si="52"/>
        <v>183717.73000000007</v>
      </c>
      <c r="AM199" s="40">
        <f>IF('Imperial ME - Current'!$G$16&lt;2.3795,385.62-52.4691*(2.3795-'Imperial ME - Current'!$G$16),385.62)</f>
        <v>385.62</v>
      </c>
      <c r="AN199" s="1">
        <f t="shared" si="59"/>
        <v>98702.119999999646</v>
      </c>
      <c r="AQ199" s="40">
        <v>221</v>
      </c>
      <c r="AR199" s="40">
        <f>IF('Imperial ME - Current'!$H$16&lt;2.3542,1079.85-130.66*(2.3542-'Imperial ME - Current'!$H$16),1079.85)</f>
        <v>1079.8499999999999</v>
      </c>
      <c r="AS199" s="1">
        <f t="shared" si="53"/>
        <v>183717.73000000007</v>
      </c>
      <c r="AT199" s="40">
        <f>IF('Imperial ME - Current'!$H$16&lt;2.3795,385.62-52.4691*(2.3795-'Imperial ME - Current'!$H$16),385.62)</f>
        <v>385.62</v>
      </c>
      <c r="AU199" s="1">
        <f t="shared" si="60"/>
        <v>98702.119999999646</v>
      </c>
      <c r="AX199" s="40">
        <v>221</v>
      </c>
      <c r="AY199" s="40">
        <f>IF('Imperial ME - Current'!$I$16&lt;2.3542,1079.85-130.66*(2.3542-'Imperial ME - Current'!$I$16),1079.85)</f>
        <v>1079.8499999999999</v>
      </c>
      <c r="AZ199" s="1">
        <f t="shared" si="54"/>
        <v>183717.73000000007</v>
      </c>
      <c r="BA199" s="40">
        <f>IF('Imperial ME - Current'!$I$16&lt;2.3795,385.62-52.4691*(2.3795-'Imperial ME - Current'!$I$16),385.62)</f>
        <v>385.62</v>
      </c>
      <c r="BB199" s="1">
        <f t="shared" si="61"/>
        <v>98702.119999999646</v>
      </c>
    </row>
    <row r="200" spans="1:54" x14ac:dyDescent="0.25">
      <c r="A200" s="40">
        <v>222</v>
      </c>
      <c r="B200" s="40">
        <f>IF('Imperial ME - Current'!$B$16&lt;2.3542,1079.85-130.66*(2.3542-'Imperial ME - Current'!$B$16),1079.85)</f>
        <v>1079.8499999999999</v>
      </c>
      <c r="C200" s="1">
        <f t="shared" ref="C200:C263" si="63">B200+C199</f>
        <v>184797.58000000007</v>
      </c>
      <c r="D200" s="40">
        <f>IF('Imperial ME - Current'!$B$16&lt;2.3795,385.62-52.4691*(2.3795-'Imperial ME - Current'!$B$16),385.62)</f>
        <v>385.62</v>
      </c>
      <c r="E200" s="1">
        <f t="shared" si="62"/>
        <v>99087.739999999641</v>
      </c>
      <c r="H200" s="40">
        <v>222</v>
      </c>
      <c r="I200" s="40">
        <f>IF('Imperial ME - Current'!$C$16&lt;2.3542,1079.85-130.66*(2.3542-'Imperial ME - Current'!$C$16),1079.85)</f>
        <v>1079.8499999999999</v>
      </c>
      <c r="J200" s="1">
        <f t="shared" ref="J200:J263" si="64">I200+J199</f>
        <v>184797.58000000007</v>
      </c>
      <c r="K200" s="40">
        <f>IF('Imperial ME - Current'!$C$16&lt;2.3795,385.62-52.4691*(2.3795-'Imperial ME - Current'!$C$16),385.62)</f>
        <v>385.62</v>
      </c>
      <c r="L200" s="1">
        <f t="shared" si="55"/>
        <v>99087.739999999641</v>
      </c>
      <c r="O200" s="40">
        <v>222</v>
      </c>
      <c r="P200" s="40">
        <f>IF('Imperial ME - Current'!$D$16&lt;2.3542,1079.85-130.66*(2.3542-'Imperial ME - Current'!$D$16),1079.85)</f>
        <v>1079.8499999999999</v>
      </c>
      <c r="Q200" s="1">
        <f t="shared" ref="Q200:Q263" si="65">P200+Q199</f>
        <v>184797.58000000007</v>
      </c>
      <c r="R200" s="40">
        <f>IF('Imperial ME - Current'!$D$16&lt;2.3795,385.62-52.4691*(2.3795-'Imperial ME - Current'!$D$16),385.62)</f>
        <v>385.62</v>
      </c>
      <c r="S200" s="1">
        <f t="shared" si="56"/>
        <v>99087.739999999641</v>
      </c>
      <c r="V200" s="40">
        <v>222</v>
      </c>
      <c r="W200" s="40">
        <f>IF('Imperial ME - Current'!$E$16&lt;2.3542,1079.85-130.66*(2.3542-'Imperial ME - Current'!$E$16),1079.85)</f>
        <v>1079.8499999999999</v>
      </c>
      <c r="X200" s="1">
        <f t="shared" ref="X200:X263" si="66">W200+X199</f>
        <v>184797.58000000007</v>
      </c>
      <c r="Y200" s="40">
        <f>IF('Imperial ME - Current'!$E$16&lt;2.3795,385.62-52.4691*(2.3795-'Imperial ME - Current'!$E$16),385.62)</f>
        <v>385.62</v>
      </c>
      <c r="Z200" s="1">
        <f t="shared" si="57"/>
        <v>99087.739999999641</v>
      </c>
      <c r="AC200" s="40">
        <v>222</v>
      </c>
      <c r="AD200" s="40">
        <f>IF('Imperial ME - Current'!$F$16&lt;2.3542,1079.85-130.66*(2.3542-'Imperial ME - Current'!$F$16),1079.85)</f>
        <v>1079.8499999999999</v>
      </c>
      <c r="AE200" s="1">
        <f t="shared" ref="AE200:AE263" si="67">AD200+AE199</f>
        <v>184797.58000000007</v>
      </c>
      <c r="AF200" s="40">
        <f>IF('Imperial ME - Current'!$F$16&lt;2.3795,385.62-52.4691*(2.3795-'Imperial ME - Current'!$F$16),385.62)</f>
        <v>385.62</v>
      </c>
      <c r="AG200" s="1">
        <f t="shared" si="58"/>
        <v>99087.739999999641</v>
      </c>
      <c r="AJ200" s="40">
        <v>222</v>
      </c>
      <c r="AK200" s="40">
        <f>IF('Imperial ME - Current'!$G$16&lt;2.3542,1079.85-130.66*(2.3542-'Imperial ME - Current'!$G$16),1079.85)</f>
        <v>1079.8499999999999</v>
      </c>
      <c r="AL200" s="1">
        <f t="shared" ref="AL200:AL263" si="68">AK200+AL199</f>
        <v>184797.58000000007</v>
      </c>
      <c r="AM200" s="40">
        <f>IF('Imperial ME - Current'!$G$16&lt;2.3795,385.62-52.4691*(2.3795-'Imperial ME - Current'!$G$16),385.62)</f>
        <v>385.62</v>
      </c>
      <c r="AN200" s="1">
        <f t="shared" si="59"/>
        <v>99087.739999999641</v>
      </c>
      <c r="AQ200" s="40">
        <v>222</v>
      </c>
      <c r="AR200" s="40">
        <f>IF('Imperial ME - Current'!$H$16&lt;2.3542,1079.85-130.66*(2.3542-'Imperial ME - Current'!$H$16),1079.85)</f>
        <v>1079.8499999999999</v>
      </c>
      <c r="AS200" s="1">
        <f t="shared" ref="AS200:AS263" si="69">AR200+AS199</f>
        <v>184797.58000000007</v>
      </c>
      <c r="AT200" s="40">
        <f>IF('Imperial ME - Current'!$H$16&lt;2.3795,385.62-52.4691*(2.3795-'Imperial ME - Current'!$H$16),385.62)</f>
        <v>385.62</v>
      </c>
      <c r="AU200" s="1">
        <f t="shared" si="60"/>
        <v>99087.739999999641</v>
      </c>
      <c r="AX200" s="40">
        <v>222</v>
      </c>
      <c r="AY200" s="40">
        <f>IF('Imperial ME - Current'!$I$16&lt;2.3542,1079.85-130.66*(2.3542-'Imperial ME - Current'!$I$16),1079.85)</f>
        <v>1079.8499999999999</v>
      </c>
      <c r="AZ200" s="1">
        <f t="shared" ref="AZ200:AZ263" si="70">AY200+AZ199</f>
        <v>184797.58000000007</v>
      </c>
      <c r="BA200" s="40">
        <f>IF('Imperial ME - Current'!$I$16&lt;2.3795,385.62-52.4691*(2.3795-'Imperial ME - Current'!$I$16),385.62)</f>
        <v>385.62</v>
      </c>
      <c r="BB200" s="1">
        <f t="shared" si="61"/>
        <v>99087.739999999641</v>
      </c>
    </row>
    <row r="201" spans="1:54" x14ac:dyDescent="0.25">
      <c r="A201" s="40">
        <v>223</v>
      </c>
      <c r="B201" s="40">
        <f>IF('Imperial ME - Current'!$B$16&lt;2.3542,1079.85-130.66*(2.3542-'Imperial ME - Current'!$B$16),1079.85)</f>
        <v>1079.8499999999999</v>
      </c>
      <c r="C201" s="1">
        <f t="shared" si="63"/>
        <v>185877.43000000008</v>
      </c>
      <c r="D201" s="40">
        <f>IF('Imperial ME - Current'!$B$16&lt;2.3795,385.62-52.4691*(2.3795-'Imperial ME - Current'!$B$16),385.62)</f>
        <v>385.62</v>
      </c>
      <c r="E201" s="1">
        <f t="shared" si="62"/>
        <v>99473.359999999637</v>
      </c>
      <c r="H201" s="40">
        <v>223</v>
      </c>
      <c r="I201" s="40">
        <f>IF('Imperial ME - Current'!$C$16&lt;2.3542,1079.85-130.66*(2.3542-'Imperial ME - Current'!$C$16),1079.85)</f>
        <v>1079.8499999999999</v>
      </c>
      <c r="J201" s="1">
        <f t="shared" si="64"/>
        <v>185877.43000000008</v>
      </c>
      <c r="K201" s="40">
        <f>IF('Imperial ME - Current'!$C$16&lt;2.3795,385.62-52.4691*(2.3795-'Imperial ME - Current'!$C$16),385.62)</f>
        <v>385.62</v>
      </c>
      <c r="L201" s="1">
        <f t="shared" si="55"/>
        <v>99473.359999999637</v>
      </c>
      <c r="O201" s="40">
        <v>223</v>
      </c>
      <c r="P201" s="40">
        <f>IF('Imperial ME - Current'!$D$16&lt;2.3542,1079.85-130.66*(2.3542-'Imperial ME - Current'!$D$16),1079.85)</f>
        <v>1079.8499999999999</v>
      </c>
      <c r="Q201" s="1">
        <f t="shared" si="65"/>
        <v>185877.43000000008</v>
      </c>
      <c r="R201" s="40">
        <f>IF('Imperial ME - Current'!$D$16&lt;2.3795,385.62-52.4691*(2.3795-'Imperial ME - Current'!$D$16),385.62)</f>
        <v>385.62</v>
      </c>
      <c r="S201" s="1">
        <f t="shared" si="56"/>
        <v>99473.359999999637</v>
      </c>
      <c r="V201" s="40">
        <v>223</v>
      </c>
      <c r="W201" s="40">
        <f>IF('Imperial ME - Current'!$E$16&lt;2.3542,1079.85-130.66*(2.3542-'Imperial ME - Current'!$E$16),1079.85)</f>
        <v>1079.8499999999999</v>
      </c>
      <c r="X201" s="1">
        <f t="shared" si="66"/>
        <v>185877.43000000008</v>
      </c>
      <c r="Y201" s="40">
        <f>IF('Imperial ME - Current'!$E$16&lt;2.3795,385.62-52.4691*(2.3795-'Imperial ME - Current'!$E$16),385.62)</f>
        <v>385.62</v>
      </c>
      <c r="Z201" s="1">
        <f t="shared" si="57"/>
        <v>99473.359999999637</v>
      </c>
      <c r="AC201" s="40">
        <v>223</v>
      </c>
      <c r="AD201" s="40">
        <f>IF('Imperial ME - Current'!$F$16&lt;2.3542,1079.85-130.66*(2.3542-'Imperial ME - Current'!$F$16),1079.85)</f>
        <v>1079.8499999999999</v>
      </c>
      <c r="AE201" s="1">
        <f t="shared" si="67"/>
        <v>185877.43000000008</v>
      </c>
      <c r="AF201" s="40">
        <f>IF('Imperial ME - Current'!$F$16&lt;2.3795,385.62-52.4691*(2.3795-'Imperial ME - Current'!$F$16),385.62)</f>
        <v>385.62</v>
      </c>
      <c r="AG201" s="1">
        <f t="shared" si="58"/>
        <v>99473.359999999637</v>
      </c>
      <c r="AJ201" s="40">
        <v>223</v>
      </c>
      <c r="AK201" s="40">
        <f>IF('Imperial ME - Current'!$G$16&lt;2.3542,1079.85-130.66*(2.3542-'Imperial ME - Current'!$G$16),1079.85)</f>
        <v>1079.8499999999999</v>
      </c>
      <c r="AL201" s="1">
        <f t="shared" si="68"/>
        <v>185877.43000000008</v>
      </c>
      <c r="AM201" s="40">
        <f>IF('Imperial ME - Current'!$G$16&lt;2.3795,385.62-52.4691*(2.3795-'Imperial ME - Current'!$G$16),385.62)</f>
        <v>385.62</v>
      </c>
      <c r="AN201" s="1">
        <f t="shared" si="59"/>
        <v>99473.359999999637</v>
      </c>
      <c r="AQ201" s="40">
        <v>223</v>
      </c>
      <c r="AR201" s="40">
        <f>IF('Imperial ME - Current'!$H$16&lt;2.3542,1079.85-130.66*(2.3542-'Imperial ME - Current'!$H$16),1079.85)</f>
        <v>1079.8499999999999</v>
      </c>
      <c r="AS201" s="1">
        <f t="shared" si="69"/>
        <v>185877.43000000008</v>
      </c>
      <c r="AT201" s="40">
        <f>IF('Imperial ME - Current'!$H$16&lt;2.3795,385.62-52.4691*(2.3795-'Imperial ME - Current'!$H$16),385.62)</f>
        <v>385.62</v>
      </c>
      <c r="AU201" s="1">
        <f t="shared" si="60"/>
        <v>99473.359999999637</v>
      </c>
      <c r="AX201" s="40">
        <v>223</v>
      </c>
      <c r="AY201" s="40">
        <f>IF('Imperial ME - Current'!$I$16&lt;2.3542,1079.85-130.66*(2.3542-'Imperial ME - Current'!$I$16),1079.85)</f>
        <v>1079.8499999999999</v>
      </c>
      <c r="AZ201" s="1">
        <f t="shared" si="70"/>
        <v>185877.43000000008</v>
      </c>
      <c r="BA201" s="40">
        <f>IF('Imperial ME - Current'!$I$16&lt;2.3795,385.62-52.4691*(2.3795-'Imperial ME - Current'!$I$16),385.62)</f>
        <v>385.62</v>
      </c>
      <c r="BB201" s="1">
        <f t="shared" si="61"/>
        <v>99473.359999999637</v>
      </c>
    </row>
    <row r="202" spans="1:54" x14ac:dyDescent="0.25">
      <c r="A202" s="40">
        <v>224</v>
      </c>
      <c r="B202" s="40">
        <f>IF('Imperial ME - Current'!$B$16&lt;2.3542,1079.85-130.66*(2.3542-'Imperial ME - Current'!$B$16),1079.85)</f>
        <v>1079.8499999999999</v>
      </c>
      <c r="C202" s="1">
        <f t="shared" si="63"/>
        <v>186957.28000000009</v>
      </c>
      <c r="D202" s="40">
        <f>IF('Imperial ME - Current'!$B$16&lt;2.3795,385.62-52.4691*(2.3795-'Imperial ME - Current'!$B$16),385.62)</f>
        <v>385.62</v>
      </c>
      <c r="E202" s="1">
        <f t="shared" si="62"/>
        <v>99858.979999999632</v>
      </c>
      <c r="H202" s="40">
        <v>224</v>
      </c>
      <c r="I202" s="40">
        <f>IF('Imperial ME - Current'!$C$16&lt;2.3542,1079.85-130.66*(2.3542-'Imperial ME - Current'!$C$16),1079.85)</f>
        <v>1079.8499999999999</v>
      </c>
      <c r="J202" s="1">
        <f t="shared" si="64"/>
        <v>186957.28000000009</v>
      </c>
      <c r="K202" s="40">
        <f>IF('Imperial ME - Current'!$C$16&lt;2.3795,385.62-52.4691*(2.3795-'Imperial ME - Current'!$C$16),385.62)</f>
        <v>385.62</v>
      </c>
      <c r="L202" s="1">
        <f t="shared" si="55"/>
        <v>99858.979999999632</v>
      </c>
      <c r="O202" s="40">
        <v>224</v>
      </c>
      <c r="P202" s="40">
        <f>IF('Imperial ME - Current'!$D$16&lt;2.3542,1079.85-130.66*(2.3542-'Imperial ME - Current'!$D$16),1079.85)</f>
        <v>1079.8499999999999</v>
      </c>
      <c r="Q202" s="1">
        <f t="shared" si="65"/>
        <v>186957.28000000009</v>
      </c>
      <c r="R202" s="40">
        <f>IF('Imperial ME - Current'!$D$16&lt;2.3795,385.62-52.4691*(2.3795-'Imperial ME - Current'!$D$16),385.62)</f>
        <v>385.62</v>
      </c>
      <c r="S202" s="1">
        <f t="shared" si="56"/>
        <v>99858.979999999632</v>
      </c>
      <c r="V202" s="40">
        <v>224</v>
      </c>
      <c r="W202" s="40">
        <f>IF('Imperial ME - Current'!$E$16&lt;2.3542,1079.85-130.66*(2.3542-'Imperial ME - Current'!$E$16),1079.85)</f>
        <v>1079.8499999999999</v>
      </c>
      <c r="X202" s="1">
        <f t="shared" si="66"/>
        <v>186957.28000000009</v>
      </c>
      <c r="Y202" s="40">
        <f>IF('Imperial ME - Current'!$E$16&lt;2.3795,385.62-52.4691*(2.3795-'Imperial ME - Current'!$E$16),385.62)</f>
        <v>385.62</v>
      </c>
      <c r="Z202" s="1">
        <f t="shared" si="57"/>
        <v>99858.979999999632</v>
      </c>
      <c r="AC202" s="40">
        <v>224</v>
      </c>
      <c r="AD202" s="40">
        <f>IF('Imperial ME - Current'!$F$16&lt;2.3542,1079.85-130.66*(2.3542-'Imperial ME - Current'!$F$16),1079.85)</f>
        <v>1079.8499999999999</v>
      </c>
      <c r="AE202" s="1">
        <f t="shared" si="67"/>
        <v>186957.28000000009</v>
      </c>
      <c r="AF202" s="40">
        <f>IF('Imperial ME - Current'!$F$16&lt;2.3795,385.62-52.4691*(2.3795-'Imperial ME - Current'!$F$16),385.62)</f>
        <v>385.62</v>
      </c>
      <c r="AG202" s="1">
        <f t="shared" si="58"/>
        <v>99858.979999999632</v>
      </c>
      <c r="AJ202" s="40">
        <v>224</v>
      </c>
      <c r="AK202" s="40">
        <f>IF('Imperial ME - Current'!$G$16&lt;2.3542,1079.85-130.66*(2.3542-'Imperial ME - Current'!$G$16),1079.85)</f>
        <v>1079.8499999999999</v>
      </c>
      <c r="AL202" s="1">
        <f t="shared" si="68"/>
        <v>186957.28000000009</v>
      </c>
      <c r="AM202" s="40">
        <f>IF('Imperial ME - Current'!$G$16&lt;2.3795,385.62-52.4691*(2.3795-'Imperial ME - Current'!$G$16),385.62)</f>
        <v>385.62</v>
      </c>
      <c r="AN202" s="1">
        <f t="shared" si="59"/>
        <v>99858.979999999632</v>
      </c>
      <c r="AQ202" s="40">
        <v>224</v>
      </c>
      <c r="AR202" s="40">
        <f>IF('Imperial ME - Current'!$H$16&lt;2.3542,1079.85-130.66*(2.3542-'Imperial ME - Current'!$H$16),1079.85)</f>
        <v>1079.8499999999999</v>
      </c>
      <c r="AS202" s="1">
        <f t="shared" si="69"/>
        <v>186957.28000000009</v>
      </c>
      <c r="AT202" s="40">
        <f>IF('Imperial ME - Current'!$H$16&lt;2.3795,385.62-52.4691*(2.3795-'Imperial ME - Current'!$H$16),385.62)</f>
        <v>385.62</v>
      </c>
      <c r="AU202" s="1">
        <f t="shared" si="60"/>
        <v>99858.979999999632</v>
      </c>
      <c r="AX202" s="40">
        <v>224</v>
      </c>
      <c r="AY202" s="40">
        <f>IF('Imperial ME - Current'!$I$16&lt;2.3542,1079.85-130.66*(2.3542-'Imperial ME - Current'!$I$16),1079.85)</f>
        <v>1079.8499999999999</v>
      </c>
      <c r="AZ202" s="1">
        <f t="shared" si="70"/>
        <v>186957.28000000009</v>
      </c>
      <c r="BA202" s="40">
        <f>IF('Imperial ME - Current'!$I$16&lt;2.3795,385.62-52.4691*(2.3795-'Imperial ME - Current'!$I$16),385.62)</f>
        <v>385.62</v>
      </c>
      <c r="BB202" s="1">
        <f t="shared" si="61"/>
        <v>99858.979999999632</v>
      </c>
    </row>
    <row r="203" spans="1:54" x14ac:dyDescent="0.25">
      <c r="A203" s="40">
        <v>225</v>
      </c>
      <c r="B203" s="40">
        <f>IF('Imperial ME - Current'!$B$16&lt;2.3542,1079.85-130.66*(2.3542-'Imperial ME - Current'!$B$16),1079.85)</f>
        <v>1079.8499999999999</v>
      </c>
      <c r="C203" s="1">
        <f t="shared" si="63"/>
        <v>188037.13000000009</v>
      </c>
      <c r="D203" s="40">
        <f>IF('Imperial ME - Current'!$B$16&lt;2.3795,385.62-52.4691*(2.3795-'Imperial ME - Current'!$B$16),385.62)</f>
        <v>385.62</v>
      </c>
      <c r="E203" s="1">
        <f t="shared" si="62"/>
        <v>100244.59999999963</v>
      </c>
      <c r="H203" s="40">
        <v>225</v>
      </c>
      <c r="I203" s="40">
        <f>IF('Imperial ME - Current'!$C$16&lt;2.3542,1079.85-130.66*(2.3542-'Imperial ME - Current'!$C$16),1079.85)</f>
        <v>1079.8499999999999</v>
      </c>
      <c r="J203" s="1">
        <f t="shared" si="64"/>
        <v>188037.13000000009</v>
      </c>
      <c r="K203" s="40">
        <f>IF('Imperial ME - Current'!$C$16&lt;2.3795,385.62-52.4691*(2.3795-'Imperial ME - Current'!$C$16),385.62)</f>
        <v>385.62</v>
      </c>
      <c r="L203" s="1">
        <f t="shared" si="55"/>
        <v>100244.59999999963</v>
      </c>
      <c r="O203" s="40">
        <v>225</v>
      </c>
      <c r="P203" s="40">
        <f>IF('Imperial ME - Current'!$D$16&lt;2.3542,1079.85-130.66*(2.3542-'Imperial ME - Current'!$D$16),1079.85)</f>
        <v>1079.8499999999999</v>
      </c>
      <c r="Q203" s="1">
        <f t="shared" si="65"/>
        <v>188037.13000000009</v>
      </c>
      <c r="R203" s="40">
        <f>IF('Imperial ME - Current'!$D$16&lt;2.3795,385.62-52.4691*(2.3795-'Imperial ME - Current'!$D$16),385.62)</f>
        <v>385.62</v>
      </c>
      <c r="S203" s="1">
        <f t="shared" si="56"/>
        <v>100244.59999999963</v>
      </c>
      <c r="V203" s="40">
        <v>225</v>
      </c>
      <c r="W203" s="40">
        <f>IF('Imperial ME - Current'!$E$16&lt;2.3542,1079.85-130.66*(2.3542-'Imperial ME - Current'!$E$16),1079.85)</f>
        <v>1079.8499999999999</v>
      </c>
      <c r="X203" s="1">
        <f t="shared" si="66"/>
        <v>188037.13000000009</v>
      </c>
      <c r="Y203" s="40">
        <f>IF('Imperial ME - Current'!$E$16&lt;2.3795,385.62-52.4691*(2.3795-'Imperial ME - Current'!$E$16),385.62)</f>
        <v>385.62</v>
      </c>
      <c r="Z203" s="1">
        <f t="shared" si="57"/>
        <v>100244.59999999963</v>
      </c>
      <c r="AC203" s="40">
        <v>225</v>
      </c>
      <c r="AD203" s="40">
        <f>IF('Imperial ME - Current'!$F$16&lt;2.3542,1079.85-130.66*(2.3542-'Imperial ME - Current'!$F$16),1079.85)</f>
        <v>1079.8499999999999</v>
      </c>
      <c r="AE203" s="1">
        <f t="shared" si="67"/>
        <v>188037.13000000009</v>
      </c>
      <c r="AF203" s="40">
        <f>IF('Imperial ME - Current'!$F$16&lt;2.3795,385.62-52.4691*(2.3795-'Imperial ME - Current'!$F$16),385.62)</f>
        <v>385.62</v>
      </c>
      <c r="AG203" s="1">
        <f t="shared" si="58"/>
        <v>100244.59999999963</v>
      </c>
      <c r="AJ203" s="40">
        <v>225</v>
      </c>
      <c r="AK203" s="40">
        <f>IF('Imperial ME - Current'!$G$16&lt;2.3542,1079.85-130.66*(2.3542-'Imperial ME - Current'!$G$16),1079.85)</f>
        <v>1079.8499999999999</v>
      </c>
      <c r="AL203" s="1">
        <f t="shared" si="68"/>
        <v>188037.13000000009</v>
      </c>
      <c r="AM203" s="40">
        <f>IF('Imperial ME - Current'!$G$16&lt;2.3795,385.62-52.4691*(2.3795-'Imperial ME - Current'!$G$16),385.62)</f>
        <v>385.62</v>
      </c>
      <c r="AN203" s="1">
        <f t="shared" si="59"/>
        <v>100244.59999999963</v>
      </c>
      <c r="AQ203" s="40">
        <v>225</v>
      </c>
      <c r="AR203" s="40">
        <f>IF('Imperial ME - Current'!$H$16&lt;2.3542,1079.85-130.66*(2.3542-'Imperial ME - Current'!$H$16),1079.85)</f>
        <v>1079.8499999999999</v>
      </c>
      <c r="AS203" s="1">
        <f t="shared" si="69"/>
        <v>188037.13000000009</v>
      </c>
      <c r="AT203" s="40">
        <f>IF('Imperial ME - Current'!$H$16&lt;2.3795,385.62-52.4691*(2.3795-'Imperial ME - Current'!$H$16),385.62)</f>
        <v>385.62</v>
      </c>
      <c r="AU203" s="1">
        <f t="shared" si="60"/>
        <v>100244.59999999963</v>
      </c>
      <c r="AX203" s="40">
        <v>225</v>
      </c>
      <c r="AY203" s="40">
        <f>IF('Imperial ME - Current'!$I$16&lt;2.3542,1079.85-130.66*(2.3542-'Imperial ME - Current'!$I$16),1079.85)</f>
        <v>1079.8499999999999</v>
      </c>
      <c r="AZ203" s="1">
        <f t="shared" si="70"/>
        <v>188037.13000000009</v>
      </c>
      <c r="BA203" s="40">
        <f>IF('Imperial ME - Current'!$I$16&lt;2.3795,385.62-52.4691*(2.3795-'Imperial ME - Current'!$I$16),385.62)</f>
        <v>385.62</v>
      </c>
      <c r="BB203" s="1">
        <f t="shared" si="61"/>
        <v>100244.59999999963</v>
      </c>
    </row>
    <row r="204" spans="1:54" x14ac:dyDescent="0.25">
      <c r="A204" s="40">
        <v>226</v>
      </c>
      <c r="B204" s="40">
        <f>IF('Imperial ME - Current'!$B$16&lt;2.3542,1079.85-130.66*(2.3542-'Imperial ME - Current'!$B$16),1079.85)</f>
        <v>1079.8499999999999</v>
      </c>
      <c r="C204" s="1">
        <f t="shared" si="63"/>
        <v>189116.9800000001</v>
      </c>
      <c r="D204" s="40">
        <f>IF('Imperial ME - Current'!$B$16&lt;2.3795,385.62-52.4691*(2.3795-'Imperial ME - Current'!$B$16),385.62)</f>
        <v>385.62</v>
      </c>
      <c r="E204" s="1">
        <f t="shared" si="62"/>
        <v>100630.21999999962</v>
      </c>
      <c r="H204" s="40">
        <v>226</v>
      </c>
      <c r="I204" s="40">
        <f>IF('Imperial ME - Current'!$C$16&lt;2.3542,1079.85-130.66*(2.3542-'Imperial ME - Current'!$C$16),1079.85)</f>
        <v>1079.8499999999999</v>
      </c>
      <c r="J204" s="1">
        <f t="shared" si="64"/>
        <v>189116.9800000001</v>
      </c>
      <c r="K204" s="40">
        <f>IF('Imperial ME - Current'!$C$16&lt;2.3795,385.62-52.4691*(2.3795-'Imperial ME - Current'!$C$16),385.62)</f>
        <v>385.62</v>
      </c>
      <c r="L204" s="1">
        <f t="shared" si="55"/>
        <v>100630.21999999962</v>
      </c>
      <c r="O204" s="40">
        <v>226</v>
      </c>
      <c r="P204" s="40">
        <f>IF('Imperial ME - Current'!$D$16&lt;2.3542,1079.85-130.66*(2.3542-'Imperial ME - Current'!$D$16),1079.85)</f>
        <v>1079.8499999999999</v>
      </c>
      <c r="Q204" s="1">
        <f t="shared" si="65"/>
        <v>189116.9800000001</v>
      </c>
      <c r="R204" s="40">
        <f>IF('Imperial ME - Current'!$D$16&lt;2.3795,385.62-52.4691*(2.3795-'Imperial ME - Current'!$D$16),385.62)</f>
        <v>385.62</v>
      </c>
      <c r="S204" s="1">
        <f t="shared" si="56"/>
        <v>100630.21999999962</v>
      </c>
      <c r="V204" s="40">
        <v>226</v>
      </c>
      <c r="W204" s="40">
        <f>IF('Imperial ME - Current'!$E$16&lt;2.3542,1079.85-130.66*(2.3542-'Imperial ME - Current'!$E$16),1079.85)</f>
        <v>1079.8499999999999</v>
      </c>
      <c r="X204" s="1">
        <f t="shared" si="66"/>
        <v>189116.9800000001</v>
      </c>
      <c r="Y204" s="40">
        <f>IF('Imperial ME - Current'!$E$16&lt;2.3795,385.62-52.4691*(2.3795-'Imperial ME - Current'!$E$16),385.62)</f>
        <v>385.62</v>
      </c>
      <c r="Z204" s="1">
        <f t="shared" si="57"/>
        <v>100630.21999999962</v>
      </c>
      <c r="AC204" s="40">
        <v>226</v>
      </c>
      <c r="AD204" s="40">
        <f>IF('Imperial ME - Current'!$F$16&lt;2.3542,1079.85-130.66*(2.3542-'Imperial ME - Current'!$F$16),1079.85)</f>
        <v>1079.8499999999999</v>
      </c>
      <c r="AE204" s="1">
        <f t="shared" si="67"/>
        <v>189116.9800000001</v>
      </c>
      <c r="AF204" s="40">
        <f>IF('Imperial ME - Current'!$F$16&lt;2.3795,385.62-52.4691*(2.3795-'Imperial ME - Current'!$F$16),385.62)</f>
        <v>385.62</v>
      </c>
      <c r="AG204" s="1">
        <f t="shared" si="58"/>
        <v>100630.21999999962</v>
      </c>
      <c r="AJ204" s="40">
        <v>226</v>
      </c>
      <c r="AK204" s="40">
        <f>IF('Imperial ME - Current'!$G$16&lt;2.3542,1079.85-130.66*(2.3542-'Imperial ME - Current'!$G$16),1079.85)</f>
        <v>1079.8499999999999</v>
      </c>
      <c r="AL204" s="1">
        <f t="shared" si="68"/>
        <v>189116.9800000001</v>
      </c>
      <c r="AM204" s="40">
        <f>IF('Imperial ME - Current'!$G$16&lt;2.3795,385.62-52.4691*(2.3795-'Imperial ME - Current'!$G$16),385.62)</f>
        <v>385.62</v>
      </c>
      <c r="AN204" s="1">
        <f t="shared" si="59"/>
        <v>100630.21999999962</v>
      </c>
      <c r="AQ204" s="40">
        <v>226</v>
      </c>
      <c r="AR204" s="40">
        <f>IF('Imperial ME - Current'!$H$16&lt;2.3542,1079.85-130.66*(2.3542-'Imperial ME - Current'!$H$16),1079.85)</f>
        <v>1079.8499999999999</v>
      </c>
      <c r="AS204" s="1">
        <f t="shared" si="69"/>
        <v>189116.9800000001</v>
      </c>
      <c r="AT204" s="40">
        <f>IF('Imperial ME - Current'!$H$16&lt;2.3795,385.62-52.4691*(2.3795-'Imperial ME - Current'!$H$16),385.62)</f>
        <v>385.62</v>
      </c>
      <c r="AU204" s="1">
        <f t="shared" si="60"/>
        <v>100630.21999999962</v>
      </c>
      <c r="AX204" s="40">
        <v>226</v>
      </c>
      <c r="AY204" s="40">
        <f>IF('Imperial ME - Current'!$I$16&lt;2.3542,1079.85-130.66*(2.3542-'Imperial ME - Current'!$I$16),1079.85)</f>
        <v>1079.8499999999999</v>
      </c>
      <c r="AZ204" s="1">
        <f t="shared" si="70"/>
        <v>189116.9800000001</v>
      </c>
      <c r="BA204" s="40">
        <f>IF('Imperial ME - Current'!$I$16&lt;2.3795,385.62-52.4691*(2.3795-'Imperial ME - Current'!$I$16),385.62)</f>
        <v>385.62</v>
      </c>
      <c r="BB204" s="1">
        <f t="shared" si="61"/>
        <v>100630.21999999962</v>
      </c>
    </row>
    <row r="205" spans="1:54" x14ac:dyDescent="0.25">
      <c r="A205" s="40">
        <v>227</v>
      </c>
      <c r="B205" s="40">
        <f>IF('Imperial ME - Current'!$B$16&lt;2.3542,1079.85-130.66*(2.3542-'Imperial ME - Current'!$B$16),1079.85)</f>
        <v>1079.8499999999999</v>
      </c>
      <c r="C205" s="1">
        <f t="shared" si="63"/>
        <v>190196.8300000001</v>
      </c>
      <c r="D205" s="40">
        <f>IF('Imperial ME - Current'!$B$16&lt;2.3795,385.62-52.4691*(2.3795-'Imperial ME - Current'!$B$16),385.62)</f>
        <v>385.62</v>
      </c>
      <c r="E205" s="1">
        <f t="shared" si="62"/>
        <v>101015.83999999962</v>
      </c>
      <c r="H205" s="40">
        <v>227</v>
      </c>
      <c r="I205" s="40">
        <f>IF('Imperial ME - Current'!$C$16&lt;2.3542,1079.85-130.66*(2.3542-'Imperial ME - Current'!$C$16),1079.85)</f>
        <v>1079.8499999999999</v>
      </c>
      <c r="J205" s="1">
        <f t="shared" si="64"/>
        <v>190196.8300000001</v>
      </c>
      <c r="K205" s="40">
        <f>IF('Imperial ME - Current'!$C$16&lt;2.3795,385.62-52.4691*(2.3795-'Imperial ME - Current'!$C$16),385.62)</f>
        <v>385.62</v>
      </c>
      <c r="L205" s="1">
        <f t="shared" ref="L205:L268" si="71">K205+L204</f>
        <v>101015.83999999962</v>
      </c>
      <c r="O205" s="40">
        <v>227</v>
      </c>
      <c r="P205" s="40">
        <f>IF('Imperial ME - Current'!$D$16&lt;2.3542,1079.85-130.66*(2.3542-'Imperial ME - Current'!$D$16),1079.85)</f>
        <v>1079.8499999999999</v>
      </c>
      <c r="Q205" s="1">
        <f t="shared" si="65"/>
        <v>190196.8300000001</v>
      </c>
      <c r="R205" s="40">
        <f>IF('Imperial ME - Current'!$D$16&lt;2.3795,385.62-52.4691*(2.3795-'Imperial ME - Current'!$D$16),385.62)</f>
        <v>385.62</v>
      </c>
      <c r="S205" s="1">
        <f t="shared" ref="S205:S268" si="72">R205+S204</f>
        <v>101015.83999999962</v>
      </c>
      <c r="V205" s="40">
        <v>227</v>
      </c>
      <c r="W205" s="40">
        <f>IF('Imperial ME - Current'!$E$16&lt;2.3542,1079.85-130.66*(2.3542-'Imperial ME - Current'!$E$16),1079.85)</f>
        <v>1079.8499999999999</v>
      </c>
      <c r="X205" s="1">
        <f t="shared" si="66"/>
        <v>190196.8300000001</v>
      </c>
      <c r="Y205" s="40">
        <f>IF('Imperial ME - Current'!$E$16&lt;2.3795,385.62-52.4691*(2.3795-'Imperial ME - Current'!$E$16),385.62)</f>
        <v>385.62</v>
      </c>
      <c r="Z205" s="1">
        <f t="shared" ref="Z205:Z268" si="73">Y205+Z204</f>
        <v>101015.83999999962</v>
      </c>
      <c r="AC205" s="40">
        <v>227</v>
      </c>
      <c r="AD205" s="40">
        <f>IF('Imperial ME - Current'!$F$16&lt;2.3542,1079.85-130.66*(2.3542-'Imperial ME - Current'!$F$16),1079.85)</f>
        <v>1079.8499999999999</v>
      </c>
      <c r="AE205" s="1">
        <f t="shared" si="67"/>
        <v>190196.8300000001</v>
      </c>
      <c r="AF205" s="40">
        <f>IF('Imperial ME - Current'!$F$16&lt;2.3795,385.62-52.4691*(2.3795-'Imperial ME - Current'!$F$16),385.62)</f>
        <v>385.62</v>
      </c>
      <c r="AG205" s="1">
        <f t="shared" ref="AG205:AG268" si="74">AF205+AG204</f>
        <v>101015.83999999962</v>
      </c>
      <c r="AJ205" s="40">
        <v>227</v>
      </c>
      <c r="AK205" s="40">
        <f>IF('Imperial ME - Current'!$G$16&lt;2.3542,1079.85-130.66*(2.3542-'Imperial ME - Current'!$G$16),1079.85)</f>
        <v>1079.8499999999999</v>
      </c>
      <c r="AL205" s="1">
        <f t="shared" si="68"/>
        <v>190196.8300000001</v>
      </c>
      <c r="AM205" s="40">
        <f>IF('Imperial ME - Current'!$G$16&lt;2.3795,385.62-52.4691*(2.3795-'Imperial ME - Current'!$G$16),385.62)</f>
        <v>385.62</v>
      </c>
      <c r="AN205" s="1">
        <f t="shared" ref="AN205:AN268" si="75">AM205+AN204</f>
        <v>101015.83999999962</v>
      </c>
      <c r="AQ205" s="40">
        <v>227</v>
      </c>
      <c r="AR205" s="40">
        <f>IF('Imperial ME - Current'!$H$16&lt;2.3542,1079.85-130.66*(2.3542-'Imperial ME - Current'!$H$16),1079.85)</f>
        <v>1079.8499999999999</v>
      </c>
      <c r="AS205" s="1">
        <f t="shared" si="69"/>
        <v>190196.8300000001</v>
      </c>
      <c r="AT205" s="40">
        <f>IF('Imperial ME - Current'!$H$16&lt;2.3795,385.62-52.4691*(2.3795-'Imperial ME - Current'!$H$16),385.62)</f>
        <v>385.62</v>
      </c>
      <c r="AU205" s="1">
        <f t="shared" ref="AU205:AU268" si="76">AT205+AU204</f>
        <v>101015.83999999962</v>
      </c>
      <c r="AX205" s="40">
        <v>227</v>
      </c>
      <c r="AY205" s="40">
        <f>IF('Imperial ME - Current'!$I$16&lt;2.3542,1079.85-130.66*(2.3542-'Imperial ME - Current'!$I$16),1079.85)</f>
        <v>1079.8499999999999</v>
      </c>
      <c r="AZ205" s="1">
        <f t="shared" si="70"/>
        <v>190196.8300000001</v>
      </c>
      <c r="BA205" s="40">
        <f>IF('Imperial ME - Current'!$I$16&lt;2.3795,385.62-52.4691*(2.3795-'Imperial ME - Current'!$I$16),385.62)</f>
        <v>385.62</v>
      </c>
      <c r="BB205" s="1">
        <f t="shared" ref="BB205:BB268" si="77">BA205+BB204</f>
        <v>101015.83999999962</v>
      </c>
    </row>
    <row r="206" spans="1:54" x14ac:dyDescent="0.25">
      <c r="A206" s="40">
        <v>228</v>
      </c>
      <c r="B206" s="40">
        <f>IF('Imperial ME - Current'!$B$16&lt;2.3542,1079.85-130.66*(2.3542-'Imperial ME - Current'!$B$16),1079.85)</f>
        <v>1079.8499999999999</v>
      </c>
      <c r="C206" s="1">
        <f t="shared" si="63"/>
        <v>191276.68000000011</v>
      </c>
      <c r="D206" s="40">
        <f>IF('Imperial ME - Current'!$B$16&lt;2.3795,385.62-52.4691*(2.3795-'Imperial ME - Current'!$B$16),385.62)</f>
        <v>385.62</v>
      </c>
      <c r="E206" s="1">
        <f t="shared" si="62"/>
        <v>101401.45999999961</v>
      </c>
      <c r="H206" s="40">
        <v>228</v>
      </c>
      <c r="I206" s="40">
        <f>IF('Imperial ME - Current'!$C$16&lt;2.3542,1079.85-130.66*(2.3542-'Imperial ME - Current'!$C$16),1079.85)</f>
        <v>1079.8499999999999</v>
      </c>
      <c r="J206" s="1">
        <f t="shared" si="64"/>
        <v>191276.68000000011</v>
      </c>
      <c r="K206" s="40">
        <f>IF('Imperial ME - Current'!$C$16&lt;2.3795,385.62-52.4691*(2.3795-'Imperial ME - Current'!$C$16),385.62)</f>
        <v>385.62</v>
      </c>
      <c r="L206" s="1">
        <f t="shared" si="71"/>
        <v>101401.45999999961</v>
      </c>
      <c r="O206" s="40">
        <v>228</v>
      </c>
      <c r="P206" s="40">
        <f>IF('Imperial ME - Current'!$D$16&lt;2.3542,1079.85-130.66*(2.3542-'Imperial ME - Current'!$D$16),1079.85)</f>
        <v>1079.8499999999999</v>
      </c>
      <c r="Q206" s="1">
        <f t="shared" si="65"/>
        <v>191276.68000000011</v>
      </c>
      <c r="R206" s="40">
        <f>IF('Imperial ME - Current'!$D$16&lt;2.3795,385.62-52.4691*(2.3795-'Imperial ME - Current'!$D$16),385.62)</f>
        <v>385.62</v>
      </c>
      <c r="S206" s="1">
        <f t="shared" si="72"/>
        <v>101401.45999999961</v>
      </c>
      <c r="V206" s="40">
        <v>228</v>
      </c>
      <c r="W206" s="40">
        <f>IF('Imperial ME - Current'!$E$16&lt;2.3542,1079.85-130.66*(2.3542-'Imperial ME - Current'!$E$16),1079.85)</f>
        <v>1079.8499999999999</v>
      </c>
      <c r="X206" s="1">
        <f t="shared" si="66"/>
        <v>191276.68000000011</v>
      </c>
      <c r="Y206" s="40">
        <f>IF('Imperial ME - Current'!$E$16&lt;2.3795,385.62-52.4691*(2.3795-'Imperial ME - Current'!$E$16),385.62)</f>
        <v>385.62</v>
      </c>
      <c r="Z206" s="1">
        <f t="shared" si="73"/>
        <v>101401.45999999961</v>
      </c>
      <c r="AC206" s="40">
        <v>228</v>
      </c>
      <c r="AD206" s="40">
        <f>IF('Imperial ME - Current'!$F$16&lt;2.3542,1079.85-130.66*(2.3542-'Imperial ME - Current'!$F$16),1079.85)</f>
        <v>1079.8499999999999</v>
      </c>
      <c r="AE206" s="1">
        <f t="shared" si="67"/>
        <v>191276.68000000011</v>
      </c>
      <c r="AF206" s="40">
        <f>IF('Imperial ME - Current'!$F$16&lt;2.3795,385.62-52.4691*(2.3795-'Imperial ME - Current'!$F$16),385.62)</f>
        <v>385.62</v>
      </c>
      <c r="AG206" s="1">
        <f t="shared" si="74"/>
        <v>101401.45999999961</v>
      </c>
      <c r="AJ206" s="40">
        <v>228</v>
      </c>
      <c r="AK206" s="40">
        <f>IF('Imperial ME - Current'!$G$16&lt;2.3542,1079.85-130.66*(2.3542-'Imperial ME - Current'!$G$16),1079.85)</f>
        <v>1079.8499999999999</v>
      </c>
      <c r="AL206" s="1">
        <f t="shared" si="68"/>
        <v>191276.68000000011</v>
      </c>
      <c r="AM206" s="40">
        <f>IF('Imperial ME - Current'!$G$16&lt;2.3795,385.62-52.4691*(2.3795-'Imperial ME - Current'!$G$16),385.62)</f>
        <v>385.62</v>
      </c>
      <c r="AN206" s="1">
        <f t="shared" si="75"/>
        <v>101401.45999999961</v>
      </c>
      <c r="AQ206" s="40">
        <v>228</v>
      </c>
      <c r="AR206" s="40">
        <f>IF('Imperial ME - Current'!$H$16&lt;2.3542,1079.85-130.66*(2.3542-'Imperial ME - Current'!$H$16),1079.85)</f>
        <v>1079.8499999999999</v>
      </c>
      <c r="AS206" s="1">
        <f t="shared" si="69"/>
        <v>191276.68000000011</v>
      </c>
      <c r="AT206" s="40">
        <f>IF('Imperial ME - Current'!$H$16&lt;2.3795,385.62-52.4691*(2.3795-'Imperial ME - Current'!$H$16),385.62)</f>
        <v>385.62</v>
      </c>
      <c r="AU206" s="1">
        <f t="shared" si="76"/>
        <v>101401.45999999961</v>
      </c>
      <c r="AX206" s="40">
        <v>228</v>
      </c>
      <c r="AY206" s="40">
        <f>IF('Imperial ME - Current'!$I$16&lt;2.3542,1079.85-130.66*(2.3542-'Imperial ME - Current'!$I$16),1079.85)</f>
        <v>1079.8499999999999</v>
      </c>
      <c r="AZ206" s="1">
        <f t="shared" si="70"/>
        <v>191276.68000000011</v>
      </c>
      <c r="BA206" s="40">
        <f>IF('Imperial ME - Current'!$I$16&lt;2.3795,385.62-52.4691*(2.3795-'Imperial ME - Current'!$I$16),385.62)</f>
        <v>385.62</v>
      </c>
      <c r="BB206" s="1">
        <f t="shared" si="77"/>
        <v>101401.45999999961</v>
      </c>
    </row>
    <row r="207" spans="1:54" x14ac:dyDescent="0.25">
      <c r="A207" s="40">
        <v>229</v>
      </c>
      <c r="B207" s="40">
        <f>IF('Imperial ME - Current'!$B$16&lt;2.3542,1079.85-130.66*(2.3542-'Imperial ME - Current'!$B$16),1079.85)</f>
        <v>1079.8499999999999</v>
      </c>
      <c r="C207" s="1">
        <f t="shared" si="63"/>
        <v>192356.53000000012</v>
      </c>
      <c r="D207" s="40">
        <f>IF('Imperial ME - Current'!$B$16&lt;2.3795,385.62-52.4691*(2.3795-'Imperial ME - Current'!$B$16),385.62)</f>
        <v>385.62</v>
      </c>
      <c r="E207" s="1">
        <f t="shared" si="62"/>
        <v>101787.07999999961</v>
      </c>
      <c r="H207" s="40">
        <v>229</v>
      </c>
      <c r="I207" s="40">
        <f>IF('Imperial ME - Current'!$C$16&lt;2.3542,1079.85-130.66*(2.3542-'Imperial ME - Current'!$C$16),1079.85)</f>
        <v>1079.8499999999999</v>
      </c>
      <c r="J207" s="1">
        <f t="shared" si="64"/>
        <v>192356.53000000012</v>
      </c>
      <c r="K207" s="40">
        <f>IF('Imperial ME - Current'!$C$16&lt;2.3795,385.62-52.4691*(2.3795-'Imperial ME - Current'!$C$16),385.62)</f>
        <v>385.62</v>
      </c>
      <c r="L207" s="1">
        <f t="shared" si="71"/>
        <v>101787.07999999961</v>
      </c>
      <c r="O207" s="40">
        <v>229</v>
      </c>
      <c r="P207" s="40">
        <f>IF('Imperial ME - Current'!$D$16&lt;2.3542,1079.85-130.66*(2.3542-'Imperial ME - Current'!$D$16),1079.85)</f>
        <v>1079.8499999999999</v>
      </c>
      <c r="Q207" s="1">
        <f t="shared" si="65"/>
        <v>192356.53000000012</v>
      </c>
      <c r="R207" s="40">
        <f>IF('Imperial ME - Current'!$D$16&lt;2.3795,385.62-52.4691*(2.3795-'Imperial ME - Current'!$D$16),385.62)</f>
        <v>385.62</v>
      </c>
      <c r="S207" s="1">
        <f t="shared" si="72"/>
        <v>101787.07999999961</v>
      </c>
      <c r="V207" s="40">
        <v>229</v>
      </c>
      <c r="W207" s="40">
        <f>IF('Imperial ME - Current'!$E$16&lt;2.3542,1079.85-130.66*(2.3542-'Imperial ME - Current'!$E$16),1079.85)</f>
        <v>1079.8499999999999</v>
      </c>
      <c r="X207" s="1">
        <f t="shared" si="66"/>
        <v>192356.53000000012</v>
      </c>
      <c r="Y207" s="40">
        <f>IF('Imperial ME - Current'!$E$16&lt;2.3795,385.62-52.4691*(2.3795-'Imperial ME - Current'!$E$16),385.62)</f>
        <v>385.62</v>
      </c>
      <c r="Z207" s="1">
        <f t="shared" si="73"/>
        <v>101787.07999999961</v>
      </c>
      <c r="AC207" s="40">
        <v>229</v>
      </c>
      <c r="AD207" s="40">
        <f>IF('Imperial ME - Current'!$F$16&lt;2.3542,1079.85-130.66*(2.3542-'Imperial ME - Current'!$F$16),1079.85)</f>
        <v>1079.8499999999999</v>
      </c>
      <c r="AE207" s="1">
        <f t="shared" si="67"/>
        <v>192356.53000000012</v>
      </c>
      <c r="AF207" s="40">
        <f>IF('Imperial ME - Current'!$F$16&lt;2.3795,385.62-52.4691*(2.3795-'Imperial ME - Current'!$F$16),385.62)</f>
        <v>385.62</v>
      </c>
      <c r="AG207" s="1">
        <f t="shared" si="74"/>
        <v>101787.07999999961</v>
      </c>
      <c r="AJ207" s="40">
        <v>229</v>
      </c>
      <c r="AK207" s="40">
        <f>IF('Imperial ME - Current'!$G$16&lt;2.3542,1079.85-130.66*(2.3542-'Imperial ME - Current'!$G$16),1079.85)</f>
        <v>1079.8499999999999</v>
      </c>
      <c r="AL207" s="1">
        <f t="shared" si="68"/>
        <v>192356.53000000012</v>
      </c>
      <c r="AM207" s="40">
        <f>IF('Imperial ME - Current'!$G$16&lt;2.3795,385.62-52.4691*(2.3795-'Imperial ME - Current'!$G$16),385.62)</f>
        <v>385.62</v>
      </c>
      <c r="AN207" s="1">
        <f t="shared" si="75"/>
        <v>101787.07999999961</v>
      </c>
      <c r="AQ207" s="40">
        <v>229</v>
      </c>
      <c r="AR207" s="40">
        <f>IF('Imperial ME - Current'!$H$16&lt;2.3542,1079.85-130.66*(2.3542-'Imperial ME - Current'!$H$16),1079.85)</f>
        <v>1079.8499999999999</v>
      </c>
      <c r="AS207" s="1">
        <f t="shared" si="69"/>
        <v>192356.53000000012</v>
      </c>
      <c r="AT207" s="40">
        <f>IF('Imperial ME - Current'!$H$16&lt;2.3795,385.62-52.4691*(2.3795-'Imperial ME - Current'!$H$16),385.62)</f>
        <v>385.62</v>
      </c>
      <c r="AU207" s="1">
        <f t="shared" si="76"/>
        <v>101787.07999999961</v>
      </c>
      <c r="AX207" s="40">
        <v>229</v>
      </c>
      <c r="AY207" s="40">
        <f>IF('Imperial ME - Current'!$I$16&lt;2.3542,1079.85-130.66*(2.3542-'Imperial ME - Current'!$I$16),1079.85)</f>
        <v>1079.8499999999999</v>
      </c>
      <c r="AZ207" s="1">
        <f t="shared" si="70"/>
        <v>192356.53000000012</v>
      </c>
      <c r="BA207" s="40">
        <f>IF('Imperial ME - Current'!$I$16&lt;2.3795,385.62-52.4691*(2.3795-'Imperial ME - Current'!$I$16),385.62)</f>
        <v>385.62</v>
      </c>
      <c r="BB207" s="1">
        <f t="shared" si="77"/>
        <v>101787.07999999961</v>
      </c>
    </row>
    <row r="208" spans="1:54" x14ac:dyDescent="0.25">
      <c r="A208" s="40">
        <v>230</v>
      </c>
      <c r="B208" s="40">
        <f>IF('Imperial ME - Current'!$B$16&lt;2.3542,1079.85-130.66*(2.3542-'Imperial ME - Current'!$B$16),1079.85)</f>
        <v>1079.8499999999999</v>
      </c>
      <c r="C208" s="1">
        <f t="shared" si="63"/>
        <v>193436.38000000012</v>
      </c>
      <c r="D208" s="40">
        <f>IF('Imperial ME - Current'!$B$16&lt;2.3795,385.62-52.4691*(2.3795-'Imperial ME - Current'!$B$16),385.62)</f>
        <v>385.62</v>
      </c>
      <c r="E208" s="1">
        <f t="shared" si="62"/>
        <v>102172.6999999996</v>
      </c>
      <c r="H208" s="40">
        <v>230</v>
      </c>
      <c r="I208" s="40">
        <f>IF('Imperial ME - Current'!$C$16&lt;2.3542,1079.85-130.66*(2.3542-'Imperial ME - Current'!$C$16),1079.85)</f>
        <v>1079.8499999999999</v>
      </c>
      <c r="J208" s="1">
        <f t="shared" si="64"/>
        <v>193436.38000000012</v>
      </c>
      <c r="K208" s="40">
        <f>IF('Imperial ME - Current'!$C$16&lt;2.3795,385.62-52.4691*(2.3795-'Imperial ME - Current'!$C$16),385.62)</f>
        <v>385.62</v>
      </c>
      <c r="L208" s="1">
        <f t="shared" si="71"/>
        <v>102172.6999999996</v>
      </c>
      <c r="O208" s="40">
        <v>230</v>
      </c>
      <c r="P208" s="40">
        <f>IF('Imperial ME - Current'!$D$16&lt;2.3542,1079.85-130.66*(2.3542-'Imperial ME - Current'!$D$16),1079.85)</f>
        <v>1079.8499999999999</v>
      </c>
      <c r="Q208" s="1">
        <f t="shared" si="65"/>
        <v>193436.38000000012</v>
      </c>
      <c r="R208" s="40">
        <f>IF('Imperial ME - Current'!$D$16&lt;2.3795,385.62-52.4691*(2.3795-'Imperial ME - Current'!$D$16),385.62)</f>
        <v>385.62</v>
      </c>
      <c r="S208" s="1">
        <f t="shared" si="72"/>
        <v>102172.6999999996</v>
      </c>
      <c r="V208" s="40">
        <v>230</v>
      </c>
      <c r="W208" s="40">
        <f>IF('Imperial ME - Current'!$E$16&lt;2.3542,1079.85-130.66*(2.3542-'Imperial ME - Current'!$E$16),1079.85)</f>
        <v>1079.8499999999999</v>
      </c>
      <c r="X208" s="1">
        <f t="shared" si="66"/>
        <v>193436.38000000012</v>
      </c>
      <c r="Y208" s="40">
        <f>IF('Imperial ME - Current'!$E$16&lt;2.3795,385.62-52.4691*(2.3795-'Imperial ME - Current'!$E$16),385.62)</f>
        <v>385.62</v>
      </c>
      <c r="Z208" s="1">
        <f t="shared" si="73"/>
        <v>102172.6999999996</v>
      </c>
      <c r="AC208" s="40">
        <v>230</v>
      </c>
      <c r="AD208" s="40">
        <f>IF('Imperial ME - Current'!$F$16&lt;2.3542,1079.85-130.66*(2.3542-'Imperial ME - Current'!$F$16),1079.85)</f>
        <v>1079.8499999999999</v>
      </c>
      <c r="AE208" s="1">
        <f t="shared" si="67"/>
        <v>193436.38000000012</v>
      </c>
      <c r="AF208" s="40">
        <f>IF('Imperial ME - Current'!$F$16&lt;2.3795,385.62-52.4691*(2.3795-'Imperial ME - Current'!$F$16),385.62)</f>
        <v>385.62</v>
      </c>
      <c r="AG208" s="1">
        <f t="shared" si="74"/>
        <v>102172.6999999996</v>
      </c>
      <c r="AJ208" s="40">
        <v>230</v>
      </c>
      <c r="AK208" s="40">
        <f>IF('Imperial ME - Current'!$G$16&lt;2.3542,1079.85-130.66*(2.3542-'Imperial ME - Current'!$G$16),1079.85)</f>
        <v>1079.8499999999999</v>
      </c>
      <c r="AL208" s="1">
        <f t="shared" si="68"/>
        <v>193436.38000000012</v>
      </c>
      <c r="AM208" s="40">
        <f>IF('Imperial ME - Current'!$G$16&lt;2.3795,385.62-52.4691*(2.3795-'Imperial ME - Current'!$G$16),385.62)</f>
        <v>385.62</v>
      </c>
      <c r="AN208" s="1">
        <f t="shared" si="75"/>
        <v>102172.6999999996</v>
      </c>
      <c r="AQ208" s="40">
        <v>230</v>
      </c>
      <c r="AR208" s="40">
        <f>IF('Imperial ME - Current'!$H$16&lt;2.3542,1079.85-130.66*(2.3542-'Imperial ME - Current'!$H$16),1079.85)</f>
        <v>1079.8499999999999</v>
      </c>
      <c r="AS208" s="1">
        <f t="shared" si="69"/>
        <v>193436.38000000012</v>
      </c>
      <c r="AT208" s="40">
        <f>IF('Imperial ME - Current'!$H$16&lt;2.3795,385.62-52.4691*(2.3795-'Imperial ME - Current'!$H$16),385.62)</f>
        <v>385.62</v>
      </c>
      <c r="AU208" s="1">
        <f t="shared" si="76"/>
        <v>102172.6999999996</v>
      </c>
      <c r="AX208" s="40">
        <v>230</v>
      </c>
      <c r="AY208" s="40">
        <f>IF('Imperial ME - Current'!$I$16&lt;2.3542,1079.85-130.66*(2.3542-'Imperial ME - Current'!$I$16),1079.85)</f>
        <v>1079.8499999999999</v>
      </c>
      <c r="AZ208" s="1">
        <f t="shared" si="70"/>
        <v>193436.38000000012</v>
      </c>
      <c r="BA208" s="40">
        <f>IF('Imperial ME - Current'!$I$16&lt;2.3795,385.62-52.4691*(2.3795-'Imperial ME - Current'!$I$16),385.62)</f>
        <v>385.62</v>
      </c>
      <c r="BB208" s="1">
        <f t="shared" si="77"/>
        <v>102172.6999999996</v>
      </c>
    </row>
    <row r="209" spans="1:54" x14ac:dyDescent="0.25">
      <c r="A209" s="40">
        <v>231</v>
      </c>
      <c r="B209" s="40">
        <f>IF('Imperial ME - Current'!$B$16&lt;1.9677,859.07-155.85*(1.9677-'Imperial ME - Current'!$B$16),859.07)</f>
        <v>859.07</v>
      </c>
      <c r="C209" s="1">
        <f t="shared" si="63"/>
        <v>194295.45000000013</v>
      </c>
      <c r="D209" s="40">
        <f>IF('Imperial ME - Current'!$B$16&lt;1.9605,324.57-67.0069*(1.9605-'Imperial ME - Current'!$B$16),324.57)</f>
        <v>324.57</v>
      </c>
      <c r="E209" s="1">
        <f t="shared" si="62"/>
        <v>102497.26999999961</v>
      </c>
      <c r="H209" s="40">
        <v>231</v>
      </c>
      <c r="I209" s="40">
        <f>IF('Imperial ME - Current'!$C$16&lt;1.9677,859.07-155.85*(1.9677-'Imperial ME - Current'!$C$16),859.07)</f>
        <v>859.07</v>
      </c>
      <c r="J209" s="1">
        <f t="shared" si="64"/>
        <v>194295.45000000013</v>
      </c>
      <c r="K209" s="40">
        <f>IF('Imperial ME - Current'!$C$16&lt;1.9605,324.57-67.0069*(1.9605-'Imperial ME - Current'!$C$16),324.57)</f>
        <v>324.57</v>
      </c>
      <c r="L209" s="1">
        <f t="shared" si="71"/>
        <v>102497.26999999961</v>
      </c>
      <c r="O209" s="40">
        <v>231</v>
      </c>
      <c r="P209" s="40">
        <f>IF('Imperial ME - Current'!$D$16&lt;1.9677,859.07-155.85*(1.9677-'Imperial ME - Current'!$D$16),859.07)</f>
        <v>859.07</v>
      </c>
      <c r="Q209" s="1">
        <f t="shared" si="65"/>
        <v>194295.45000000013</v>
      </c>
      <c r="R209" s="40">
        <f>IF('Imperial ME - Current'!$D$16&lt;1.9605,324.57-67.0069*(1.9605-'Imperial ME - Current'!$D$16),324.57)</f>
        <v>324.57</v>
      </c>
      <c r="S209" s="1">
        <f t="shared" si="72"/>
        <v>102497.26999999961</v>
      </c>
      <c r="V209" s="40">
        <v>231</v>
      </c>
      <c r="W209" s="40">
        <f>IF('Imperial ME - Current'!$E$16&lt;1.9677,859.07-155.85*(1.9677-'Imperial ME - Current'!$E$16),859.07)</f>
        <v>859.07</v>
      </c>
      <c r="X209" s="1">
        <f t="shared" si="66"/>
        <v>194295.45000000013</v>
      </c>
      <c r="Y209" s="40">
        <f>IF('Imperial ME - Current'!$E$16&lt;1.9605,324.57-67.0069*(1.9605-'Imperial ME - Current'!$E$16),324.57)</f>
        <v>324.57</v>
      </c>
      <c r="Z209" s="1">
        <f t="shared" si="73"/>
        <v>102497.26999999961</v>
      </c>
      <c r="AC209" s="40">
        <v>231</v>
      </c>
      <c r="AD209" s="40">
        <f>IF('Imperial ME - Current'!$F$16&lt;1.9677,859.07-155.85*(1.9677-'Imperial ME - Current'!$F$16),859.07)</f>
        <v>859.07</v>
      </c>
      <c r="AE209" s="1">
        <f t="shared" si="67"/>
        <v>194295.45000000013</v>
      </c>
      <c r="AF209" s="40">
        <f>IF('Imperial ME - Current'!$F$16&lt;1.9605,324.57-67.0069*(1.9605-'Imperial ME - Current'!$F$16),324.57)</f>
        <v>324.57</v>
      </c>
      <c r="AG209" s="1">
        <f t="shared" si="74"/>
        <v>102497.26999999961</v>
      </c>
      <c r="AJ209" s="40">
        <v>231</v>
      </c>
      <c r="AK209" s="40">
        <f>IF('Imperial ME - Current'!$G$16&lt;1.9677,859.07-155.85*(1.9677-'Imperial ME - Current'!$G$16),859.07)</f>
        <v>859.07</v>
      </c>
      <c r="AL209" s="1">
        <f t="shared" si="68"/>
        <v>194295.45000000013</v>
      </c>
      <c r="AM209" s="40">
        <f>IF('Imperial ME - Current'!$G$16&lt;1.9605,324.57-67.0069*(1.9605-'Imperial ME - Current'!$G$16),324.57)</f>
        <v>324.57</v>
      </c>
      <c r="AN209" s="1">
        <f t="shared" si="75"/>
        <v>102497.26999999961</v>
      </c>
      <c r="AQ209" s="40">
        <v>231</v>
      </c>
      <c r="AR209" s="40">
        <f>IF('Imperial ME - Current'!$H$16&lt;1.9677,859.07-155.85*(1.9677-'Imperial ME - Current'!$H$16),859.07)</f>
        <v>859.07</v>
      </c>
      <c r="AS209" s="1">
        <f t="shared" si="69"/>
        <v>194295.45000000013</v>
      </c>
      <c r="AT209" s="40">
        <f>IF('Imperial ME - Current'!$H$16&lt;1.9605,324.57-67.0069*(1.9605-'Imperial ME - Current'!$H$16),324.57)</f>
        <v>324.57</v>
      </c>
      <c r="AU209" s="1">
        <f t="shared" si="76"/>
        <v>102497.26999999961</v>
      </c>
      <c r="AX209" s="40">
        <v>231</v>
      </c>
      <c r="AY209" s="40">
        <f>IF('Imperial ME - Current'!$I$16&lt;1.9677,859.07-155.85*(1.9677-'Imperial ME - Current'!$I$16),859.07)</f>
        <v>859.07</v>
      </c>
      <c r="AZ209" s="1">
        <f t="shared" si="70"/>
        <v>194295.45000000013</v>
      </c>
      <c r="BA209" s="40">
        <f>IF('Imperial ME - Current'!$I$16&lt;1.9605,324.57-67.0069*(1.9605-'Imperial ME - Current'!$I$16),324.57)</f>
        <v>324.57</v>
      </c>
      <c r="BB209" s="1">
        <f t="shared" si="77"/>
        <v>102497.26999999961</v>
      </c>
    </row>
    <row r="210" spans="1:54" x14ac:dyDescent="0.25">
      <c r="A210" s="40">
        <v>232</v>
      </c>
      <c r="B210" s="40">
        <f>IF('Imperial ME - Current'!$B$16&lt;1.9677,859.07-155.85*(1.9677-'Imperial ME - Current'!$B$16),859.07)</f>
        <v>859.07</v>
      </c>
      <c r="C210" s="1">
        <f t="shared" si="63"/>
        <v>195154.52000000014</v>
      </c>
      <c r="D210" s="40">
        <f>IF('Imperial ME - Current'!$B$16&lt;1.9605,324.57-67.0069*(1.9605-'Imperial ME - Current'!$B$16),324.57)</f>
        <v>324.57</v>
      </c>
      <c r="E210" s="1">
        <f t="shared" si="62"/>
        <v>102821.83999999962</v>
      </c>
      <c r="H210" s="40">
        <v>232</v>
      </c>
      <c r="I210" s="40">
        <f>IF('Imperial ME - Current'!$C$16&lt;1.9677,859.07-155.85*(1.9677-'Imperial ME - Current'!$C$16),859.07)</f>
        <v>859.07</v>
      </c>
      <c r="J210" s="1">
        <f t="shared" si="64"/>
        <v>195154.52000000014</v>
      </c>
      <c r="K210" s="40">
        <f>IF('Imperial ME - Current'!$C$16&lt;1.9605,324.57-67.0069*(1.9605-'Imperial ME - Current'!$C$16),324.57)</f>
        <v>324.57</v>
      </c>
      <c r="L210" s="1">
        <f t="shared" si="71"/>
        <v>102821.83999999962</v>
      </c>
      <c r="O210" s="40">
        <v>232</v>
      </c>
      <c r="P210" s="40">
        <f>IF('Imperial ME - Current'!$D$16&lt;1.9677,859.07-155.85*(1.9677-'Imperial ME - Current'!$D$16),859.07)</f>
        <v>859.07</v>
      </c>
      <c r="Q210" s="1">
        <f t="shared" si="65"/>
        <v>195154.52000000014</v>
      </c>
      <c r="R210" s="40">
        <f>IF('Imperial ME - Current'!$D$16&lt;1.9605,324.57-67.0069*(1.9605-'Imperial ME - Current'!$D$16),324.57)</f>
        <v>324.57</v>
      </c>
      <c r="S210" s="1">
        <f t="shared" si="72"/>
        <v>102821.83999999962</v>
      </c>
      <c r="V210" s="40">
        <v>232</v>
      </c>
      <c r="W210" s="40">
        <f>IF('Imperial ME - Current'!$E$16&lt;1.9677,859.07-155.85*(1.9677-'Imperial ME - Current'!$E$16),859.07)</f>
        <v>859.07</v>
      </c>
      <c r="X210" s="1">
        <f t="shared" si="66"/>
        <v>195154.52000000014</v>
      </c>
      <c r="Y210" s="40">
        <f>IF('Imperial ME - Current'!$E$16&lt;1.9605,324.57-67.0069*(1.9605-'Imperial ME - Current'!$E$16),324.57)</f>
        <v>324.57</v>
      </c>
      <c r="Z210" s="1">
        <f t="shared" si="73"/>
        <v>102821.83999999962</v>
      </c>
      <c r="AC210" s="40">
        <v>232</v>
      </c>
      <c r="AD210" s="40">
        <f>IF('Imperial ME - Current'!$F$16&lt;1.9677,859.07-155.85*(1.9677-'Imperial ME - Current'!$F$16),859.07)</f>
        <v>859.07</v>
      </c>
      <c r="AE210" s="1">
        <f t="shared" si="67"/>
        <v>195154.52000000014</v>
      </c>
      <c r="AF210" s="40">
        <f>IF('Imperial ME - Current'!$F$16&lt;1.9605,324.57-67.0069*(1.9605-'Imperial ME - Current'!$F$16),324.57)</f>
        <v>324.57</v>
      </c>
      <c r="AG210" s="1">
        <f t="shared" si="74"/>
        <v>102821.83999999962</v>
      </c>
      <c r="AJ210" s="40">
        <v>232</v>
      </c>
      <c r="AK210" s="40">
        <f>IF('Imperial ME - Current'!$G$16&lt;1.9677,859.07-155.85*(1.9677-'Imperial ME - Current'!$G$16),859.07)</f>
        <v>859.07</v>
      </c>
      <c r="AL210" s="1">
        <f t="shared" si="68"/>
        <v>195154.52000000014</v>
      </c>
      <c r="AM210" s="40">
        <f>IF('Imperial ME - Current'!$G$16&lt;1.9605,324.57-67.0069*(1.9605-'Imperial ME - Current'!$G$16),324.57)</f>
        <v>324.57</v>
      </c>
      <c r="AN210" s="1">
        <f t="shared" si="75"/>
        <v>102821.83999999962</v>
      </c>
      <c r="AQ210" s="40">
        <v>232</v>
      </c>
      <c r="AR210" s="40">
        <f>IF('Imperial ME - Current'!$H$16&lt;1.9677,859.07-155.85*(1.9677-'Imperial ME - Current'!$H$16),859.07)</f>
        <v>859.07</v>
      </c>
      <c r="AS210" s="1">
        <f t="shared" si="69"/>
        <v>195154.52000000014</v>
      </c>
      <c r="AT210" s="40">
        <f>IF('Imperial ME - Current'!$H$16&lt;1.9605,324.57-67.0069*(1.9605-'Imperial ME - Current'!$H$16),324.57)</f>
        <v>324.57</v>
      </c>
      <c r="AU210" s="1">
        <f t="shared" si="76"/>
        <v>102821.83999999962</v>
      </c>
      <c r="AX210" s="40">
        <v>232</v>
      </c>
      <c r="AY210" s="40">
        <f>IF('Imperial ME - Current'!$I$16&lt;1.9677,859.07-155.85*(1.9677-'Imperial ME - Current'!$I$16),859.07)</f>
        <v>859.07</v>
      </c>
      <c r="AZ210" s="1">
        <f t="shared" si="70"/>
        <v>195154.52000000014</v>
      </c>
      <c r="BA210" s="40">
        <f>IF('Imperial ME - Current'!$I$16&lt;1.9605,324.57-67.0069*(1.9605-'Imperial ME - Current'!$I$16),324.57)</f>
        <v>324.57</v>
      </c>
      <c r="BB210" s="1">
        <f t="shared" si="77"/>
        <v>102821.83999999962</v>
      </c>
    </row>
    <row r="211" spans="1:54" x14ac:dyDescent="0.25">
      <c r="A211" s="40">
        <v>233</v>
      </c>
      <c r="B211" s="40">
        <f>IF('Imperial ME - Current'!$B$16&lt;1.9677,859.07-155.85*(1.9677-'Imperial ME - Current'!$B$16),859.07)</f>
        <v>859.07</v>
      </c>
      <c r="C211" s="1">
        <f t="shared" si="63"/>
        <v>196013.59000000014</v>
      </c>
      <c r="D211" s="40">
        <f>IF('Imperial ME - Current'!$B$16&lt;1.9605,324.57-67.0069*(1.9605-'Imperial ME - Current'!$B$16),324.57)</f>
        <v>324.57</v>
      </c>
      <c r="E211" s="1">
        <f t="shared" si="62"/>
        <v>103146.40999999963</v>
      </c>
      <c r="H211" s="40">
        <v>233</v>
      </c>
      <c r="I211" s="40">
        <f>IF('Imperial ME - Current'!$C$16&lt;1.9677,859.07-155.85*(1.9677-'Imperial ME - Current'!$C$16),859.07)</f>
        <v>859.07</v>
      </c>
      <c r="J211" s="1">
        <f t="shared" si="64"/>
        <v>196013.59000000014</v>
      </c>
      <c r="K211" s="40">
        <f>IF('Imperial ME - Current'!$C$16&lt;1.9605,324.57-67.0069*(1.9605-'Imperial ME - Current'!$C$16),324.57)</f>
        <v>324.57</v>
      </c>
      <c r="L211" s="1">
        <f t="shared" si="71"/>
        <v>103146.40999999963</v>
      </c>
      <c r="O211" s="40">
        <v>233</v>
      </c>
      <c r="P211" s="40">
        <f>IF('Imperial ME - Current'!$D$16&lt;1.9677,859.07-155.85*(1.9677-'Imperial ME - Current'!$D$16),859.07)</f>
        <v>859.07</v>
      </c>
      <c r="Q211" s="1">
        <f t="shared" si="65"/>
        <v>196013.59000000014</v>
      </c>
      <c r="R211" s="40">
        <f>IF('Imperial ME - Current'!$D$16&lt;1.9605,324.57-67.0069*(1.9605-'Imperial ME - Current'!$D$16),324.57)</f>
        <v>324.57</v>
      </c>
      <c r="S211" s="1">
        <f t="shared" si="72"/>
        <v>103146.40999999963</v>
      </c>
      <c r="V211" s="40">
        <v>233</v>
      </c>
      <c r="W211" s="40">
        <f>IF('Imperial ME - Current'!$E$16&lt;1.9677,859.07-155.85*(1.9677-'Imperial ME - Current'!$E$16),859.07)</f>
        <v>859.07</v>
      </c>
      <c r="X211" s="1">
        <f t="shared" si="66"/>
        <v>196013.59000000014</v>
      </c>
      <c r="Y211" s="40">
        <f>IF('Imperial ME - Current'!$E$16&lt;1.9605,324.57-67.0069*(1.9605-'Imperial ME - Current'!$E$16),324.57)</f>
        <v>324.57</v>
      </c>
      <c r="Z211" s="1">
        <f t="shared" si="73"/>
        <v>103146.40999999963</v>
      </c>
      <c r="AC211" s="40">
        <v>233</v>
      </c>
      <c r="AD211" s="40">
        <f>IF('Imperial ME - Current'!$F$16&lt;1.9677,859.07-155.85*(1.9677-'Imperial ME - Current'!$F$16),859.07)</f>
        <v>859.07</v>
      </c>
      <c r="AE211" s="1">
        <f t="shared" si="67"/>
        <v>196013.59000000014</v>
      </c>
      <c r="AF211" s="40">
        <f>IF('Imperial ME - Current'!$F$16&lt;1.9605,324.57-67.0069*(1.9605-'Imperial ME - Current'!$F$16),324.57)</f>
        <v>324.57</v>
      </c>
      <c r="AG211" s="1">
        <f t="shared" si="74"/>
        <v>103146.40999999963</v>
      </c>
      <c r="AJ211" s="40">
        <v>233</v>
      </c>
      <c r="AK211" s="40">
        <f>IF('Imperial ME - Current'!$G$16&lt;1.9677,859.07-155.85*(1.9677-'Imperial ME - Current'!$G$16),859.07)</f>
        <v>859.07</v>
      </c>
      <c r="AL211" s="1">
        <f t="shared" si="68"/>
        <v>196013.59000000014</v>
      </c>
      <c r="AM211" s="40">
        <f>IF('Imperial ME - Current'!$G$16&lt;1.9605,324.57-67.0069*(1.9605-'Imperial ME - Current'!$G$16),324.57)</f>
        <v>324.57</v>
      </c>
      <c r="AN211" s="1">
        <f t="shared" si="75"/>
        <v>103146.40999999963</v>
      </c>
      <c r="AQ211" s="40">
        <v>233</v>
      </c>
      <c r="AR211" s="40">
        <f>IF('Imperial ME - Current'!$H$16&lt;1.9677,859.07-155.85*(1.9677-'Imperial ME - Current'!$H$16),859.07)</f>
        <v>859.07</v>
      </c>
      <c r="AS211" s="1">
        <f t="shared" si="69"/>
        <v>196013.59000000014</v>
      </c>
      <c r="AT211" s="40">
        <f>IF('Imperial ME - Current'!$H$16&lt;1.9605,324.57-67.0069*(1.9605-'Imperial ME - Current'!$H$16),324.57)</f>
        <v>324.57</v>
      </c>
      <c r="AU211" s="1">
        <f t="shared" si="76"/>
        <v>103146.40999999963</v>
      </c>
      <c r="AX211" s="40">
        <v>233</v>
      </c>
      <c r="AY211" s="40">
        <f>IF('Imperial ME - Current'!$I$16&lt;1.9677,859.07-155.85*(1.9677-'Imperial ME - Current'!$I$16),859.07)</f>
        <v>859.07</v>
      </c>
      <c r="AZ211" s="1">
        <f t="shared" si="70"/>
        <v>196013.59000000014</v>
      </c>
      <c r="BA211" s="40">
        <f>IF('Imperial ME - Current'!$I$16&lt;1.9605,324.57-67.0069*(1.9605-'Imperial ME - Current'!$I$16),324.57)</f>
        <v>324.57</v>
      </c>
      <c r="BB211" s="1">
        <f t="shared" si="77"/>
        <v>103146.40999999963</v>
      </c>
    </row>
    <row r="212" spans="1:54" x14ac:dyDescent="0.25">
      <c r="A212" s="40">
        <v>234</v>
      </c>
      <c r="B212" s="40">
        <f>IF('Imperial ME - Current'!$B$16&lt;1.9677,859.07-155.85*(1.9677-'Imperial ME - Current'!$B$16),859.07)</f>
        <v>859.07</v>
      </c>
      <c r="C212" s="1">
        <f t="shared" si="63"/>
        <v>196872.66000000015</v>
      </c>
      <c r="D212" s="40">
        <f>IF('Imperial ME - Current'!$B$16&lt;1.9605,324.57-67.0069*(1.9605-'Imperial ME - Current'!$B$16),324.57)</f>
        <v>324.57</v>
      </c>
      <c r="E212" s="1">
        <f t="shared" si="62"/>
        <v>103470.97999999963</v>
      </c>
      <c r="H212" s="40">
        <v>234</v>
      </c>
      <c r="I212" s="40">
        <f>IF('Imperial ME - Current'!$C$16&lt;1.9677,859.07-155.85*(1.9677-'Imperial ME - Current'!$C$16),859.07)</f>
        <v>859.07</v>
      </c>
      <c r="J212" s="1">
        <f t="shared" si="64"/>
        <v>196872.66000000015</v>
      </c>
      <c r="K212" s="40">
        <f>IF('Imperial ME - Current'!$C$16&lt;1.9605,324.57-67.0069*(1.9605-'Imperial ME - Current'!$C$16),324.57)</f>
        <v>324.57</v>
      </c>
      <c r="L212" s="1">
        <f t="shared" si="71"/>
        <v>103470.97999999963</v>
      </c>
      <c r="O212" s="40">
        <v>234</v>
      </c>
      <c r="P212" s="40">
        <f>IF('Imperial ME - Current'!$D$16&lt;1.9677,859.07-155.85*(1.9677-'Imperial ME - Current'!$D$16),859.07)</f>
        <v>859.07</v>
      </c>
      <c r="Q212" s="1">
        <f t="shared" si="65"/>
        <v>196872.66000000015</v>
      </c>
      <c r="R212" s="40">
        <f>IF('Imperial ME - Current'!$D$16&lt;1.9605,324.57-67.0069*(1.9605-'Imperial ME - Current'!$D$16),324.57)</f>
        <v>324.57</v>
      </c>
      <c r="S212" s="1">
        <f t="shared" si="72"/>
        <v>103470.97999999963</v>
      </c>
      <c r="V212" s="40">
        <v>234</v>
      </c>
      <c r="W212" s="40">
        <f>IF('Imperial ME - Current'!$E$16&lt;1.9677,859.07-155.85*(1.9677-'Imperial ME - Current'!$E$16),859.07)</f>
        <v>859.07</v>
      </c>
      <c r="X212" s="1">
        <f t="shared" si="66"/>
        <v>196872.66000000015</v>
      </c>
      <c r="Y212" s="40">
        <f>IF('Imperial ME - Current'!$E$16&lt;1.9605,324.57-67.0069*(1.9605-'Imperial ME - Current'!$E$16),324.57)</f>
        <v>324.57</v>
      </c>
      <c r="Z212" s="1">
        <f t="shared" si="73"/>
        <v>103470.97999999963</v>
      </c>
      <c r="AC212" s="40">
        <v>234</v>
      </c>
      <c r="AD212" s="40">
        <f>IF('Imperial ME - Current'!$F$16&lt;1.9677,859.07-155.85*(1.9677-'Imperial ME - Current'!$F$16),859.07)</f>
        <v>859.07</v>
      </c>
      <c r="AE212" s="1">
        <f t="shared" si="67"/>
        <v>196872.66000000015</v>
      </c>
      <c r="AF212" s="40">
        <f>IF('Imperial ME - Current'!$F$16&lt;1.9605,324.57-67.0069*(1.9605-'Imperial ME - Current'!$F$16),324.57)</f>
        <v>324.57</v>
      </c>
      <c r="AG212" s="1">
        <f t="shared" si="74"/>
        <v>103470.97999999963</v>
      </c>
      <c r="AJ212" s="40">
        <v>234</v>
      </c>
      <c r="AK212" s="40">
        <f>IF('Imperial ME - Current'!$G$16&lt;1.9677,859.07-155.85*(1.9677-'Imperial ME - Current'!$G$16),859.07)</f>
        <v>859.07</v>
      </c>
      <c r="AL212" s="1">
        <f t="shared" si="68"/>
        <v>196872.66000000015</v>
      </c>
      <c r="AM212" s="40">
        <f>IF('Imperial ME - Current'!$G$16&lt;1.9605,324.57-67.0069*(1.9605-'Imperial ME - Current'!$G$16),324.57)</f>
        <v>324.57</v>
      </c>
      <c r="AN212" s="1">
        <f t="shared" si="75"/>
        <v>103470.97999999963</v>
      </c>
      <c r="AQ212" s="40">
        <v>234</v>
      </c>
      <c r="AR212" s="40">
        <f>IF('Imperial ME - Current'!$H$16&lt;1.9677,859.07-155.85*(1.9677-'Imperial ME - Current'!$H$16),859.07)</f>
        <v>859.07</v>
      </c>
      <c r="AS212" s="1">
        <f t="shared" si="69"/>
        <v>196872.66000000015</v>
      </c>
      <c r="AT212" s="40">
        <f>IF('Imperial ME - Current'!$H$16&lt;1.9605,324.57-67.0069*(1.9605-'Imperial ME - Current'!$H$16),324.57)</f>
        <v>324.57</v>
      </c>
      <c r="AU212" s="1">
        <f t="shared" si="76"/>
        <v>103470.97999999963</v>
      </c>
      <c r="AX212" s="40">
        <v>234</v>
      </c>
      <c r="AY212" s="40">
        <f>IF('Imperial ME - Current'!$I$16&lt;1.9677,859.07-155.85*(1.9677-'Imperial ME - Current'!$I$16),859.07)</f>
        <v>859.07</v>
      </c>
      <c r="AZ212" s="1">
        <f t="shared" si="70"/>
        <v>196872.66000000015</v>
      </c>
      <c r="BA212" s="40">
        <f>IF('Imperial ME - Current'!$I$16&lt;1.9605,324.57-67.0069*(1.9605-'Imperial ME - Current'!$I$16),324.57)</f>
        <v>324.57</v>
      </c>
      <c r="BB212" s="1">
        <f t="shared" si="77"/>
        <v>103470.97999999963</v>
      </c>
    </row>
    <row r="213" spans="1:54" x14ac:dyDescent="0.25">
      <c r="A213" s="40">
        <v>235</v>
      </c>
      <c r="B213" s="40">
        <f>IF('Imperial ME - Current'!$B$16&lt;1.9677,859.07-155.85*(1.9677-'Imperial ME - Current'!$B$16),859.07)</f>
        <v>859.07</v>
      </c>
      <c r="C213" s="1">
        <f t="shared" si="63"/>
        <v>197731.73000000016</v>
      </c>
      <c r="D213" s="40">
        <f>IF('Imperial ME - Current'!$B$16&lt;1.9605,324.57-67.0069*(1.9605-'Imperial ME - Current'!$B$16),324.57)</f>
        <v>324.57</v>
      </c>
      <c r="E213" s="1">
        <f t="shared" si="62"/>
        <v>103795.54999999964</v>
      </c>
      <c r="H213" s="40">
        <v>235</v>
      </c>
      <c r="I213" s="40">
        <f>IF('Imperial ME - Current'!$C$16&lt;1.9677,859.07-155.85*(1.9677-'Imperial ME - Current'!$C$16),859.07)</f>
        <v>859.07</v>
      </c>
      <c r="J213" s="1">
        <f t="shared" si="64"/>
        <v>197731.73000000016</v>
      </c>
      <c r="K213" s="40">
        <f>IF('Imperial ME - Current'!$C$16&lt;1.9605,324.57-67.0069*(1.9605-'Imperial ME - Current'!$C$16),324.57)</f>
        <v>324.57</v>
      </c>
      <c r="L213" s="1">
        <f t="shared" si="71"/>
        <v>103795.54999999964</v>
      </c>
      <c r="O213" s="40">
        <v>235</v>
      </c>
      <c r="P213" s="40">
        <f>IF('Imperial ME - Current'!$D$16&lt;1.9677,859.07-155.85*(1.9677-'Imperial ME - Current'!$D$16),859.07)</f>
        <v>859.07</v>
      </c>
      <c r="Q213" s="1">
        <f t="shared" si="65"/>
        <v>197731.73000000016</v>
      </c>
      <c r="R213" s="40">
        <f>IF('Imperial ME - Current'!$D$16&lt;1.9605,324.57-67.0069*(1.9605-'Imperial ME - Current'!$D$16),324.57)</f>
        <v>324.57</v>
      </c>
      <c r="S213" s="1">
        <f t="shared" si="72"/>
        <v>103795.54999999964</v>
      </c>
      <c r="V213" s="40">
        <v>235</v>
      </c>
      <c r="W213" s="40">
        <f>IF('Imperial ME - Current'!$E$16&lt;1.9677,859.07-155.85*(1.9677-'Imperial ME - Current'!$E$16),859.07)</f>
        <v>859.07</v>
      </c>
      <c r="X213" s="1">
        <f t="shared" si="66"/>
        <v>197731.73000000016</v>
      </c>
      <c r="Y213" s="40">
        <f>IF('Imperial ME - Current'!$E$16&lt;1.9605,324.57-67.0069*(1.9605-'Imperial ME - Current'!$E$16),324.57)</f>
        <v>324.57</v>
      </c>
      <c r="Z213" s="1">
        <f t="shared" si="73"/>
        <v>103795.54999999964</v>
      </c>
      <c r="AC213" s="40">
        <v>235</v>
      </c>
      <c r="AD213" s="40">
        <f>IF('Imperial ME - Current'!$F$16&lt;1.9677,859.07-155.85*(1.9677-'Imperial ME - Current'!$F$16),859.07)</f>
        <v>859.07</v>
      </c>
      <c r="AE213" s="1">
        <f t="shared" si="67"/>
        <v>197731.73000000016</v>
      </c>
      <c r="AF213" s="40">
        <f>IF('Imperial ME - Current'!$F$16&lt;1.9605,324.57-67.0069*(1.9605-'Imperial ME - Current'!$F$16),324.57)</f>
        <v>324.57</v>
      </c>
      <c r="AG213" s="1">
        <f t="shared" si="74"/>
        <v>103795.54999999964</v>
      </c>
      <c r="AJ213" s="40">
        <v>235</v>
      </c>
      <c r="AK213" s="40">
        <f>IF('Imperial ME - Current'!$G$16&lt;1.9677,859.07-155.85*(1.9677-'Imperial ME - Current'!$G$16),859.07)</f>
        <v>859.07</v>
      </c>
      <c r="AL213" s="1">
        <f t="shared" si="68"/>
        <v>197731.73000000016</v>
      </c>
      <c r="AM213" s="40">
        <f>IF('Imperial ME - Current'!$G$16&lt;1.9605,324.57-67.0069*(1.9605-'Imperial ME - Current'!$G$16),324.57)</f>
        <v>324.57</v>
      </c>
      <c r="AN213" s="1">
        <f t="shared" si="75"/>
        <v>103795.54999999964</v>
      </c>
      <c r="AQ213" s="40">
        <v>235</v>
      </c>
      <c r="AR213" s="40">
        <f>IF('Imperial ME - Current'!$H$16&lt;1.9677,859.07-155.85*(1.9677-'Imperial ME - Current'!$H$16),859.07)</f>
        <v>859.07</v>
      </c>
      <c r="AS213" s="1">
        <f t="shared" si="69"/>
        <v>197731.73000000016</v>
      </c>
      <c r="AT213" s="40">
        <f>IF('Imperial ME - Current'!$H$16&lt;1.9605,324.57-67.0069*(1.9605-'Imperial ME - Current'!$H$16),324.57)</f>
        <v>324.57</v>
      </c>
      <c r="AU213" s="1">
        <f t="shared" si="76"/>
        <v>103795.54999999964</v>
      </c>
      <c r="AX213" s="40">
        <v>235</v>
      </c>
      <c r="AY213" s="40">
        <f>IF('Imperial ME - Current'!$I$16&lt;1.9677,859.07-155.85*(1.9677-'Imperial ME - Current'!$I$16),859.07)</f>
        <v>859.07</v>
      </c>
      <c r="AZ213" s="1">
        <f t="shared" si="70"/>
        <v>197731.73000000016</v>
      </c>
      <c r="BA213" s="40">
        <f>IF('Imperial ME - Current'!$I$16&lt;1.9605,324.57-67.0069*(1.9605-'Imperial ME - Current'!$I$16),324.57)</f>
        <v>324.57</v>
      </c>
      <c r="BB213" s="1">
        <f t="shared" si="77"/>
        <v>103795.54999999964</v>
      </c>
    </row>
    <row r="214" spans="1:54" x14ac:dyDescent="0.25">
      <c r="A214" s="40">
        <v>236</v>
      </c>
      <c r="B214" s="40">
        <f>IF('Imperial ME - Current'!$B$16&lt;1.9677,859.07-155.85*(1.9677-'Imperial ME - Current'!$B$16),859.07)</f>
        <v>859.07</v>
      </c>
      <c r="C214" s="1">
        <f t="shared" si="63"/>
        <v>198590.80000000016</v>
      </c>
      <c r="D214" s="40">
        <f>IF('Imperial ME - Current'!$B$16&lt;1.9605,324.57-67.0069*(1.9605-'Imperial ME - Current'!$B$16),324.57)</f>
        <v>324.57</v>
      </c>
      <c r="E214" s="1">
        <f t="shared" si="62"/>
        <v>104120.11999999965</v>
      </c>
      <c r="H214" s="40">
        <v>236</v>
      </c>
      <c r="I214" s="40">
        <f>IF('Imperial ME - Current'!$C$16&lt;1.9677,859.07-155.85*(1.9677-'Imperial ME - Current'!$C$16),859.07)</f>
        <v>859.07</v>
      </c>
      <c r="J214" s="1">
        <f t="shared" si="64"/>
        <v>198590.80000000016</v>
      </c>
      <c r="K214" s="40">
        <f>IF('Imperial ME - Current'!$C$16&lt;1.9605,324.57-67.0069*(1.9605-'Imperial ME - Current'!$C$16),324.57)</f>
        <v>324.57</v>
      </c>
      <c r="L214" s="1">
        <f t="shared" si="71"/>
        <v>104120.11999999965</v>
      </c>
      <c r="O214" s="40">
        <v>236</v>
      </c>
      <c r="P214" s="40">
        <f>IF('Imperial ME - Current'!$D$16&lt;1.9677,859.07-155.85*(1.9677-'Imperial ME - Current'!$D$16),859.07)</f>
        <v>859.07</v>
      </c>
      <c r="Q214" s="1">
        <f t="shared" si="65"/>
        <v>198590.80000000016</v>
      </c>
      <c r="R214" s="40">
        <f>IF('Imperial ME - Current'!$D$16&lt;1.9605,324.57-67.0069*(1.9605-'Imperial ME - Current'!$D$16),324.57)</f>
        <v>324.57</v>
      </c>
      <c r="S214" s="1">
        <f t="shared" si="72"/>
        <v>104120.11999999965</v>
      </c>
      <c r="V214" s="40">
        <v>236</v>
      </c>
      <c r="W214" s="40">
        <f>IF('Imperial ME - Current'!$E$16&lt;1.9677,859.07-155.85*(1.9677-'Imperial ME - Current'!$E$16),859.07)</f>
        <v>859.07</v>
      </c>
      <c r="X214" s="1">
        <f t="shared" si="66"/>
        <v>198590.80000000016</v>
      </c>
      <c r="Y214" s="40">
        <f>IF('Imperial ME - Current'!$E$16&lt;1.9605,324.57-67.0069*(1.9605-'Imperial ME - Current'!$E$16),324.57)</f>
        <v>324.57</v>
      </c>
      <c r="Z214" s="1">
        <f t="shared" si="73"/>
        <v>104120.11999999965</v>
      </c>
      <c r="AC214" s="40">
        <v>236</v>
      </c>
      <c r="AD214" s="40">
        <f>IF('Imperial ME - Current'!$F$16&lt;1.9677,859.07-155.85*(1.9677-'Imperial ME - Current'!$F$16),859.07)</f>
        <v>859.07</v>
      </c>
      <c r="AE214" s="1">
        <f t="shared" si="67"/>
        <v>198590.80000000016</v>
      </c>
      <c r="AF214" s="40">
        <f>IF('Imperial ME - Current'!$F$16&lt;1.9605,324.57-67.0069*(1.9605-'Imperial ME - Current'!$F$16),324.57)</f>
        <v>324.57</v>
      </c>
      <c r="AG214" s="1">
        <f t="shared" si="74"/>
        <v>104120.11999999965</v>
      </c>
      <c r="AJ214" s="40">
        <v>236</v>
      </c>
      <c r="AK214" s="40">
        <f>IF('Imperial ME - Current'!$G$16&lt;1.9677,859.07-155.85*(1.9677-'Imperial ME - Current'!$G$16),859.07)</f>
        <v>859.07</v>
      </c>
      <c r="AL214" s="1">
        <f t="shared" si="68"/>
        <v>198590.80000000016</v>
      </c>
      <c r="AM214" s="40">
        <f>IF('Imperial ME - Current'!$G$16&lt;1.9605,324.57-67.0069*(1.9605-'Imperial ME - Current'!$G$16),324.57)</f>
        <v>324.57</v>
      </c>
      <c r="AN214" s="1">
        <f t="shared" si="75"/>
        <v>104120.11999999965</v>
      </c>
      <c r="AQ214" s="40">
        <v>236</v>
      </c>
      <c r="AR214" s="40">
        <f>IF('Imperial ME - Current'!$H$16&lt;1.9677,859.07-155.85*(1.9677-'Imperial ME - Current'!$H$16),859.07)</f>
        <v>859.07</v>
      </c>
      <c r="AS214" s="1">
        <f t="shared" si="69"/>
        <v>198590.80000000016</v>
      </c>
      <c r="AT214" s="40">
        <f>IF('Imperial ME - Current'!$H$16&lt;1.9605,324.57-67.0069*(1.9605-'Imperial ME - Current'!$H$16),324.57)</f>
        <v>324.57</v>
      </c>
      <c r="AU214" s="1">
        <f t="shared" si="76"/>
        <v>104120.11999999965</v>
      </c>
      <c r="AX214" s="40">
        <v>236</v>
      </c>
      <c r="AY214" s="40">
        <f>IF('Imperial ME - Current'!$I$16&lt;1.9677,859.07-155.85*(1.9677-'Imperial ME - Current'!$I$16),859.07)</f>
        <v>859.07</v>
      </c>
      <c r="AZ214" s="1">
        <f t="shared" si="70"/>
        <v>198590.80000000016</v>
      </c>
      <c r="BA214" s="40">
        <f>IF('Imperial ME - Current'!$I$16&lt;1.9605,324.57-67.0069*(1.9605-'Imperial ME - Current'!$I$16),324.57)</f>
        <v>324.57</v>
      </c>
      <c r="BB214" s="1">
        <f t="shared" si="77"/>
        <v>104120.11999999965</v>
      </c>
    </row>
    <row r="215" spans="1:54" x14ac:dyDescent="0.25">
      <c r="A215" s="40">
        <v>237</v>
      </c>
      <c r="B215" s="40">
        <f>IF('Imperial ME - Current'!$B$16&lt;1.9677,859.07-155.85*(1.9677-'Imperial ME - Current'!$B$16),859.07)</f>
        <v>859.07</v>
      </c>
      <c r="C215" s="1">
        <f t="shared" si="63"/>
        <v>199449.87000000017</v>
      </c>
      <c r="D215" s="40">
        <f>IF('Imperial ME - Current'!$B$16&lt;1.9605,324.57-67.0069*(1.9605-'Imperial ME - Current'!$B$16),324.57)</f>
        <v>324.57</v>
      </c>
      <c r="E215" s="1">
        <f t="shared" si="62"/>
        <v>104444.68999999965</v>
      </c>
      <c r="H215" s="40">
        <v>237</v>
      </c>
      <c r="I215" s="40">
        <f>IF('Imperial ME - Current'!$C$16&lt;1.9677,859.07-155.85*(1.9677-'Imperial ME - Current'!$C$16),859.07)</f>
        <v>859.07</v>
      </c>
      <c r="J215" s="1">
        <f t="shared" si="64"/>
        <v>199449.87000000017</v>
      </c>
      <c r="K215" s="40">
        <f>IF('Imperial ME - Current'!$C$16&lt;1.9605,324.57-67.0069*(1.9605-'Imperial ME - Current'!$C$16),324.57)</f>
        <v>324.57</v>
      </c>
      <c r="L215" s="1">
        <f t="shared" si="71"/>
        <v>104444.68999999965</v>
      </c>
      <c r="O215" s="40">
        <v>237</v>
      </c>
      <c r="P215" s="40">
        <f>IF('Imperial ME - Current'!$D$16&lt;1.9677,859.07-155.85*(1.9677-'Imperial ME - Current'!$D$16),859.07)</f>
        <v>859.07</v>
      </c>
      <c r="Q215" s="1">
        <f t="shared" si="65"/>
        <v>199449.87000000017</v>
      </c>
      <c r="R215" s="40">
        <f>IF('Imperial ME - Current'!$D$16&lt;1.9605,324.57-67.0069*(1.9605-'Imperial ME - Current'!$D$16),324.57)</f>
        <v>324.57</v>
      </c>
      <c r="S215" s="1">
        <f t="shared" si="72"/>
        <v>104444.68999999965</v>
      </c>
      <c r="V215" s="40">
        <v>237</v>
      </c>
      <c r="W215" s="40">
        <f>IF('Imperial ME - Current'!$E$16&lt;1.9677,859.07-155.85*(1.9677-'Imperial ME - Current'!$E$16),859.07)</f>
        <v>859.07</v>
      </c>
      <c r="X215" s="1">
        <f t="shared" si="66"/>
        <v>199449.87000000017</v>
      </c>
      <c r="Y215" s="40">
        <f>IF('Imperial ME - Current'!$E$16&lt;1.9605,324.57-67.0069*(1.9605-'Imperial ME - Current'!$E$16),324.57)</f>
        <v>324.57</v>
      </c>
      <c r="Z215" s="1">
        <f t="shared" si="73"/>
        <v>104444.68999999965</v>
      </c>
      <c r="AC215" s="40">
        <v>237</v>
      </c>
      <c r="AD215" s="40">
        <f>IF('Imperial ME - Current'!$F$16&lt;1.9677,859.07-155.85*(1.9677-'Imperial ME - Current'!$F$16),859.07)</f>
        <v>859.07</v>
      </c>
      <c r="AE215" s="1">
        <f t="shared" si="67"/>
        <v>199449.87000000017</v>
      </c>
      <c r="AF215" s="40">
        <f>IF('Imperial ME - Current'!$F$16&lt;1.9605,324.57-67.0069*(1.9605-'Imperial ME - Current'!$F$16),324.57)</f>
        <v>324.57</v>
      </c>
      <c r="AG215" s="1">
        <f t="shared" si="74"/>
        <v>104444.68999999965</v>
      </c>
      <c r="AJ215" s="40">
        <v>237</v>
      </c>
      <c r="AK215" s="40">
        <f>IF('Imperial ME - Current'!$G$16&lt;1.9677,859.07-155.85*(1.9677-'Imperial ME - Current'!$G$16),859.07)</f>
        <v>859.07</v>
      </c>
      <c r="AL215" s="1">
        <f t="shared" si="68"/>
        <v>199449.87000000017</v>
      </c>
      <c r="AM215" s="40">
        <f>IF('Imperial ME - Current'!$G$16&lt;1.9605,324.57-67.0069*(1.9605-'Imperial ME - Current'!$G$16),324.57)</f>
        <v>324.57</v>
      </c>
      <c r="AN215" s="1">
        <f t="shared" si="75"/>
        <v>104444.68999999965</v>
      </c>
      <c r="AQ215" s="40">
        <v>237</v>
      </c>
      <c r="AR215" s="40">
        <f>IF('Imperial ME - Current'!$H$16&lt;1.9677,859.07-155.85*(1.9677-'Imperial ME - Current'!$H$16),859.07)</f>
        <v>859.07</v>
      </c>
      <c r="AS215" s="1">
        <f t="shared" si="69"/>
        <v>199449.87000000017</v>
      </c>
      <c r="AT215" s="40">
        <f>IF('Imperial ME - Current'!$H$16&lt;1.9605,324.57-67.0069*(1.9605-'Imperial ME - Current'!$H$16),324.57)</f>
        <v>324.57</v>
      </c>
      <c r="AU215" s="1">
        <f t="shared" si="76"/>
        <v>104444.68999999965</v>
      </c>
      <c r="AX215" s="40">
        <v>237</v>
      </c>
      <c r="AY215" s="40">
        <f>IF('Imperial ME - Current'!$I$16&lt;1.9677,859.07-155.85*(1.9677-'Imperial ME - Current'!$I$16),859.07)</f>
        <v>859.07</v>
      </c>
      <c r="AZ215" s="1">
        <f t="shared" si="70"/>
        <v>199449.87000000017</v>
      </c>
      <c r="BA215" s="40">
        <f>IF('Imperial ME - Current'!$I$16&lt;1.9605,324.57-67.0069*(1.9605-'Imperial ME - Current'!$I$16),324.57)</f>
        <v>324.57</v>
      </c>
      <c r="BB215" s="1">
        <f t="shared" si="77"/>
        <v>104444.68999999965</v>
      </c>
    </row>
    <row r="216" spans="1:54" x14ac:dyDescent="0.25">
      <c r="A216" s="40">
        <v>238</v>
      </c>
      <c r="B216" s="40">
        <f>IF('Imperial ME - Current'!$B$16&lt;1.9677,859.07-155.85*(1.9677-'Imperial ME - Current'!$B$16),859.07)</f>
        <v>859.07</v>
      </c>
      <c r="C216" s="1">
        <f t="shared" si="63"/>
        <v>200308.94000000018</v>
      </c>
      <c r="D216" s="40">
        <f>IF('Imperial ME - Current'!$B$16&lt;1.9605,324.57-67.0069*(1.9605-'Imperial ME - Current'!$B$16),324.57)</f>
        <v>324.57</v>
      </c>
      <c r="E216" s="1">
        <f t="shared" si="62"/>
        <v>104769.25999999966</v>
      </c>
      <c r="H216" s="40">
        <v>238</v>
      </c>
      <c r="I216" s="40">
        <f>IF('Imperial ME - Current'!$C$16&lt;1.9677,859.07-155.85*(1.9677-'Imperial ME - Current'!$C$16),859.07)</f>
        <v>859.07</v>
      </c>
      <c r="J216" s="1">
        <f t="shared" si="64"/>
        <v>200308.94000000018</v>
      </c>
      <c r="K216" s="40">
        <f>IF('Imperial ME - Current'!$C$16&lt;1.9605,324.57-67.0069*(1.9605-'Imperial ME - Current'!$C$16),324.57)</f>
        <v>324.57</v>
      </c>
      <c r="L216" s="1">
        <f t="shared" si="71"/>
        <v>104769.25999999966</v>
      </c>
      <c r="O216" s="40">
        <v>238</v>
      </c>
      <c r="P216" s="40">
        <f>IF('Imperial ME - Current'!$D$16&lt;1.9677,859.07-155.85*(1.9677-'Imperial ME - Current'!$D$16),859.07)</f>
        <v>859.07</v>
      </c>
      <c r="Q216" s="1">
        <f t="shared" si="65"/>
        <v>200308.94000000018</v>
      </c>
      <c r="R216" s="40">
        <f>IF('Imperial ME - Current'!$D$16&lt;1.9605,324.57-67.0069*(1.9605-'Imperial ME - Current'!$D$16),324.57)</f>
        <v>324.57</v>
      </c>
      <c r="S216" s="1">
        <f t="shared" si="72"/>
        <v>104769.25999999966</v>
      </c>
      <c r="V216" s="40">
        <v>238</v>
      </c>
      <c r="W216" s="40">
        <f>IF('Imperial ME - Current'!$E$16&lt;1.9677,859.07-155.85*(1.9677-'Imperial ME - Current'!$E$16),859.07)</f>
        <v>859.07</v>
      </c>
      <c r="X216" s="1">
        <f t="shared" si="66"/>
        <v>200308.94000000018</v>
      </c>
      <c r="Y216" s="40">
        <f>IF('Imperial ME - Current'!$E$16&lt;1.9605,324.57-67.0069*(1.9605-'Imperial ME - Current'!$E$16),324.57)</f>
        <v>324.57</v>
      </c>
      <c r="Z216" s="1">
        <f t="shared" si="73"/>
        <v>104769.25999999966</v>
      </c>
      <c r="AC216" s="40">
        <v>238</v>
      </c>
      <c r="AD216" s="40">
        <f>IF('Imperial ME - Current'!$F$16&lt;1.9677,859.07-155.85*(1.9677-'Imperial ME - Current'!$F$16),859.07)</f>
        <v>859.07</v>
      </c>
      <c r="AE216" s="1">
        <f t="shared" si="67"/>
        <v>200308.94000000018</v>
      </c>
      <c r="AF216" s="40">
        <f>IF('Imperial ME - Current'!$F$16&lt;1.9605,324.57-67.0069*(1.9605-'Imperial ME - Current'!$F$16),324.57)</f>
        <v>324.57</v>
      </c>
      <c r="AG216" s="1">
        <f t="shared" si="74"/>
        <v>104769.25999999966</v>
      </c>
      <c r="AJ216" s="40">
        <v>238</v>
      </c>
      <c r="AK216" s="40">
        <f>IF('Imperial ME - Current'!$G$16&lt;1.9677,859.07-155.85*(1.9677-'Imperial ME - Current'!$G$16),859.07)</f>
        <v>859.07</v>
      </c>
      <c r="AL216" s="1">
        <f t="shared" si="68"/>
        <v>200308.94000000018</v>
      </c>
      <c r="AM216" s="40">
        <f>IF('Imperial ME - Current'!$G$16&lt;1.9605,324.57-67.0069*(1.9605-'Imperial ME - Current'!$G$16),324.57)</f>
        <v>324.57</v>
      </c>
      <c r="AN216" s="1">
        <f t="shared" si="75"/>
        <v>104769.25999999966</v>
      </c>
      <c r="AQ216" s="40">
        <v>238</v>
      </c>
      <c r="AR216" s="40">
        <f>IF('Imperial ME - Current'!$H$16&lt;1.9677,859.07-155.85*(1.9677-'Imperial ME - Current'!$H$16),859.07)</f>
        <v>859.07</v>
      </c>
      <c r="AS216" s="1">
        <f t="shared" si="69"/>
        <v>200308.94000000018</v>
      </c>
      <c r="AT216" s="40">
        <f>IF('Imperial ME - Current'!$H$16&lt;1.9605,324.57-67.0069*(1.9605-'Imperial ME - Current'!$H$16),324.57)</f>
        <v>324.57</v>
      </c>
      <c r="AU216" s="1">
        <f t="shared" si="76"/>
        <v>104769.25999999966</v>
      </c>
      <c r="AX216" s="40">
        <v>238</v>
      </c>
      <c r="AY216" s="40">
        <f>IF('Imperial ME - Current'!$I$16&lt;1.9677,859.07-155.85*(1.9677-'Imperial ME - Current'!$I$16),859.07)</f>
        <v>859.07</v>
      </c>
      <c r="AZ216" s="1">
        <f t="shared" si="70"/>
        <v>200308.94000000018</v>
      </c>
      <c r="BA216" s="40">
        <f>IF('Imperial ME - Current'!$I$16&lt;1.9605,324.57-67.0069*(1.9605-'Imperial ME - Current'!$I$16),324.57)</f>
        <v>324.57</v>
      </c>
      <c r="BB216" s="1">
        <f t="shared" si="77"/>
        <v>104769.25999999966</v>
      </c>
    </row>
    <row r="217" spans="1:54" x14ac:dyDescent="0.25">
      <c r="A217" s="40">
        <v>239</v>
      </c>
      <c r="B217" s="40">
        <f>IF('Imperial ME - Current'!$B$16&lt;1.9677,859.07-155.85*(1.9677-'Imperial ME - Current'!$B$16),859.07)</f>
        <v>859.07</v>
      </c>
      <c r="C217" s="1">
        <f t="shared" si="63"/>
        <v>201168.01000000018</v>
      </c>
      <c r="D217" s="40">
        <f>IF('Imperial ME - Current'!$B$16&lt;1.9605,324.57-67.0069*(1.9605-'Imperial ME - Current'!$B$16),324.57)</f>
        <v>324.57</v>
      </c>
      <c r="E217" s="1">
        <f t="shared" si="62"/>
        <v>105093.82999999967</v>
      </c>
      <c r="H217" s="40">
        <v>239</v>
      </c>
      <c r="I217" s="40">
        <f>IF('Imperial ME - Current'!$C$16&lt;1.9677,859.07-155.85*(1.9677-'Imperial ME - Current'!$C$16),859.07)</f>
        <v>859.07</v>
      </c>
      <c r="J217" s="1">
        <f t="shared" si="64"/>
        <v>201168.01000000018</v>
      </c>
      <c r="K217" s="40">
        <f>IF('Imperial ME - Current'!$C$16&lt;1.9605,324.57-67.0069*(1.9605-'Imperial ME - Current'!$C$16),324.57)</f>
        <v>324.57</v>
      </c>
      <c r="L217" s="1">
        <f t="shared" si="71"/>
        <v>105093.82999999967</v>
      </c>
      <c r="O217" s="40">
        <v>239</v>
      </c>
      <c r="P217" s="40">
        <f>IF('Imperial ME - Current'!$D$16&lt;1.9677,859.07-155.85*(1.9677-'Imperial ME - Current'!$D$16),859.07)</f>
        <v>859.07</v>
      </c>
      <c r="Q217" s="1">
        <f t="shared" si="65"/>
        <v>201168.01000000018</v>
      </c>
      <c r="R217" s="40">
        <f>IF('Imperial ME - Current'!$D$16&lt;1.9605,324.57-67.0069*(1.9605-'Imperial ME - Current'!$D$16),324.57)</f>
        <v>324.57</v>
      </c>
      <c r="S217" s="1">
        <f t="shared" si="72"/>
        <v>105093.82999999967</v>
      </c>
      <c r="V217" s="40">
        <v>239</v>
      </c>
      <c r="W217" s="40">
        <f>IF('Imperial ME - Current'!$E$16&lt;1.9677,859.07-155.85*(1.9677-'Imperial ME - Current'!$E$16),859.07)</f>
        <v>859.07</v>
      </c>
      <c r="X217" s="1">
        <f t="shared" si="66"/>
        <v>201168.01000000018</v>
      </c>
      <c r="Y217" s="40">
        <f>IF('Imperial ME - Current'!$E$16&lt;1.9605,324.57-67.0069*(1.9605-'Imperial ME - Current'!$E$16),324.57)</f>
        <v>324.57</v>
      </c>
      <c r="Z217" s="1">
        <f t="shared" si="73"/>
        <v>105093.82999999967</v>
      </c>
      <c r="AC217" s="40">
        <v>239</v>
      </c>
      <c r="AD217" s="40">
        <f>IF('Imperial ME - Current'!$F$16&lt;1.9677,859.07-155.85*(1.9677-'Imperial ME - Current'!$F$16),859.07)</f>
        <v>859.07</v>
      </c>
      <c r="AE217" s="1">
        <f t="shared" si="67"/>
        <v>201168.01000000018</v>
      </c>
      <c r="AF217" s="40">
        <f>IF('Imperial ME - Current'!$F$16&lt;1.9605,324.57-67.0069*(1.9605-'Imperial ME - Current'!$F$16),324.57)</f>
        <v>324.57</v>
      </c>
      <c r="AG217" s="1">
        <f t="shared" si="74"/>
        <v>105093.82999999967</v>
      </c>
      <c r="AJ217" s="40">
        <v>239</v>
      </c>
      <c r="AK217" s="40">
        <f>IF('Imperial ME - Current'!$G$16&lt;1.9677,859.07-155.85*(1.9677-'Imperial ME - Current'!$G$16),859.07)</f>
        <v>859.07</v>
      </c>
      <c r="AL217" s="1">
        <f t="shared" si="68"/>
        <v>201168.01000000018</v>
      </c>
      <c r="AM217" s="40">
        <f>IF('Imperial ME - Current'!$G$16&lt;1.9605,324.57-67.0069*(1.9605-'Imperial ME - Current'!$G$16),324.57)</f>
        <v>324.57</v>
      </c>
      <c r="AN217" s="1">
        <f t="shared" si="75"/>
        <v>105093.82999999967</v>
      </c>
      <c r="AQ217" s="40">
        <v>239</v>
      </c>
      <c r="AR217" s="40">
        <f>IF('Imperial ME - Current'!$H$16&lt;1.9677,859.07-155.85*(1.9677-'Imperial ME - Current'!$H$16),859.07)</f>
        <v>859.07</v>
      </c>
      <c r="AS217" s="1">
        <f t="shared" si="69"/>
        <v>201168.01000000018</v>
      </c>
      <c r="AT217" s="40">
        <f>IF('Imperial ME - Current'!$H$16&lt;1.9605,324.57-67.0069*(1.9605-'Imperial ME - Current'!$H$16),324.57)</f>
        <v>324.57</v>
      </c>
      <c r="AU217" s="1">
        <f t="shared" si="76"/>
        <v>105093.82999999967</v>
      </c>
      <c r="AX217" s="40">
        <v>239</v>
      </c>
      <c r="AY217" s="40">
        <f>IF('Imperial ME - Current'!$I$16&lt;1.9677,859.07-155.85*(1.9677-'Imperial ME - Current'!$I$16),859.07)</f>
        <v>859.07</v>
      </c>
      <c r="AZ217" s="1">
        <f t="shared" si="70"/>
        <v>201168.01000000018</v>
      </c>
      <c r="BA217" s="40">
        <f>IF('Imperial ME - Current'!$I$16&lt;1.9605,324.57-67.0069*(1.9605-'Imperial ME - Current'!$I$16),324.57)</f>
        <v>324.57</v>
      </c>
      <c r="BB217" s="1">
        <f t="shared" si="77"/>
        <v>105093.82999999967</v>
      </c>
    </row>
    <row r="218" spans="1:54" x14ac:dyDescent="0.25">
      <c r="A218" s="40">
        <v>240</v>
      </c>
      <c r="B218" s="40">
        <f>IF('Imperial ME - Current'!$B$16&lt;1.9677,859.07-155.85*(1.9677-'Imperial ME - Current'!$B$16),859.07)</f>
        <v>859.07</v>
      </c>
      <c r="C218" s="1">
        <f t="shared" si="63"/>
        <v>202027.08000000019</v>
      </c>
      <c r="D218" s="40">
        <f>IF('Imperial ME - Current'!$B$16&lt;1.9605,324.57-67.0069*(1.9605-'Imperial ME - Current'!$B$16),324.57)</f>
        <v>324.57</v>
      </c>
      <c r="E218" s="1">
        <f t="shared" si="62"/>
        <v>105418.39999999967</v>
      </c>
      <c r="H218" s="40">
        <v>240</v>
      </c>
      <c r="I218" s="40">
        <f>IF('Imperial ME - Current'!$C$16&lt;1.9677,859.07-155.85*(1.9677-'Imperial ME - Current'!$C$16),859.07)</f>
        <v>859.07</v>
      </c>
      <c r="J218" s="1">
        <f t="shared" si="64"/>
        <v>202027.08000000019</v>
      </c>
      <c r="K218" s="40">
        <f>IF('Imperial ME - Current'!$C$16&lt;1.9605,324.57-67.0069*(1.9605-'Imperial ME - Current'!$C$16),324.57)</f>
        <v>324.57</v>
      </c>
      <c r="L218" s="1">
        <f t="shared" si="71"/>
        <v>105418.39999999967</v>
      </c>
      <c r="O218" s="40">
        <v>240</v>
      </c>
      <c r="P218" s="40">
        <f>IF('Imperial ME - Current'!$D$16&lt;1.9677,859.07-155.85*(1.9677-'Imperial ME - Current'!$D$16),859.07)</f>
        <v>859.07</v>
      </c>
      <c r="Q218" s="1">
        <f t="shared" si="65"/>
        <v>202027.08000000019</v>
      </c>
      <c r="R218" s="40">
        <f>IF('Imperial ME - Current'!$D$16&lt;1.9605,324.57-67.0069*(1.9605-'Imperial ME - Current'!$D$16),324.57)</f>
        <v>324.57</v>
      </c>
      <c r="S218" s="1">
        <f t="shared" si="72"/>
        <v>105418.39999999967</v>
      </c>
      <c r="V218" s="40">
        <v>240</v>
      </c>
      <c r="W218" s="40">
        <f>IF('Imperial ME - Current'!$E$16&lt;1.9677,859.07-155.85*(1.9677-'Imperial ME - Current'!$E$16),859.07)</f>
        <v>859.07</v>
      </c>
      <c r="X218" s="1">
        <f t="shared" si="66"/>
        <v>202027.08000000019</v>
      </c>
      <c r="Y218" s="40">
        <f>IF('Imperial ME - Current'!$E$16&lt;1.9605,324.57-67.0069*(1.9605-'Imperial ME - Current'!$E$16),324.57)</f>
        <v>324.57</v>
      </c>
      <c r="Z218" s="1">
        <f t="shared" si="73"/>
        <v>105418.39999999967</v>
      </c>
      <c r="AC218" s="40">
        <v>240</v>
      </c>
      <c r="AD218" s="40">
        <f>IF('Imperial ME - Current'!$F$16&lt;1.9677,859.07-155.85*(1.9677-'Imperial ME - Current'!$F$16),859.07)</f>
        <v>859.07</v>
      </c>
      <c r="AE218" s="1">
        <f t="shared" si="67"/>
        <v>202027.08000000019</v>
      </c>
      <c r="AF218" s="40">
        <f>IF('Imperial ME - Current'!$F$16&lt;1.9605,324.57-67.0069*(1.9605-'Imperial ME - Current'!$F$16),324.57)</f>
        <v>324.57</v>
      </c>
      <c r="AG218" s="1">
        <f t="shared" si="74"/>
        <v>105418.39999999967</v>
      </c>
      <c r="AJ218" s="40">
        <v>240</v>
      </c>
      <c r="AK218" s="40">
        <f>IF('Imperial ME - Current'!$G$16&lt;1.9677,859.07-155.85*(1.9677-'Imperial ME - Current'!$G$16),859.07)</f>
        <v>859.07</v>
      </c>
      <c r="AL218" s="1">
        <f t="shared" si="68"/>
        <v>202027.08000000019</v>
      </c>
      <c r="AM218" s="40">
        <f>IF('Imperial ME - Current'!$G$16&lt;1.9605,324.57-67.0069*(1.9605-'Imperial ME - Current'!$G$16),324.57)</f>
        <v>324.57</v>
      </c>
      <c r="AN218" s="1">
        <f t="shared" si="75"/>
        <v>105418.39999999967</v>
      </c>
      <c r="AQ218" s="40">
        <v>240</v>
      </c>
      <c r="AR218" s="40">
        <f>IF('Imperial ME - Current'!$H$16&lt;1.9677,859.07-155.85*(1.9677-'Imperial ME - Current'!$H$16),859.07)</f>
        <v>859.07</v>
      </c>
      <c r="AS218" s="1">
        <f t="shared" si="69"/>
        <v>202027.08000000019</v>
      </c>
      <c r="AT218" s="40">
        <f>IF('Imperial ME - Current'!$H$16&lt;1.9605,324.57-67.0069*(1.9605-'Imperial ME - Current'!$H$16),324.57)</f>
        <v>324.57</v>
      </c>
      <c r="AU218" s="1">
        <f t="shared" si="76"/>
        <v>105418.39999999967</v>
      </c>
      <c r="AX218" s="40">
        <v>240</v>
      </c>
      <c r="AY218" s="40">
        <f>IF('Imperial ME - Current'!$I$16&lt;1.9677,859.07-155.85*(1.9677-'Imperial ME - Current'!$I$16),859.07)</f>
        <v>859.07</v>
      </c>
      <c r="AZ218" s="1">
        <f t="shared" si="70"/>
        <v>202027.08000000019</v>
      </c>
      <c r="BA218" s="40">
        <f>IF('Imperial ME - Current'!$I$16&lt;1.9605,324.57-67.0069*(1.9605-'Imperial ME - Current'!$I$16),324.57)</f>
        <v>324.57</v>
      </c>
      <c r="BB218" s="1">
        <f t="shared" si="77"/>
        <v>105418.39999999967</v>
      </c>
    </row>
    <row r="219" spans="1:54" x14ac:dyDescent="0.25">
      <c r="A219" s="40">
        <v>241</v>
      </c>
      <c r="B219" s="40">
        <f>IF('Imperial ME - Current'!$B$16&lt;1.9677,859.07-155.85*(1.9677-'Imperial ME - Current'!$B$16),859.07)</f>
        <v>859.07</v>
      </c>
      <c r="C219" s="1">
        <f t="shared" si="63"/>
        <v>202886.1500000002</v>
      </c>
      <c r="D219" s="40">
        <f>IF('Imperial ME - Current'!$B$16&lt;1.9605,324.57-67.0069*(1.9605-'Imperial ME - Current'!$B$16),324.57)</f>
        <v>324.57</v>
      </c>
      <c r="E219" s="1">
        <f t="shared" si="62"/>
        <v>105742.96999999968</v>
      </c>
      <c r="H219" s="40">
        <v>241</v>
      </c>
      <c r="I219" s="40">
        <f>IF('Imperial ME - Current'!$C$16&lt;1.9677,859.07-155.85*(1.9677-'Imperial ME - Current'!$C$16),859.07)</f>
        <v>859.07</v>
      </c>
      <c r="J219" s="1">
        <f t="shared" si="64"/>
        <v>202886.1500000002</v>
      </c>
      <c r="K219" s="40">
        <f>IF('Imperial ME - Current'!$C$16&lt;1.9605,324.57-67.0069*(1.9605-'Imperial ME - Current'!$C$16),324.57)</f>
        <v>324.57</v>
      </c>
      <c r="L219" s="1">
        <f t="shared" si="71"/>
        <v>105742.96999999968</v>
      </c>
      <c r="O219" s="40">
        <v>241</v>
      </c>
      <c r="P219" s="40">
        <f>IF('Imperial ME - Current'!$D$16&lt;1.9677,859.07-155.85*(1.9677-'Imperial ME - Current'!$D$16),859.07)</f>
        <v>859.07</v>
      </c>
      <c r="Q219" s="1">
        <f t="shared" si="65"/>
        <v>202886.1500000002</v>
      </c>
      <c r="R219" s="40">
        <f>IF('Imperial ME - Current'!$D$16&lt;1.9605,324.57-67.0069*(1.9605-'Imperial ME - Current'!$D$16),324.57)</f>
        <v>324.57</v>
      </c>
      <c r="S219" s="1">
        <f t="shared" si="72"/>
        <v>105742.96999999968</v>
      </c>
      <c r="V219" s="40">
        <v>241</v>
      </c>
      <c r="W219" s="40">
        <f>IF('Imperial ME - Current'!$E$16&lt;1.9677,859.07-155.85*(1.9677-'Imperial ME - Current'!$E$16),859.07)</f>
        <v>859.07</v>
      </c>
      <c r="X219" s="1">
        <f t="shared" si="66"/>
        <v>202886.1500000002</v>
      </c>
      <c r="Y219" s="40">
        <f>IF('Imperial ME - Current'!$E$16&lt;1.9605,324.57-67.0069*(1.9605-'Imperial ME - Current'!$E$16),324.57)</f>
        <v>324.57</v>
      </c>
      <c r="Z219" s="1">
        <f t="shared" si="73"/>
        <v>105742.96999999968</v>
      </c>
      <c r="AC219" s="40">
        <v>241</v>
      </c>
      <c r="AD219" s="40">
        <f>IF('Imperial ME - Current'!$F$16&lt;1.9677,859.07-155.85*(1.9677-'Imperial ME - Current'!$F$16),859.07)</f>
        <v>859.07</v>
      </c>
      <c r="AE219" s="1">
        <f t="shared" si="67"/>
        <v>202886.1500000002</v>
      </c>
      <c r="AF219" s="40">
        <f>IF('Imperial ME - Current'!$F$16&lt;1.9605,324.57-67.0069*(1.9605-'Imperial ME - Current'!$F$16),324.57)</f>
        <v>324.57</v>
      </c>
      <c r="AG219" s="1">
        <f t="shared" si="74"/>
        <v>105742.96999999968</v>
      </c>
      <c r="AJ219" s="40">
        <v>241</v>
      </c>
      <c r="AK219" s="40">
        <f>IF('Imperial ME - Current'!$G$16&lt;1.9677,859.07-155.85*(1.9677-'Imperial ME - Current'!$G$16),859.07)</f>
        <v>859.07</v>
      </c>
      <c r="AL219" s="1">
        <f t="shared" si="68"/>
        <v>202886.1500000002</v>
      </c>
      <c r="AM219" s="40">
        <f>IF('Imperial ME - Current'!$G$16&lt;1.9605,324.57-67.0069*(1.9605-'Imperial ME - Current'!$G$16),324.57)</f>
        <v>324.57</v>
      </c>
      <c r="AN219" s="1">
        <f t="shared" si="75"/>
        <v>105742.96999999968</v>
      </c>
      <c r="AQ219" s="40">
        <v>241</v>
      </c>
      <c r="AR219" s="40">
        <f>IF('Imperial ME - Current'!$H$16&lt;1.9677,859.07-155.85*(1.9677-'Imperial ME - Current'!$H$16),859.07)</f>
        <v>859.07</v>
      </c>
      <c r="AS219" s="1">
        <f t="shared" si="69"/>
        <v>202886.1500000002</v>
      </c>
      <c r="AT219" s="40">
        <f>IF('Imperial ME - Current'!$H$16&lt;1.9605,324.57-67.0069*(1.9605-'Imperial ME - Current'!$H$16),324.57)</f>
        <v>324.57</v>
      </c>
      <c r="AU219" s="1">
        <f t="shared" si="76"/>
        <v>105742.96999999968</v>
      </c>
      <c r="AX219" s="40">
        <v>241</v>
      </c>
      <c r="AY219" s="40">
        <f>IF('Imperial ME - Current'!$I$16&lt;1.9677,859.07-155.85*(1.9677-'Imperial ME - Current'!$I$16),859.07)</f>
        <v>859.07</v>
      </c>
      <c r="AZ219" s="1">
        <f t="shared" si="70"/>
        <v>202886.1500000002</v>
      </c>
      <c r="BA219" s="40">
        <f>IF('Imperial ME - Current'!$I$16&lt;1.9605,324.57-67.0069*(1.9605-'Imperial ME - Current'!$I$16),324.57)</f>
        <v>324.57</v>
      </c>
      <c r="BB219" s="1">
        <f t="shared" si="77"/>
        <v>105742.96999999968</v>
      </c>
    </row>
    <row r="220" spans="1:54" x14ac:dyDescent="0.25">
      <c r="A220" s="40">
        <v>242</v>
      </c>
      <c r="B220" s="40">
        <f>IF('Imperial ME - Current'!$B$16&lt;1.9677,859.07-155.85*(1.9677-'Imperial ME - Current'!$B$16),859.07)</f>
        <v>859.07</v>
      </c>
      <c r="C220" s="1">
        <f t="shared" si="63"/>
        <v>203745.2200000002</v>
      </c>
      <c r="D220" s="40">
        <f>IF('Imperial ME - Current'!$B$16&lt;1.9605,324.57-67.0069*(1.9605-'Imperial ME - Current'!$B$16),324.57)</f>
        <v>324.57</v>
      </c>
      <c r="E220" s="1">
        <f t="shared" si="62"/>
        <v>106067.53999999969</v>
      </c>
      <c r="H220" s="40">
        <v>242</v>
      </c>
      <c r="I220" s="40">
        <f>IF('Imperial ME - Current'!$C$16&lt;1.9677,859.07-155.85*(1.9677-'Imperial ME - Current'!$C$16),859.07)</f>
        <v>859.07</v>
      </c>
      <c r="J220" s="1">
        <f t="shared" si="64"/>
        <v>203745.2200000002</v>
      </c>
      <c r="K220" s="40">
        <f>IF('Imperial ME - Current'!$C$16&lt;1.9605,324.57-67.0069*(1.9605-'Imperial ME - Current'!$C$16),324.57)</f>
        <v>324.57</v>
      </c>
      <c r="L220" s="1">
        <f t="shared" si="71"/>
        <v>106067.53999999969</v>
      </c>
      <c r="O220" s="40">
        <v>242</v>
      </c>
      <c r="P220" s="40">
        <f>IF('Imperial ME - Current'!$D$16&lt;1.9677,859.07-155.85*(1.9677-'Imperial ME - Current'!$D$16),859.07)</f>
        <v>859.07</v>
      </c>
      <c r="Q220" s="1">
        <f t="shared" si="65"/>
        <v>203745.2200000002</v>
      </c>
      <c r="R220" s="40">
        <f>IF('Imperial ME - Current'!$D$16&lt;1.9605,324.57-67.0069*(1.9605-'Imperial ME - Current'!$D$16),324.57)</f>
        <v>324.57</v>
      </c>
      <c r="S220" s="1">
        <f t="shared" si="72"/>
        <v>106067.53999999969</v>
      </c>
      <c r="V220" s="40">
        <v>242</v>
      </c>
      <c r="W220" s="40">
        <f>IF('Imperial ME - Current'!$E$16&lt;1.9677,859.07-155.85*(1.9677-'Imperial ME - Current'!$E$16),859.07)</f>
        <v>859.07</v>
      </c>
      <c r="X220" s="1">
        <f t="shared" si="66"/>
        <v>203745.2200000002</v>
      </c>
      <c r="Y220" s="40">
        <f>IF('Imperial ME - Current'!$E$16&lt;1.9605,324.57-67.0069*(1.9605-'Imperial ME - Current'!$E$16),324.57)</f>
        <v>324.57</v>
      </c>
      <c r="Z220" s="1">
        <f t="shared" si="73"/>
        <v>106067.53999999969</v>
      </c>
      <c r="AC220" s="40">
        <v>242</v>
      </c>
      <c r="AD220" s="40">
        <f>IF('Imperial ME - Current'!$F$16&lt;1.9677,859.07-155.85*(1.9677-'Imperial ME - Current'!$F$16),859.07)</f>
        <v>859.07</v>
      </c>
      <c r="AE220" s="1">
        <f t="shared" si="67"/>
        <v>203745.2200000002</v>
      </c>
      <c r="AF220" s="40">
        <f>IF('Imperial ME - Current'!$F$16&lt;1.9605,324.57-67.0069*(1.9605-'Imperial ME - Current'!$F$16),324.57)</f>
        <v>324.57</v>
      </c>
      <c r="AG220" s="1">
        <f t="shared" si="74"/>
        <v>106067.53999999969</v>
      </c>
      <c r="AJ220" s="40">
        <v>242</v>
      </c>
      <c r="AK220" s="40">
        <f>IF('Imperial ME - Current'!$G$16&lt;1.9677,859.07-155.85*(1.9677-'Imperial ME - Current'!$G$16),859.07)</f>
        <v>859.07</v>
      </c>
      <c r="AL220" s="1">
        <f t="shared" si="68"/>
        <v>203745.2200000002</v>
      </c>
      <c r="AM220" s="40">
        <f>IF('Imperial ME - Current'!$G$16&lt;1.9605,324.57-67.0069*(1.9605-'Imperial ME - Current'!$G$16),324.57)</f>
        <v>324.57</v>
      </c>
      <c r="AN220" s="1">
        <f t="shared" si="75"/>
        <v>106067.53999999969</v>
      </c>
      <c r="AQ220" s="40">
        <v>242</v>
      </c>
      <c r="AR220" s="40">
        <f>IF('Imperial ME - Current'!$H$16&lt;1.9677,859.07-155.85*(1.9677-'Imperial ME - Current'!$H$16),859.07)</f>
        <v>859.07</v>
      </c>
      <c r="AS220" s="1">
        <f t="shared" si="69"/>
        <v>203745.2200000002</v>
      </c>
      <c r="AT220" s="40">
        <f>IF('Imperial ME - Current'!$H$16&lt;1.9605,324.57-67.0069*(1.9605-'Imperial ME - Current'!$H$16),324.57)</f>
        <v>324.57</v>
      </c>
      <c r="AU220" s="1">
        <f t="shared" si="76"/>
        <v>106067.53999999969</v>
      </c>
      <c r="AX220" s="40">
        <v>242</v>
      </c>
      <c r="AY220" s="40">
        <f>IF('Imperial ME - Current'!$I$16&lt;1.9677,859.07-155.85*(1.9677-'Imperial ME - Current'!$I$16),859.07)</f>
        <v>859.07</v>
      </c>
      <c r="AZ220" s="1">
        <f t="shared" si="70"/>
        <v>203745.2200000002</v>
      </c>
      <c r="BA220" s="40">
        <f>IF('Imperial ME - Current'!$I$16&lt;1.9605,324.57-67.0069*(1.9605-'Imperial ME - Current'!$I$16),324.57)</f>
        <v>324.57</v>
      </c>
      <c r="BB220" s="1">
        <f t="shared" si="77"/>
        <v>106067.53999999969</v>
      </c>
    </row>
    <row r="221" spans="1:54" x14ac:dyDescent="0.25">
      <c r="A221" s="40">
        <v>243</v>
      </c>
      <c r="B221" s="40">
        <f>IF('Imperial ME - Current'!$B$16&lt;1.9677,859.07-155.85*(1.9677-'Imperial ME - Current'!$B$16),859.07)</f>
        <v>859.07</v>
      </c>
      <c r="C221" s="1">
        <f t="shared" si="63"/>
        <v>204604.29000000021</v>
      </c>
      <c r="D221" s="40">
        <f>IF('Imperial ME - Current'!$B$16&lt;1.9605,324.57-67.0069*(1.9605-'Imperial ME - Current'!$B$16),324.57)</f>
        <v>324.57</v>
      </c>
      <c r="E221" s="1">
        <f t="shared" si="62"/>
        <v>106392.10999999969</v>
      </c>
      <c r="H221" s="40">
        <v>243</v>
      </c>
      <c r="I221" s="40">
        <f>IF('Imperial ME - Current'!$C$16&lt;1.9677,859.07-155.85*(1.9677-'Imperial ME - Current'!$C$16),859.07)</f>
        <v>859.07</v>
      </c>
      <c r="J221" s="1">
        <f t="shared" si="64"/>
        <v>204604.29000000021</v>
      </c>
      <c r="K221" s="40">
        <f>IF('Imperial ME - Current'!$C$16&lt;1.9605,324.57-67.0069*(1.9605-'Imperial ME - Current'!$C$16),324.57)</f>
        <v>324.57</v>
      </c>
      <c r="L221" s="1">
        <f t="shared" si="71"/>
        <v>106392.10999999969</v>
      </c>
      <c r="O221" s="40">
        <v>243</v>
      </c>
      <c r="P221" s="40">
        <f>IF('Imperial ME - Current'!$D$16&lt;1.9677,859.07-155.85*(1.9677-'Imperial ME - Current'!$D$16),859.07)</f>
        <v>859.07</v>
      </c>
      <c r="Q221" s="1">
        <f t="shared" si="65"/>
        <v>204604.29000000021</v>
      </c>
      <c r="R221" s="40">
        <f>IF('Imperial ME - Current'!$D$16&lt;1.9605,324.57-67.0069*(1.9605-'Imperial ME - Current'!$D$16),324.57)</f>
        <v>324.57</v>
      </c>
      <c r="S221" s="1">
        <f t="shared" si="72"/>
        <v>106392.10999999969</v>
      </c>
      <c r="V221" s="40">
        <v>243</v>
      </c>
      <c r="W221" s="40">
        <f>IF('Imperial ME - Current'!$E$16&lt;1.9677,859.07-155.85*(1.9677-'Imperial ME - Current'!$E$16),859.07)</f>
        <v>859.07</v>
      </c>
      <c r="X221" s="1">
        <f t="shared" si="66"/>
        <v>204604.29000000021</v>
      </c>
      <c r="Y221" s="40">
        <f>IF('Imperial ME - Current'!$E$16&lt;1.9605,324.57-67.0069*(1.9605-'Imperial ME - Current'!$E$16),324.57)</f>
        <v>324.57</v>
      </c>
      <c r="Z221" s="1">
        <f t="shared" si="73"/>
        <v>106392.10999999969</v>
      </c>
      <c r="AC221" s="40">
        <v>243</v>
      </c>
      <c r="AD221" s="40">
        <f>IF('Imperial ME - Current'!$F$16&lt;1.9677,859.07-155.85*(1.9677-'Imperial ME - Current'!$F$16),859.07)</f>
        <v>859.07</v>
      </c>
      <c r="AE221" s="1">
        <f t="shared" si="67"/>
        <v>204604.29000000021</v>
      </c>
      <c r="AF221" s="40">
        <f>IF('Imperial ME - Current'!$F$16&lt;1.9605,324.57-67.0069*(1.9605-'Imperial ME - Current'!$F$16),324.57)</f>
        <v>324.57</v>
      </c>
      <c r="AG221" s="1">
        <f t="shared" si="74"/>
        <v>106392.10999999969</v>
      </c>
      <c r="AJ221" s="40">
        <v>243</v>
      </c>
      <c r="AK221" s="40">
        <f>IF('Imperial ME - Current'!$G$16&lt;1.9677,859.07-155.85*(1.9677-'Imperial ME - Current'!$G$16),859.07)</f>
        <v>859.07</v>
      </c>
      <c r="AL221" s="1">
        <f t="shared" si="68"/>
        <v>204604.29000000021</v>
      </c>
      <c r="AM221" s="40">
        <f>IF('Imperial ME - Current'!$G$16&lt;1.9605,324.57-67.0069*(1.9605-'Imperial ME - Current'!$G$16),324.57)</f>
        <v>324.57</v>
      </c>
      <c r="AN221" s="1">
        <f t="shared" si="75"/>
        <v>106392.10999999969</v>
      </c>
      <c r="AQ221" s="40">
        <v>243</v>
      </c>
      <c r="AR221" s="40">
        <f>IF('Imperial ME - Current'!$H$16&lt;1.9677,859.07-155.85*(1.9677-'Imperial ME - Current'!$H$16),859.07)</f>
        <v>859.07</v>
      </c>
      <c r="AS221" s="1">
        <f t="shared" si="69"/>
        <v>204604.29000000021</v>
      </c>
      <c r="AT221" s="40">
        <f>IF('Imperial ME - Current'!$H$16&lt;1.9605,324.57-67.0069*(1.9605-'Imperial ME - Current'!$H$16),324.57)</f>
        <v>324.57</v>
      </c>
      <c r="AU221" s="1">
        <f t="shared" si="76"/>
        <v>106392.10999999969</v>
      </c>
      <c r="AX221" s="40">
        <v>243</v>
      </c>
      <c r="AY221" s="40">
        <f>IF('Imperial ME - Current'!$I$16&lt;1.9677,859.07-155.85*(1.9677-'Imperial ME - Current'!$I$16),859.07)</f>
        <v>859.07</v>
      </c>
      <c r="AZ221" s="1">
        <f t="shared" si="70"/>
        <v>204604.29000000021</v>
      </c>
      <c r="BA221" s="40">
        <f>IF('Imperial ME - Current'!$I$16&lt;1.9605,324.57-67.0069*(1.9605-'Imperial ME - Current'!$I$16),324.57)</f>
        <v>324.57</v>
      </c>
      <c r="BB221" s="1">
        <f t="shared" si="77"/>
        <v>106392.10999999969</v>
      </c>
    </row>
    <row r="222" spans="1:54" x14ac:dyDescent="0.25">
      <c r="A222" s="40">
        <v>244</v>
      </c>
      <c r="B222" s="40">
        <f>IF('Imperial ME - Current'!$B$16&lt;1.9677,859.07-155.85*(1.9677-'Imperial ME - Current'!$B$16),859.07)</f>
        <v>859.07</v>
      </c>
      <c r="C222" s="1">
        <f t="shared" si="63"/>
        <v>205463.36000000022</v>
      </c>
      <c r="D222" s="40">
        <f>IF('Imperial ME - Current'!$B$16&lt;1.9605,324.57-67.0069*(1.9605-'Imperial ME - Current'!$B$16),324.57)</f>
        <v>324.57</v>
      </c>
      <c r="E222" s="1">
        <f t="shared" si="62"/>
        <v>106716.6799999997</v>
      </c>
      <c r="H222" s="40">
        <v>244</v>
      </c>
      <c r="I222" s="40">
        <f>IF('Imperial ME - Current'!$C$16&lt;1.9677,859.07-155.85*(1.9677-'Imperial ME - Current'!$C$16),859.07)</f>
        <v>859.07</v>
      </c>
      <c r="J222" s="1">
        <f t="shared" si="64"/>
        <v>205463.36000000022</v>
      </c>
      <c r="K222" s="40">
        <f>IF('Imperial ME - Current'!$C$16&lt;1.9605,324.57-67.0069*(1.9605-'Imperial ME - Current'!$C$16),324.57)</f>
        <v>324.57</v>
      </c>
      <c r="L222" s="1">
        <f t="shared" si="71"/>
        <v>106716.6799999997</v>
      </c>
      <c r="O222" s="40">
        <v>244</v>
      </c>
      <c r="P222" s="40">
        <f>IF('Imperial ME - Current'!$D$16&lt;1.9677,859.07-155.85*(1.9677-'Imperial ME - Current'!$D$16),859.07)</f>
        <v>859.07</v>
      </c>
      <c r="Q222" s="1">
        <f t="shared" si="65"/>
        <v>205463.36000000022</v>
      </c>
      <c r="R222" s="40">
        <f>IF('Imperial ME - Current'!$D$16&lt;1.9605,324.57-67.0069*(1.9605-'Imperial ME - Current'!$D$16),324.57)</f>
        <v>324.57</v>
      </c>
      <c r="S222" s="1">
        <f t="shared" si="72"/>
        <v>106716.6799999997</v>
      </c>
      <c r="V222" s="40">
        <v>244</v>
      </c>
      <c r="W222" s="40">
        <f>IF('Imperial ME - Current'!$E$16&lt;1.9677,859.07-155.85*(1.9677-'Imperial ME - Current'!$E$16),859.07)</f>
        <v>859.07</v>
      </c>
      <c r="X222" s="1">
        <f t="shared" si="66"/>
        <v>205463.36000000022</v>
      </c>
      <c r="Y222" s="40">
        <f>IF('Imperial ME - Current'!$E$16&lt;1.9605,324.57-67.0069*(1.9605-'Imperial ME - Current'!$E$16),324.57)</f>
        <v>324.57</v>
      </c>
      <c r="Z222" s="1">
        <f t="shared" si="73"/>
        <v>106716.6799999997</v>
      </c>
      <c r="AC222" s="40">
        <v>244</v>
      </c>
      <c r="AD222" s="40">
        <f>IF('Imperial ME - Current'!$F$16&lt;1.9677,859.07-155.85*(1.9677-'Imperial ME - Current'!$F$16),859.07)</f>
        <v>859.07</v>
      </c>
      <c r="AE222" s="1">
        <f t="shared" si="67"/>
        <v>205463.36000000022</v>
      </c>
      <c r="AF222" s="40">
        <f>IF('Imperial ME - Current'!$F$16&lt;1.9605,324.57-67.0069*(1.9605-'Imperial ME - Current'!$F$16),324.57)</f>
        <v>324.57</v>
      </c>
      <c r="AG222" s="1">
        <f t="shared" si="74"/>
        <v>106716.6799999997</v>
      </c>
      <c r="AJ222" s="40">
        <v>244</v>
      </c>
      <c r="AK222" s="40">
        <f>IF('Imperial ME - Current'!$G$16&lt;1.9677,859.07-155.85*(1.9677-'Imperial ME - Current'!$G$16),859.07)</f>
        <v>859.07</v>
      </c>
      <c r="AL222" s="1">
        <f t="shared" si="68"/>
        <v>205463.36000000022</v>
      </c>
      <c r="AM222" s="40">
        <f>IF('Imperial ME - Current'!$G$16&lt;1.9605,324.57-67.0069*(1.9605-'Imperial ME - Current'!$G$16),324.57)</f>
        <v>324.57</v>
      </c>
      <c r="AN222" s="1">
        <f t="shared" si="75"/>
        <v>106716.6799999997</v>
      </c>
      <c r="AQ222" s="40">
        <v>244</v>
      </c>
      <c r="AR222" s="40">
        <f>IF('Imperial ME - Current'!$H$16&lt;1.9677,859.07-155.85*(1.9677-'Imperial ME - Current'!$H$16),859.07)</f>
        <v>859.07</v>
      </c>
      <c r="AS222" s="1">
        <f t="shared" si="69"/>
        <v>205463.36000000022</v>
      </c>
      <c r="AT222" s="40">
        <f>IF('Imperial ME - Current'!$H$16&lt;1.9605,324.57-67.0069*(1.9605-'Imperial ME - Current'!$H$16),324.57)</f>
        <v>324.57</v>
      </c>
      <c r="AU222" s="1">
        <f t="shared" si="76"/>
        <v>106716.6799999997</v>
      </c>
      <c r="AX222" s="40">
        <v>244</v>
      </c>
      <c r="AY222" s="40">
        <f>IF('Imperial ME - Current'!$I$16&lt;1.9677,859.07-155.85*(1.9677-'Imperial ME - Current'!$I$16),859.07)</f>
        <v>859.07</v>
      </c>
      <c r="AZ222" s="1">
        <f t="shared" si="70"/>
        <v>205463.36000000022</v>
      </c>
      <c r="BA222" s="40">
        <f>IF('Imperial ME - Current'!$I$16&lt;1.9605,324.57-67.0069*(1.9605-'Imperial ME - Current'!$I$16),324.57)</f>
        <v>324.57</v>
      </c>
      <c r="BB222" s="1">
        <f t="shared" si="77"/>
        <v>106716.6799999997</v>
      </c>
    </row>
    <row r="223" spans="1:54" x14ac:dyDescent="0.25">
      <c r="A223" s="40">
        <v>245</v>
      </c>
      <c r="B223" s="40">
        <f>IF('Imperial ME - Current'!$B$16&lt;1.9677,859.07-155.85*(1.9677-'Imperial ME - Current'!$B$16),859.07)</f>
        <v>859.07</v>
      </c>
      <c r="C223" s="1">
        <f t="shared" si="63"/>
        <v>206322.43000000023</v>
      </c>
      <c r="D223" s="40">
        <f>IF('Imperial ME - Current'!$B$16&lt;1.9605,324.57-67.0069*(1.9605-'Imperial ME - Current'!$B$16),324.57)</f>
        <v>324.57</v>
      </c>
      <c r="E223" s="1">
        <f t="shared" si="62"/>
        <v>107041.24999999971</v>
      </c>
      <c r="H223" s="40">
        <v>245</v>
      </c>
      <c r="I223" s="40">
        <f>IF('Imperial ME - Current'!$C$16&lt;1.9677,859.07-155.85*(1.9677-'Imperial ME - Current'!$C$16),859.07)</f>
        <v>859.07</v>
      </c>
      <c r="J223" s="1">
        <f t="shared" si="64"/>
        <v>206322.43000000023</v>
      </c>
      <c r="K223" s="40">
        <f>IF('Imperial ME - Current'!$C$16&lt;1.9605,324.57-67.0069*(1.9605-'Imperial ME - Current'!$C$16),324.57)</f>
        <v>324.57</v>
      </c>
      <c r="L223" s="1">
        <f t="shared" si="71"/>
        <v>107041.24999999971</v>
      </c>
      <c r="O223" s="40">
        <v>245</v>
      </c>
      <c r="P223" s="40">
        <f>IF('Imperial ME - Current'!$D$16&lt;1.9677,859.07-155.85*(1.9677-'Imperial ME - Current'!$D$16),859.07)</f>
        <v>859.07</v>
      </c>
      <c r="Q223" s="1">
        <f t="shared" si="65"/>
        <v>206322.43000000023</v>
      </c>
      <c r="R223" s="40">
        <f>IF('Imperial ME - Current'!$D$16&lt;1.9605,324.57-67.0069*(1.9605-'Imperial ME - Current'!$D$16),324.57)</f>
        <v>324.57</v>
      </c>
      <c r="S223" s="1">
        <f t="shared" si="72"/>
        <v>107041.24999999971</v>
      </c>
      <c r="V223" s="40">
        <v>245</v>
      </c>
      <c r="W223" s="40">
        <f>IF('Imperial ME - Current'!$E$16&lt;1.9677,859.07-155.85*(1.9677-'Imperial ME - Current'!$E$16),859.07)</f>
        <v>859.07</v>
      </c>
      <c r="X223" s="1">
        <f t="shared" si="66"/>
        <v>206322.43000000023</v>
      </c>
      <c r="Y223" s="40">
        <f>IF('Imperial ME - Current'!$E$16&lt;1.9605,324.57-67.0069*(1.9605-'Imperial ME - Current'!$E$16),324.57)</f>
        <v>324.57</v>
      </c>
      <c r="Z223" s="1">
        <f t="shared" si="73"/>
        <v>107041.24999999971</v>
      </c>
      <c r="AC223" s="40">
        <v>245</v>
      </c>
      <c r="AD223" s="40">
        <f>IF('Imperial ME - Current'!$F$16&lt;1.9677,859.07-155.85*(1.9677-'Imperial ME - Current'!$F$16),859.07)</f>
        <v>859.07</v>
      </c>
      <c r="AE223" s="1">
        <f t="shared" si="67"/>
        <v>206322.43000000023</v>
      </c>
      <c r="AF223" s="40">
        <f>IF('Imperial ME - Current'!$F$16&lt;1.9605,324.57-67.0069*(1.9605-'Imperial ME - Current'!$F$16),324.57)</f>
        <v>324.57</v>
      </c>
      <c r="AG223" s="1">
        <f t="shared" si="74"/>
        <v>107041.24999999971</v>
      </c>
      <c r="AJ223" s="40">
        <v>245</v>
      </c>
      <c r="AK223" s="40">
        <f>IF('Imperial ME - Current'!$G$16&lt;1.9677,859.07-155.85*(1.9677-'Imperial ME - Current'!$G$16),859.07)</f>
        <v>859.07</v>
      </c>
      <c r="AL223" s="1">
        <f t="shared" si="68"/>
        <v>206322.43000000023</v>
      </c>
      <c r="AM223" s="40">
        <f>IF('Imperial ME - Current'!$G$16&lt;1.9605,324.57-67.0069*(1.9605-'Imperial ME - Current'!$G$16),324.57)</f>
        <v>324.57</v>
      </c>
      <c r="AN223" s="1">
        <f t="shared" si="75"/>
        <v>107041.24999999971</v>
      </c>
      <c r="AQ223" s="40">
        <v>245</v>
      </c>
      <c r="AR223" s="40">
        <f>IF('Imperial ME - Current'!$H$16&lt;1.9677,859.07-155.85*(1.9677-'Imperial ME - Current'!$H$16),859.07)</f>
        <v>859.07</v>
      </c>
      <c r="AS223" s="1">
        <f t="shared" si="69"/>
        <v>206322.43000000023</v>
      </c>
      <c r="AT223" s="40">
        <f>IF('Imperial ME - Current'!$H$16&lt;1.9605,324.57-67.0069*(1.9605-'Imperial ME - Current'!$H$16),324.57)</f>
        <v>324.57</v>
      </c>
      <c r="AU223" s="1">
        <f t="shared" si="76"/>
        <v>107041.24999999971</v>
      </c>
      <c r="AX223" s="40">
        <v>245</v>
      </c>
      <c r="AY223" s="40">
        <f>IF('Imperial ME - Current'!$I$16&lt;1.9677,859.07-155.85*(1.9677-'Imperial ME - Current'!$I$16),859.07)</f>
        <v>859.07</v>
      </c>
      <c r="AZ223" s="1">
        <f t="shared" si="70"/>
        <v>206322.43000000023</v>
      </c>
      <c r="BA223" s="40">
        <f>IF('Imperial ME - Current'!$I$16&lt;1.9605,324.57-67.0069*(1.9605-'Imperial ME - Current'!$I$16),324.57)</f>
        <v>324.57</v>
      </c>
      <c r="BB223" s="1">
        <f t="shared" si="77"/>
        <v>107041.24999999971</v>
      </c>
    </row>
    <row r="224" spans="1:54" x14ac:dyDescent="0.25">
      <c r="A224" s="40">
        <v>246</v>
      </c>
      <c r="B224" s="40">
        <f>IF('Imperial ME - Current'!$B$16&lt;1.9677,859.07-155.85*(1.9677-'Imperial ME - Current'!$B$16),859.07)</f>
        <v>859.07</v>
      </c>
      <c r="C224" s="1">
        <f t="shared" si="63"/>
        <v>207181.50000000023</v>
      </c>
      <c r="D224" s="40">
        <f>IF('Imperial ME - Current'!$B$16&lt;1.9605,324.57-67.0069*(1.9605-'Imperial ME - Current'!$B$16),324.57)</f>
        <v>324.57</v>
      </c>
      <c r="E224" s="1">
        <f t="shared" si="62"/>
        <v>107365.81999999972</v>
      </c>
      <c r="H224" s="40">
        <v>246</v>
      </c>
      <c r="I224" s="40">
        <f>IF('Imperial ME - Current'!$C$16&lt;1.9677,859.07-155.85*(1.9677-'Imperial ME - Current'!$C$16),859.07)</f>
        <v>859.07</v>
      </c>
      <c r="J224" s="1">
        <f t="shared" si="64"/>
        <v>207181.50000000023</v>
      </c>
      <c r="K224" s="40">
        <f>IF('Imperial ME - Current'!$C$16&lt;1.9605,324.57-67.0069*(1.9605-'Imperial ME - Current'!$C$16),324.57)</f>
        <v>324.57</v>
      </c>
      <c r="L224" s="1">
        <f t="shared" si="71"/>
        <v>107365.81999999972</v>
      </c>
      <c r="O224" s="40">
        <v>246</v>
      </c>
      <c r="P224" s="40">
        <f>IF('Imperial ME - Current'!$D$16&lt;1.9677,859.07-155.85*(1.9677-'Imperial ME - Current'!$D$16),859.07)</f>
        <v>859.07</v>
      </c>
      <c r="Q224" s="1">
        <f t="shared" si="65"/>
        <v>207181.50000000023</v>
      </c>
      <c r="R224" s="40">
        <f>IF('Imperial ME - Current'!$D$16&lt;1.9605,324.57-67.0069*(1.9605-'Imperial ME - Current'!$D$16),324.57)</f>
        <v>324.57</v>
      </c>
      <c r="S224" s="1">
        <f t="shared" si="72"/>
        <v>107365.81999999972</v>
      </c>
      <c r="V224" s="40">
        <v>246</v>
      </c>
      <c r="W224" s="40">
        <f>IF('Imperial ME - Current'!$E$16&lt;1.9677,859.07-155.85*(1.9677-'Imperial ME - Current'!$E$16),859.07)</f>
        <v>859.07</v>
      </c>
      <c r="X224" s="1">
        <f t="shared" si="66"/>
        <v>207181.50000000023</v>
      </c>
      <c r="Y224" s="40">
        <f>IF('Imperial ME - Current'!$E$16&lt;1.9605,324.57-67.0069*(1.9605-'Imperial ME - Current'!$E$16),324.57)</f>
        <v>324.57</v>
      </c>
      <c r="Z224" s="1">
        <f t="shared" si="73"/>
        <v>107365.81999999972</v>
      </c>
      <c r="AC224" s="40">
        <v>246</v>
      </c>
      <c r="AD224" s="40">
        <f>IF('Imperial ME - Current'!$F$16&lt;1.9677,859.07-155.85*(1.9677-'Imperial ME - Current'!$F$16),859.07)</f>
        <v>859.07</v>
      </c>
      <c r="AE224" s="1">
        <f t="shared" si="67"/>
        <v>207181.50000000023</v>
      </c>
      <c r="AF224" s="40">
        <f>IF('Imperial ME - Current'!$F$16&lt;1.9605,324.57-67.0069*(1.9605-'Imperial ME - Current'!$F$16),324.57)</f>
        <v>324.57</v>
      </c>
      <c r="AG224" s="1">
        <f t="shared" si="74"/>
        <v>107365.81999999972</v>
      </c>
      <c r="AJ224" s="40">
        <v>246</v>
      </c>
      <c r="AK224" s="40">
        <f>IF('Imperial ME - Current'!$G$16&lt;1.9677,859.07-155.85*(1.9677-'Imperial ME - Current'!$G$16),859.07)</f>
        <v>859.07</v>
      </c>
      <c r="AL224" s="1">
        <f t="shared" si="68"/>
        <v>207181.50000000023</v>
      </c>
      <c r="AM224" s="40">
        <f>IF('Imperial ME - Current'!$G$16&lt;1.9605,324.57-67.0069*(1.9605-'Imperial ME - Current'!$G$16),324.57)</f>
        <v>324.57</v>
      </c>
      <c r="AN224" s="1">
        <f t="shared" si="75"/>
        <v>107365.81999999972</v>
      </c>
      <c r="AQ224" s="40">
        <v>246</v>
      </c>
      <c r="AR224" s="40">
        <f>IF('Imperial ME - Current'!$H$16&lt;1.9677,859.07-155.85*(1.9677-'Imperial ME - Current'!$H$16),859.07)</f>
        <v>859.07</v>
      </c>
      <c r="AS224" s="1">
        <f t="shared" si="69"/>
        <v>207181.50000000023</v>
      </c>
      <c r="AT224" s="40">
        <f>IF('Imperial ME - Current'!$H$16&lt;1.9605,324.57-67.0069*(1.9605-'Imperial ME - Current'!$H$16),324.57)</f>
        <v>324.57</v>
      </c>
      <c r="AU224" s="1">
        <f t="shared" si="76"/>
        <v>107365.81999999972</v>
      </c>
      <c r="AX224" s="40">
        <v>246</v>
      </c>
      <c r="AY224" s="40">
        <f>IF('Imperial ME - Current'!$I$16&lt;1.9677,859.07-155.85*(1.9677-'Imperial ME - Current'!$I$16),859.07)</f>
        <v>859.07</v>
      </c>
      <c r="AZ224" s="1">
        <f t="shared" si="70"/>
        <v>207181.50000000023</v>
      </c>
      <c r="BA224" s="40">
        <f>IF('Imperial ME - Current'!$I$16&lt;1.9605,324.57-67.0069*(1.9605-'Imperial ME - Current'!$I$16),324.57)</f>
        <v>324.57</v>
      </c>
      <c r="BB224" s="1">
        <f t="shared" si="77"/>
        <v>107365.81999999972</v>
      </c>
    </row>
    <row r="225" spans="1:54" x14ac:dyDescent="0.25">
      <c r="A225" s="40">
        <v>247</v>
      </c>
      <c r="B225" s="40">
        <f>IF('Imperial ME - Current'!$B$16&lt;1.9677,859.07-155.85*(1.9677-'Imperial ME - Current'!$B$16),859.07)</f>
        <v>859.07</v>
      </c>
      <c r="C225" s="1">
        <f t="shared" si="63"/>
        <v>208040.57000000024</v>
      </c>
      <c r="D225" s="40">
        <f>IF('Imperial ME - Current'!$B$16&lt;1.9605,324.57-67.0069*(1.9605-'Imperial ME - Current'!$B$16),324.57)</f>
        <v>324.57</v>
      </c>
      <c r="E225" s="1">
        <f t="shared" si="62"/>
        <v>107690.38999999972</v>
      </c>
      <c r="H225" s="40">
        <v>247</v>
      </c>
      <c r="I225" s="40">
        <f>IF('Imperial ME - Current'!$C$16&lt;1.9677,859.07-155.85*(1.9677-'Imperial ME - Current'!$C$16),859.07)</f>
        <v>859.07</v>
      </c>
      <c r="J225" s="1">
        <f t="shared" si="64"/>
        <v>208040.57000000024</v>
      </c>
      <c r="K225" s="40">
        <f>IF('Imperial ME - Current'!$C$16&lt;1.9605,324.57-67.0069*(1.9605-'Imperial ME - Current'!$C$16),324.57)</f>
        <v>324.57</v>
      </c>
      <c r="L225" s="1">
        <f t="shared" si="71"/>
        <v>107690.38999999972</v>
      </c>
      <c r="O225" s="40">
        <v>247</v>
      </c>
      <c r="P225" s="40">
        <f>IF('Imperial ME - Current'!$D$16&lt;1.9677,859.07-155.85*(1.9677-'Imperial ME - Current'!$D$16),859.07)</f>
        <v>859.07</v>
      </c>
      <c r="Q225" s="1">
        <f t="shared" si="65"/>
        <v>208040.57000000024</v>
      </c>
      <c r="R225" s="40">
        <f>IF('Imperial ME - Current'!$D$16&lt;1.9605,324.57-67.0069*(1.9605-'Imperial ME - Current'!$D$16),324.57)</f>
        <v>324.57</v>
      </c>
      <c r="S225" s="1">
        <f t="shared" si="72"/>
        <v>107690.38999999972</v>
      </c>
      <c r="V225" s="40">
        <v>247</v>
      </c>
      <c r="W225" s="40">
        <f>IF('Imperial ME - Current'!$E$16&lt;1.9677,859.07-155.85*(1.9677-'Imperial ME - Current'!$E$16),859.07)</f>
        <v>859.07</v>
      </c>
      <c r="X225" s="1">
        <f t="shared" si="66"/>
        <v>208040.57000000024</v>
      </c>
      <c r="Y225" s="40">
        <f>IF('Imperial ME - Current'!$E$16&lt;1.9605,324.57-67.0069*(1.9605-'Imperial ME - Current'!$E$16),324.57)</f>
        <v>324.57</v>
      </c>
      <c r="Z225" s="1">
        <f t="shared" si="73"/>
        <v>107690.38999999972</v>
      </c>
      <c r="AC225" s="40">
        <v>247</v>
      </c>
      <c r="AD225" s="40">
        <f>IF('Imperial ME - Current'!$F$16&lt;1.9677,859.07-155.85*(1.9677-'Imperial ME - Current'!$F$16),859.07)</f>
        <v>859.07</v>
      </c>
      <c r="AE225" s="1">
        <f t="shared" si="67"/>
        <v>208040.57000000024</v>
      </c>
      <c r="AF225" s="40">
        <f>IF('Imperial ME - Current'!$F$16&lt;1.9605,324.57-67.0069*(1.9605-'Imperial ME - Current'!$F$16),324.57)</f>
        <v>324.57</v>
      </c>
      <c r="AG225" s="1">
        <f t="shared" si="74"/>
        <v>107690.38999999972</v>
      </c>
      <c r="AJ225" s="40">
        <v>247</v>
      </c>
      <c r="AK225" s="40">
        <f>IF('Imperial ME - Current'!$G$16&lt;1.9677,859.07-155.85*(1.9677-'Imperial ME - Current'!$G$16),859.07)</f>
        <v>859.07</v>
      </c>
      <c r="AL225" s="1">
        <f t="shared" si="68"/>
        <v>208040.57000000024</v>
      </c>
      <c r="AM225" s="40">
        <f>IF('Imperial ME - Current'!$G$16&lt;1.9605,324.57-67.0069*(1.9605-'Imperial ME - Current'!$G$16),324.57)</f>
        <v>324.57</v>
      </c>
      <c r="AN225" s="1">
        <f t="shared" si="75"/>
        <v>107690.38999999972</v>
      </c>
      <c r="AQ225" s="40">
        <v>247</v>
      </c>
      <c r="AR225" s="40">
        <f>IF('Imperial ME - Current'!$H$16&lt;1.9677,859.07-155.85*(1.9677-'Imperial ME - Current'!$H$16),859.07)</f>
        <v>859.07</v>
      </c>
      <c r="AS225" s="1">
        <f t="shared" si="69"/>
        <v>208040.57000000024</v>
      </c>
      <c r="AT225" s="40">
        <f>IF('Imperial ME - Current'!$H$16&lt;1.9605,324.57-67.0069*(1.9605-'Imperial ME - Current'!$H$16),324.57)</f>
        <v>324.57</v>
      </c>
      <c r="AU225" s="1">
        <f t="shared" si="76"/>
        <v>107690.38999999972</v>
      </c>
      <c r="AX225" s="40">
        <v>247</v>
      </c>
      <c r="AY225" s="40">
        <f>IF('Imperial ME - Current'!$I$16&lt;1.9677,859.07-155.85*(1.9677-'Imperial ME - Current'!$I$16),859.07)</f>
        <v>859.07</v>
      </c>
      <c r="AZ225" s="1">
        <f t="shared" si="70"/>
        <v>208040.57000000024</v>
      </c>
      <c r="BA225" s="40">
        <f>IF('Imperial ME - Current'!$I$16&lt;1.9605,324.57-67.0069*(1.9605-'Imperial ME - Current'!$I$16),324.57)</f>
        <v>324.57</v>
      </c>
      <c r="BB225" s="1">
        <f t="shared" si="77"/>
        <v>107690.38999999972</v>
      </c>
    </row>
    <row r="226" spans="1:54" x14ac:dyDescent="0.25">
      <c r="A226" s="40">
        <v>248</v>
      </c>
      <c r="B226" s="40">
        <f>IF('Imperial ME - Current'!$B$16&lt;1.9677,859.07-155.85*(1.9677-'Imperial ME - Current'!$B$16),859.07)</f>
        <v>859.07</v>
      </c>
      <c r="C226" s="1">
        <f t="shared" si="63"/>
        <v>208899.64000000025</v>
      </c>
      <c r="D226" s="40">
        <f>IF('Imperial ME - Current'!$B$16&lt;1.9605,324.57-67.0069*(1.9605-'Imperial ME - Current'!$B$16),324.57)</f>
        <v>324.57</v>
      </c>
      <c r="E226" s="1">
        <f t="shared" si="62"/>
        <v>108014.95999999973</v>
      </c>
      <c r="H226" s="40">
        <v>248</v>
      </c>
      <c r="I226" s="40">
        <f>IF('Imperial ME - Current'!$C$16&lt;1.9677,859.07-155.85*(1.9677-'Imperial ME - Current'!$C$16),859.07)</f>
        <v>859.07</v>
      </c>
      <c r="J226" s="1">
        <f t="shared" si="64"/>
        <v>208899.64000000025</v>
      </c>
      <c r="K226" s="40">
        <f>IF('Imperial ME - Current'!$C$16&lt;1.9605,324.57-67.0069*(1.9605-'Imperial ME - Current'!$C$16),324.57)</f>
        <v>324.57</v>
      </c>
      <c r="L226" s="1">
        <f t="shared" si="71"/>
        <v>108014.95999999973</v>
      </c>
      <c r="O226" s="40">
        <v>248</v>
      </c>
      <c r="P226" s="40">
        <f>IF('Imperial ME - Current'!$D$16&lt;1.9677,859.07-155.85*(1.9677-'Imperial ME - Current'!$D$16),859.07)</f>
        <v>859.07</v>
      </c>
      <c r="Q226" s="1">
        <f t="shared" si="65"/>
        <v>208899.64000000025</v>
      </c>
      <c r="R226" s="40">
        <f>IF('Imperial ME - Current'!$D$16&lt;1.9605,324.57-67.0069*(1.9605-'Imperial ME - Current'!$D$16),324.57)</f>
        <v>324.57</v>
      </c>
      <c r="S226" s="1">
        <f t="shared" si="72"/>
        <v>108014.95999999973</v>
      </c>
      <c r="V226" s="40">
        <v>248</v>
      </c>
      <c r="W226" s="40">
        <f>IF('Imperial ME - Current'!$E$16&lt;1.9677,859.07-155.85*(1.9677-'Imperial ME - Current'!$E$16),859.07)</f>
        <v>859.07</v>
      </c>
      <c r="X226" s="1">
        <f t="shared" si="66"/>
        <v>208899.64000000025</v>
      </c>
      <c r="Y226" s="40">
        <f>IF('Imperial ME - Current'!$E$16&lt;1.9605,324.57-67.0069*(1.9605-'Imperial ME - Current'!$E$16),324.57)</f>
        <v>324.57</v>
      </c>
      <c r="Z226" s="1">
        <f t="shared" si="73"/>
        <v>108014.95999999973</v>
      </c>
      <c r="AC226" s="40">
        <v>248</v>
      </c>
      <c r="AD226" s="40">
        <f>IF('Imperial ME - Current'!$F$16&lt;1.9677,859.07-155.85*(1.9677-'Imperial ME - Current'!$F$16),859.07)</f>
        <v>859.07</v>
      </c>
      <c r="AE226" s="1">
        <f t="shared" si="67"/>
        <v>208899.64000000025</v>
      </c>
      <c r="AF226" s="40">
        <f>IF('Imperial ME - Current'!$F$16&lt;1.9605,324.57-67.0069*(1.9605-'Imperial ME - Current'!$F$16),324.57)</f>
        <v>324.57</v>
      </c>
      <c r="AG226" s="1">
        <f t="shared" si="74"/>
        <v>108014.95999999973</v>
      </c>
      <c r="AJ226" s="40">
        <v>248</v>
      </c>
      <c r="AK226" s="40">
        <f>IF('Imperial ME - Current'!$G$16&lt;1.9677,859.07-155.85*(1.9677-'Imperial ME - Current'!$G$16),859.07)</f>
        <v>859.07</v>
      </c>
      <c r="AL226" s="1">
        <f t="shared" si="68"/>
        <v>208899.64000000025</v>
      </c>
      <c r="AM226" s="40">
        <f>IF('Imperial ME - Current'!$G$16&lt;1.9605,324.57-67.0069*(1.9605-'Imperial ME - Current'!$G$16),324.57)</f>
        <v>324.57</v>
      </c>
      <c r="AN226" s="1">
        <f t="shared" si="75"/>
        <v>108014.95999999973</v>
      </c>
      <c r="AQ226" s="40">
        <v>248</v>
      </c>
      <c r="AR226" s="40">
        <f>IF('Imperial ME - Current'!$H$16&lt;1.9677,859.07-155.85*(1.9677-'Imperial ME - Current'!$H$16),859.07)</f>
        <v>859.07</v>
      </c>
      <c r="AS226" s="1">
        <f t="shared" si="69"/>
        <v>208899.64000000025</v>
      </c>
      <c r="AT226" s="40">
        <f>IF('Imperial ME - Current'!$H$16&lt;1.9605,324.57-67.0069*(1.9605-'Imperial ME - Current'!$H$16),324.57)</f>
        <v>324.57</v>
      </c>
      <c r="AU226" s="1">
        <f t="shared" si="76"/>
        <v>108014.95999999973</v>
      </c>
      <c r="AX226" s="40">
        <v>248</v>
      </c>
      <c r="AY226" s="40">
        <f>IF('Imperial ME - Current'!$I$16&lt;1.9677,859.07-155.85*(1.9677-'Imperial ME - Current'!$I$16),859.07)</f>
        <v>859.07</v>
      </c>
      <c r="AZ226" s="1">
        <f t="shared" si="70"/>
        <v>208899.64000000025</v>
      </c>
      <c r="BA226" s="40">
        <f>IF('Imperial ME - Current'!$I$16&lt;1.9605,324.57-67.0069*(1.9605-'Imperial ME - Current'!$I$16),324.57)</f>
        <v>324.57</v>
      </c>
      <c r="BB226" s="1">
        <f t="shared" si="77"/>
        <v>108014.95999999973</v>
      </c>
    </row>
    <row r="227" spans="1:54" x14ac:dyDescent="0.25">
      <c r="A227" s="40">
        <v>249</v>
      </c>
      <c r="B227" s="40">
        <f>IF('Imperial ME - Current'!$B$16&lt;1.9677,859.07-155.85*(1.9677-'Imperial ME - Current'!$B$16),859.07)</f>
        <v>859.07</v>
      </c>
      <c r="C227" s="1">
        <f t="shared" si="63"/>
        <v>209758.71000000025</v>
      </c>
      <c r="D227" s="40">
        <f>IF('Imperial ME - Current'!$B$16&lt;1.9605,324.57-67.0069*(1.9605-'Imperial ME - Current'!$B$16),324.57)</f>
        <v>324.57</v>
      </c>
      <c r="E227" s="1">
        <f t="shared" si="62"/>
        <v>108339.52999999974</v>
      </c>
      <c r="H227" s="40">
        <v>249</v>
      </c>
      <c r="I227" s="40">
        <f>IF('Imperial ME - Current'!$C$16&lt;1.9677,859.07-155.85*(1.9677-'Imperial ME - Current'!$C$16),859.07)</f>
        <v>859.07</v>
      </c>
      <c r="J227" s="1">
        <f t="shared" si="64"/>
        <v>209758.71000000025</v>
      </c>
      <c r="K227" s="40">
        <f>IF('Imperial ME - Current'!$C$16&lt;1.9605,324.57-67.0069*(1.9605-'Imperial ME - Current'!$C$16),324.57)</f>
        <v>324.57</v>
      </c>
      <c r="L227" s="1">
        <f t="shared" si="71"/>
        <v>108339.52999999974</v>
      </c>
      <c r="O227" s="40">
        <v>249</v>
      </c>
      <c r="P227" s="40">
        <f>IF('Imperial ME - Current'!$D$16&lt;1.9677,859.07-155.85*(1.9677-'Imperial ME - Current'!$D$16),859.07)</f>
        <v>859.07</v>
      </c>
      <c r="Q227" s="1">
        <f t="shared" si="65"/>
        <v>209758.71000000025</v>
      </c>
      <c r="R227" s="40">
        <f>IF('Imperial ME - Current'!$D$16&lt;1.9605,324.57-67.0069*(1.9605-'Imperial ME - Current'!$D$16),324.57)</f>
        <v>324.57</v>
      </c>
      <c r="S227" s="1">
        <f t="shared" si="72"/>
        <v>108339.52999999974</v>
      </c>
      <c r="V227" s="40">
        <v>249</v>
      </c>
      <c r="W227" s="40">
        <f>IF('Imperial ME - Current'!$E$16&lt;1.9677,859.07-155.85*(1.9677-'Imperial ME - Current'!$E$16),859.07)</f>
        <v>859.07</v>
      </c>
      <c r="X227" s="1">
        <f t="shared" si="66"/>
        <v>209758.71000000025</v>
      </c>
      <c r="Y227" s="40">
        <f>IF('Imperial ME - Current'!$E$16&lt;1.9605,324.57-67.0069*(1.9605-'Imperial ME - Current'!$E$16),324.57)</f>
        <v>324.57</v>
      </c>
      <c r="Z227" s="1">
        <f t="shared" si="73"/>
        <v>108339.52999999974</v>
      </c>
      <c r="AC227" s="40">
        <v>249</v>
      </c>
      <c r="AD227" s="40">
        <f>IF('Imperial ME - Current'!$F$16&lt;1.9677,859.07-155.85*(1.9677-'Imperial ME - Current'!$F$16),859.07)</f>
        <v>859.07</v>
      </c>
      <c r="AE227" s="1">
        <f t="shared" si="67"/>
        <v>209758.71000000025</v>
      </c>
      <c r="AF227" s="40">
        <f>IF('Imperial ME - Current'!$F$16&lt;1.9605,324.57-67.0069*(1.9605-'Imperial ME - Current'!$F$16),324.57)</f>
        <v>324.57</v>
      </c>
      <c r="AG227" s="1">
        <f t="shared" si="74"/>
        <v>108339.52999999974</v>
      </c>
      <c r="AJ227" s="40">
        <v>249</v>
      </c>
      <c r="AK227" s="40">
        <f>IF('Imperial ME - Current'!$G$16&lt;1.9677,859.07-155.85*(1.9677-'Imperial ME - Current'!$G$16),859.07)</f>
        <v>859.07</v>
      </c>
      <c r="AL227" s="1">
        <f t="shared" si="68"/>
        <v>209758.71000000025</v>
      </c>
      <c r="AM227" s="40">
        <f>IF('Imperial ME - Current'!$G$16&lt;1.9605,324.57-67.0069*(1.9605-'Imperial ME - Current'!$G$16),324.57)</f>
        <v>324.57</v>
      </c>
      <c r="AN227" s="1">
        <f t="shared" si="75"/>
        <v>108339.52999999974</v>
      </c>
      <c r="AQ227" s="40">
        <v>249</v>
      </c>
      <c r="AR227" s="40">
        <f>IF('Imperial ME - Current'!$H$16&lt;1.9677,859.07-155.85*(1.9677-'Imperial ME - Current'!$H$16),859.07)</f>
        <v>859.07</v>
      </c>
      <c r="AS227" s="1">
        <f t="shared" si="69"/>
        <v>209758.71000000025</v>
      </c>
      <c r="AT227" s="40">
        <f>IF('Imperial ME - Current'!$H$16&lt;1.9605,324.57-67.0069*(1.9605-'Imperial ME - Current'!$H$16),324.57)</f>
        <v>324.57</v>
      </c>
      <c r="AU227" s="1">
        <f t="shared" si="76"/>
        <v>108339.52999999974</v>
      </c>
      <c r="AX227" s="40">
        <v>249</v>
      </c>
      <c r="AY227" s="40">
        <f>IF('Imperial ME - Current'!$I$16&lt;1.9677,859.07-155.85*(1.9677-'Imperial ME - Current'!$I$16),859.07)</f>
        <v>859.07</v>
      </c>
      <c r="AZ227" s="1">
        <f t="shared" si="70"/>
        <v>209758.71000000025</v>
      </c>
      <c r="BA227" s="40">
        <f>IF('Imperial ME - Current'!$I$16&lt;1.9605,324.57-67.0069*(1.9605-'Imperial ME - Current'!$I$16),324.57)</f>
        <v>324.57</v>
      </c>
      <c r="BB227" s="1">
        <f t="shared" si="77"/>
        <v>108339.52999999974</v>
      </c>
    </row>
    <row r="228" spans="1:54" x14ac:dyDescent="0.25">
      <c r="A228" s="40">
        <v>250</v>
      </c>
      <c r="B228" s="40">
        <f>IF('Imperial ME - Current'!$B$16&lt;1.9677,859.07-155.85*(1.9677-'Imperial ME - Current'!$B$16),859.07)</f>
        <v>859.07</v>
      </c>
      <c r="C228" s="1">
        <f t="shared" si="63"/>
        <v>210617.78000000026</v>
      </c>
      <c r="D228" s="40">
        <f>IF('Imperial ME - Current'!$B$16&lt;1.9605,324.57-67.0069*(1.9605-'Imperial ME - Current'!$B$16),324.57)</f>
        <v>324.57</v>
      </c>
      <c r="E228" s="1">
        <f t="shared" si="62"/>
        <v>108664.09999999974</v>
      </c>
      <c r="H228" s="40">
        <v>250</v>
      </c>
      <c r="I228" s="40">
        <f>IF('Imperial ME - Current'!$C$16&lt;1.9677,859.07-155.85*(1.9677-'Imperial ME - Current'!$C$16),859.07)</f>
        <v>859.07</v>
      </c>
      <c r="J228" s="1">
        <f t="shared" si="64"/>
        <v>210617.78000000026</v>
      </c>
      <c r="K228" s="40">
        <f>IF('Imperial ME - Current'!$C$16&lt;1.9605,324.57-67.0069*(1.9605-'Imperial ME - Current'!$C$16),324.57)</f>
        <v>324.57</v>
      </c>
      <c r="L228" s="1">
        <f t="shared" si="71"/>
        <v>108664.09999999974</v>
      </c>
      <c r="O228" s="40">
        <v>250</v>
      </c>
      <c r="P228" s="40">
        <f>IF('Imperial ME - Current'!$D$16&lt;1.9677,859.07-155.85*(1.9677-'Imperial ME - Current'!$D$16),859.07)</f>
        <v>859.07</v>
      </c>
      <c r="Q228" s="1">
        <f t="shared" si="65"/>
        <v>210617.78000000026</v>
      </c>
      <c r="R228" s="40">
        <f>IF('Imperial ME - Current'!$D$16&lt;1.9605,324.57-67.0069*(1.9605-'Imperial ME - Current'!$D$16),324.57)</f>
        <v>324.57</v>
      </c>
      <c r="S228" s="1">
        <f t="shared" si="72"/>
        <v>108664.09999999974</v>
      </c>
      <c r="V228" s="40">
        <v>250</v>
      </c>
      <c r="W228" s="40">
        <f>IF('Imperial ME - Current'!$E$16&lt;1.9677,859.07-155.85*(1.9677-'Imperial ME - Current'!$E$16),859.07)</f>
        <v>859.07</v>
      </c>
      <c r="X228" s="1">
        <f t="shared" si="66"/>
        <v>210617.78000000026</v>
      </c>
      <c r="Y228" s="40">
        <f>IF('Imperial ME - Current'!$E$16&lt;1.9605,324.57-67.0069*(1.9605-'Imperial ME - Current'!$E$16),324.57)</f>
        <v>324.57</v>
      </c>
      <c r="Z228" s="1">
        <f t="shared" si="73"/>
        <v>108664.09999999974</v>
      </c>
      <c r="AC228" s="40">
        <v>250</v>
      </c>
      <c r="AD228" s="40">
        <f>IF('Imperial ME - Current'!$F$16&lt;1.9677,859.07-155.85*(1.9677-'Imperial ME - Current'!$F$16),859.07)</f>
        <v>859.07</v>
      </c>
      <c r="AE228" s="1">
        <f t="shared" si="67"/>
        <v>210617.78000000026</v>
      </c>
      <c r="AF228" s="40">
        <f>IF('Imperial ME - Current'!$F$16&lt;1.9605,324.57-67.0069*(1.9605-'Imperial ME - Current'!$F$16),324.57)</f>
        <v>324.57</v>
      </c>
      <c r="AG228" s="1">
        <f t="shared" si="74"/>
        <v>108664.09999999974</v>
      </c>
      <c r="AJ228" s="40">
        <v>250</v>
      </c>
      <c r="AK228" s="40">
        <f>IF('Imperial ME - Current'!$G$16&lt;1.9677,859.07-155.85*(1.9677-'Imperial ME - Current'!$G$16),859.07)</f>
        <v>859.07</v>
      </c>
      <c r="AL228" s="1">
        <f t="shared" si="68"/>
        <v>210617.78000000026</v>
      </c>
      <c r="AM228" s="40">
        <f>IF('Imperial ME - Current'!$G$16&lt;1.9605,324.57-67.0069*(1.9605-'Imperial ME - Current'!$G$16),324.57)</f>
        <v>324.57</v>
      </c>
      <c r="AN228" s="1">
        <f t="shared" si="75"/>
        <v>108664.09999999974</v>
      </c>
      <c r="AQ228" s="40">
        <v>250</v>
      </c>
      <c r="AR228" s="40">
        <f>IF('Imperial ME - Current'!$H$16&lt;1.9677,859.07-155.85*(1.9677-'Imperial ME - Current'!$H$16),859.07)</f>
        <v>859.07</v>
      </c>
      <c r="AS228" s="1">
        <f t="shared" si="69"/>
        <v>210617.78000000026</v>
      </c>
      <c r="AT228" s="40">
        <f>IF('Imperial ME - Current'!$H$16&lt;1.9605,324.57-67.0069*(1.9605-'Imperial ME - Current'!$H$16),324.57)</f>
        <v>324.57</v>
      </c>
      <c r="AU228" s="1">
        <f t="shared" si="76"/>
        <v>108664.09999999974</v>
      </c>
      <c r="AX228" s="40">
        <v>250</v>
      </c>
      <c r="AY228" s="40">
        <f>IF('Imperial ME - Current'!$I$16&lt;1.9677,859.07-155.85*(1.9677-'Imperial ME - Current'!$I$16),859.07)</f>
        <v>859.07</v>
      </c>
      <c r="AZ228" s="1">
        <f t="shared" si="70"/>
        <v>210617.78000000026</v>
      </c>
      <c r="BA228" s="40">
        <f>IF('Imperial ME - Current'!$I$16&lt;1.9605,324.57-67.0069*(1.9605-'Imperial ME - Current'!$I$16),324.57)</f>
        <v>324.57</v>
      </c>
      <c r="BB228" s="1">
        <f t="shared" si="77"/>
        <v>108664.09999999974</v>
      </c>
    </row>
    <row r="229" spans="1:54" x14ac:dyDescent="0.25">
      <c r="A229" s="40">
        <v>251</v>
      </c>
      <c r="B229" s="40">
        <f>IF('Imperial ME - Current'!$B$16&lt;1.9677,859.07-155.85*(1.9677-'Imperial ME - Current'!$B$16),859.07)</f>
        <v>859.07</v>
      </c>
      <c r="C229" s="1">
        <f t="shared" si="63"/>
        <v>211476.85000000027</v>
      </c>
      <c r="D229" s="40">
        <f>IF('Imperial ME - Current'!$B$16&lt;1.9605,324.57-67.0069*(1.9605-'Imperial ME - Current'!$B$16),324.57)</f>
        <v>324.57</v>
      </c>
      <c r="E229" s="1">
        <f t="shared" si="62"/>
        <v>108988.66999999975</v>
      </c>
      <c r="H229" s="40">
        <v>251</v>
      </c>
      <c r="I229" s="40">
        <f>IF('Imperial ME - Current'!$C$16&lt;1.9677,859.07-155.85*(1.9677-'Imperial ME - Current'!$C$16),859.07)</f>
        <v>859.07</v>
      </c>
      <c r="J229" s="1">
        <f t="shared" si="64"/>
        <v>211476.85000000027</v>
      </c>
      <c r="K229" s="40">
        <f>IF('Imperial ME - Current'!$C$16&lt;1.9605,324.57-67.0069*(1.9605-'Imperial ME - Current'!$C$16),324.57)</f>
        <v>324.57</v>
      </c>
      <c r="L229" s="1">
        <f t="shared" si="71"/>
        <v>108988.66999999975</v>
      </c>
      <c r="O229" s="40">
        <v>251</v>
      </c>
      <c r="P229" s="40">
        <f>IF('Imperial ME - Current'!$D$16&lt;1.9677,859.07-155.85*(1.9677-'Imperial ME - Current'!$D$16),859.07)</f>
        <v>859.07</v>
      </c>
      <c r="Q229" s="1">
        <f t="shared" si="65"/>
        <v>211476.85000000027</v>
      </c>
      <c r="R229" s="40">
        <f>IF('Imperial ME - Current'!$D$16&lt;1.9605,324.57-67.0069*(1.9605-'Imperial ME - Current'!$D$16),324.57)</f>
        <v>324.57</v>
      </c>
      <c r="S229" s="1">
        <f t="shared" si="72"/>
        <v>108988.66999999975</v>
      </c>
      <c r="V229" s="40">
        <v>251</v>
      </c>
      <c r="W229" s="40">
        <f>IF('Imperial ME - Current'!$E$16&lt;1.9677,859.07-155.85*(1.9677-'Imperial ME - Current'!$E$16),859.07)</f>
        <v>859.07</v>
      </c>
      <c r="X229" s="1">
        <f t="shared" si="66"/>
        <v>211476.85000000027</v>
      </c>
      <c r="Y229" s="40">
        <f>IF('Imperial ME - Current'!$E$16&lt;1.9605,324.57-67.0069*(1.9605-'Imperial ME - Current'!$E$16),324.57)</f>
        <v>324.57</v>
      </c>
      <c r="Z229" s="1">
        <f t="shared" si="73"/>
        <v>108988.66999999975</v>
      </c>
      <c r="AC229" s="40">
        <v>251</v>
      </c>
      <c r="AD229" s="40">
        <f>IF('Imperial ME - Current'!$F$16&lt;1.9677,859.07-155.85*(1.9677-'Imperial ME - Current'!$F$16),859.07)</f>
        <v>859.07</v>
      </c>
      <c r="AE229" s="1">
        <f t="shared" si="67"/>
        <v>211476.85000000027</v>
      </c>
      <c r="AF229" s="40">
        <f>IF('Imperial ME - Current'!$F$16&lt;1.9605,324.57-67.0069*(1.9605-'Imperial ME - Current'!$F$16),324.57)</f>
        <v>324.57</v>
      </c>
      <c r="AG229" s="1">
        <f t="shared" si="74"/>
        <v>108988.66999999975</v>
      </c>
      <c r="AJ229" s="40">
        <v>251</v>
      </c>
      <c r="AK229" s="40">
        <f>IF('Imperial ME - Current'!$G$16&lt;1.9677,859.07-155.85*(1.9677-'Imperial ME - Current'!$G$16),859.07)</f>
        <v>859.07</v>
      </c>
      <c r="AL229" s="1">
        <f t="shared" si="68"/>
        <v>211476.85000000027</v>
      </c>
      <c r="AM229" s="40">
        <f>IF('Imperial ME - Current'!$G$16&lt;1.9605,324.57-67.0069*(1.9605-'Imperial ME - Current'!$G$16),324.57)</f>
        <v>324.57</v>
      </c>
      <c r="AN229" s="1">
        <f t="shared" si="75"/>
        <v>108988.66999999975</v>
      </c>
      <c r="AQ229" s="40">
        <v>251</v>
      </c>
      <c r="AR229" s="40">
        <f>IF('Imperial ME - Current'!$H$16&lt;1.9677,859.07-155.85*(1.9677-'Imperial ME - Current'!$H$16),859.07)</f>
        <v>859.07</v>
      </c>
      <c r="AS229" s="1">
        <f t="shared" si="69"/>
        <v>211476.85000000027</v>
      </c>
      <c r="AT229" s="40">
        <f>IF('Imperial ME - Current'!$H$16&lt;1.9605,324.57-67.0069*(1.9605-'Imperial ME - Current'!$H$16),324.57)</f>
        <v>324.57</v>
      </c>
      <c r="AU229" s="1">
        <f t="shared" si="76"/>
        <v>108988.66999999975</v>
      </c>
      <c r="AX229" s="40">
        <v>251</v>
      </c>
      <c r="AY229" s="40">
        <f>IF('Imperial ME - Current'!$I$16&lt;1.9677,859.07-155.85*(1.9677-'Imperial ME - Current'!$I$16),859.07)</f>
        <v>859.07</v>
      </c>
      <c r="AZ229" s="1">
        <f t="shared" si="70"/>
        <v>211476.85000000027</v>
      </c>
      <c r="BA229" s="40">
        <f>IF('Imperial ME - Current'!$I$16&lt;1.9605,324.57-67.0069*(1.9605-'Imperial ME - Current'!$I$16),324.57)</f>
        <v>324.57</v>
      </c>
      <c r="BB229" s="1">
        <f t="shared" si="77"/>
        <v>108988.66999999975</v>
      </c>
    </row>
    <row r="230" spans="1:54" x14ac:dyDescent="0.25">
      <c r="A230" s="40">
        <v>252</v>
      </c>
      <c r="B230" s="40">
        <f>IF('Imperial ME - Current'!$B$16&lt;1.9677,859.07-155.85*(1.9677-'Imperial ME - Current'!$B$16),859.07)</f>
        <v>859.07</v>
      </c>
      <c r="C230" s="1">
        <f t="shared" si="63"/>
        <v>212335.92000000027</v>
      </c>
      <c r="D230" s="40">
        <f>IF('Imperial ME - Current'!$B$16&lt;1.9605,324.57-67.0069*(1.9605-'Imperial ME - Current'!$B$16),324.57)</f>
        <v>324.57</v>
      </c>
      <c r="E230" s="1">
        <f t="shared" si="62"/>
        <v>109313.23999999976</v>
      </c>
      <c r="H230" s="40">
        <v>252</v>
      </c>
      <c r="I230" s="40">
        <f>IF('Imperial ME - Current'!$C$16&lt;1.9677,859.07-155.85*(1.9677-'Imperial ME - Current'!$C$16),859.07)</f>
        <v>859.07</v>
      </c>
      <c r="J230" s="1">
        <f t="shared" si="64"/>
        <v>212335.92000000027</v>
      </c>
      <c r="K230" s="40">
        <f>IF('Imperial ME - Current'!$C$16&lt;1.9605,324.57-67.0069*(1.9605-'Imperial ME - Current'!$C$16),324.57)</f>
        <v>324.57</v>
      </c>
      <c r="L230" s="1">
        <f t="shared" si="71"/>
        <v>109313.23999999976</v>
      </c>
      <c r="O230" s="40">
        <v>252</v>
      </c>
      <c r="P230" s="40">
        <f>IF('Imperial ME - Current'!$D$16&lt;1.9677,859.07-155.85*(1.9677-'Imperial ME - Current'!$D$16),859.07)</f>
        <v>859.07</v>
      </c>
      <c r="Q230" s="1">
        <f t="shared" si="65"/>
        <v>212335.92000000027</v>
      </c>
      <c r="R230" s="40">
        <f>IF('Imperial ME - Current'!$D$16&lt;1.9605,324.57-67.0069*(1.9605-'Imperial ME - Current'!$D$16),324.57)</f>
        <v>324.57</v>
      </c>
      <c r="S230" s="1">
        <f t="shared" si="72"/>
        <v>109313.23999999976</v>
      </c>
      <c r="V230" s="40">
        <v>252</v>
      </c>
      <c r="W230" s="40">
        <f>IF('Imperial ME - Current'!$E$16&lt;1.9677,859.07-155.85*(1.9677-'Imperial ME - Current'!$E$16),859.07)</f>
        <v>859.07</v>
      </c>
      <c r="X230" s="1">
        <f t="shared" si="66"/>
        <v>212335.92000000027</v>
      </c>
      <c r="Y230" s="40">
        <f>IF('Imperial ME - Current'!$E$16&lt;1.9605,324.57-67.0069*(1.9605-'Imperial ME - Current'!$E$16),324.57)</f>
        <v>324.57</v>
      </c>
      <c r="Z230" s="1">
        <f t="shared" si="73"/>
        <v>109313.23999999976</v>
      </c>
      <c r="AC230" s="40">
        <v>252</v>
      </c>
      <c r="AD230" s="40">
        <f>IF('Imperial ME - Current'!$F$16&lt;1.9677,859.07-155.85*(1.9677-'Imperial ME - Current'!$F$16),859.07)</f>
        <v>859.07</v>
      </c>
      <c r="AE230" s="1">
        <f t="shared" si="67"/>
        <v>212335.92000000027</v>
      </c>
      <c r="AF230" s="40">
        <f>IF('Imperial ME - Current'!$F$16&lt;1.9605,324.57-67.0069*(1.9605-'Imperial ME - Current'!$F$16),324.57)</f>
        <v>324.57</v>
      </c>
      <c r="AG230" s="1">
        <f t="shared" si="74"/>
        <v>109313.23999999976</v>
      </c>
      <c r="AJ230" s="40">
        <v>252</v>
      </c>
      <c r="AK230" s="40">
        <f>IF('Imperial ME - Current'!$G$16&lt;1.9677,859.07-155.85*(1.9677-'Imperial ME - Current'!$G$16),859.07)</f>
        <v>859.07</v>
      </c>
      <c r="AL230" s="1">
        <f t="shared" si="68"/>
        <v>212335.92000000027</v>
      </c>
      <c r="AM230" s="40">
        <f>IF('Imperial ME - Current'!$G$16&lt;1.9605,324.57-67.0069*(1.9605-'Imperial ME - Current'!$G$16),324.57)</f>
        <v>324.57</v>
      </c>
      <c r="AN230" s="1">
        <f t="shared" si="75"/>
        <v>109313.23999999976</v>
      </c>
      <c r="AQ230" s="40">
        <v>252</v>
      </c>
      <c r="AR230" s="40">
        <f>IF('Imperial ME - Current'!$H$16&lt;1.9677,859.07-155.85*(1.9677-'Imperial ME - Current'!$H$16),859.07)</f>
        <v>859.07</v>
      </c>
      <c r="AS230" s="1">
        <f t="shared" si="69"/>
        <v>212335.92000000027</v>
      </c>
      <c r="AT230" s="40">
        <f>IF('Imperial ME - Current'!$H$16&lt;1.9605,324.57-67.0069*(1.9605-'Imperial ME - Current'!$H$16),324.57)</f>
        <v>324.57</v>
      </c>
      <c r="AU230" s="1">
        <f t="shared" si="76"/>
        <v>109313.23999999976</v>
      </c>
      <c r="AX230" s="40">
        <v>252</v>
      </c>
      <c r="AY230" s="40">
        <f>IF('Imperial ME - Current'!$I$16&lt;1.9677,859.07-155.85*(1.9677-'Imperial ME - Current'!$I$16),859.07)</f>
        <v>859.07</v>
      </c>
      <c r="AZ230" s="1">
        <f t="shared" si="70"/>
        <v>212335.92000000027</v>
      </c>
      <c r="BA230" s="40">
        <f>IF('Imperial ME - Current'!$I$16&lt;1.9605,324.57-67.0069*(1.9605-'Imperial ME - Current'!$I$16),324.57)</f>
        <v>324.57</v>
      </c>
      <c r="BB230" s="1">
        <f t="shared" si="77"/>
        <v>109313.23999999976</v>
      </c>
    </row>
    <row r="231" spans="1:54" x14ac:dyDescent="0.25">
      <c r="A231" s="40">
        <v>253</v>
      </c>
      <c r="B231" s="40">
        <f>IF('Imperial ME - Current'!$B$16&lt;1.9677,859.07-155.85*(1.9677-'Imperial ME - Current'!$B$16),859.07)</f>
        <v>859.07</v>
      </c>
      <c r="C231" s="1">
        <f t="shared" si="63"/>
        <v>213194.99000000028</v>
      </c>
      <c r="D231" s="40">
        <f>IF('Imperial ME - Current'!$B$16&lt;1.9605,324.57-67.0069*(1.9605-'Imperial ME - Current'!$B$16),324.57)</f>
        <v>324.57</v>
      </c>
      <c r="E231" s="1">
        <f t="shared" si="62"/>
        <v>109637.80999999976</v>
      </c>
      <c r="H231" s="40">
        <v>253</v>
      </c>
      <c r="I231" s="40">
        <f>IF('Imperial ME - Current'!$C$16&lt;1.9677,859.07-155.85*(1.9677-'Imperial ME - Current'!$C$16),859.07)</f>
        <v>859.07</v>
      </c>
      <c r="J231" s="1">
        <f t="shared" si="64"/>
        <v>213194.99000000028</v>
      </c>
      <c r="K231" s="40">
        <f>IF('Imperial ME - Current'!$C$16&lt;1.9605,324.57-67.0069*(1.9605-'Imperial ME - Current'!$C$16),324.57)</f>
        <v>324.57</v>
      </c>
      <c r="L231" s="1">
        <f t="shared" si="71"/>
        <v>109637.80999999976</v>
      </c>
      <c r="O231" s="40">
        <v>253</v>
      </c>
      <c r="P231" s="40">
        <f>IF('Imperial ME - Current'!$D$16&lt;1.9677,859.07-155.85*(1.9677-'Imperial ME - Current'!$D$16),859.07)</f>
        <v>859.07</v>
      </c>
      <c r="Q231" s="1">
        <f t="shared" si="65"/>
        <v>213194.99000000028</v>
      </c>
      <c r="R231" s="40">
        <f>IF('Imperial ME - Current'!$D$16&lt;1.9605,324.57-67.0069*(1.9605-'Imperial ME - Current'!$D$16),324.57)</f>
        <v>324.57</v>
      </c>
      <c r="S231" s="1">
        <f t="shared" si="72"/>
        <v>109637.80999999976</v>
      </c>
      <c r="V231" s="40">
        <v>253</v>
      </c>
      <c r="W231" s="40">
        <f>IF('Imperial ME - Current'!$E$16&lt;1.9677,859.07-155.85*(1.9677-'Imperial ME - Current'!$E$16),859.07)</f>
        <v>859.07</v>
      </c>
      <c r="X231" s="1">
        <f t="shared" si="66"/>
        <v>213194.99000000028</v>
      </c>
      <c r="Y231" s="40">
        <f>IF('Imperial ME - Current'!$E$16&lt;1.9605,324.57-67.0069*(1.9605-'Imperial ME - Current'!$E$16),324.57)</f>
        <v>324.57</v>
      </c>
      <c r="Z231" s="1">
        <f t="shared" si="73"/>
        <v>109637.80999999976</v>
      </c>
      <c r="AC231" s="40">
        <v>253</v>
      </c>
      <c r="AD231" s="40">
        <f>IF('Imperial ME - Current'!$F$16&lt;1.9677,859.07-155.85*(1.9677-'Imperial ME - Current'!$F$16),859.07)</f>
        <v>859.07</v>
      </c>
      <c r="AE231" s="1">
        <f t="shared" si="67"/>
        <v>213194.99000000028</v>
      </c>
      <c r="AF231" s="40">
        <f>IF('Imperial ME - Current'!$F$16&lt;1.9605,324.57-67.0069*(1.9605-'Imperial ME - Current'!$F$16),324.57)</f>
        <v>324.57</v>
      </c>
      <c r="AG231" s="1">
        <f t="shared" si="74"/>
        <v>109637.80999999976</v>
      </c>
      <c r="AJ231" s="40">
        <v>253</v>
      </c>
      <c r="AK231" s="40">
        <f>IF('Imperial ME - Current'!$G$16&lt;1.9677,859.07-155.85*(1.9677-'Imperial ME - Current'!$G$16),859.07)</f>
        <v>859.07</v>
      </c>
      <c r="AL231" s="1">
        <f t="shared" si="68"/>
        <v>213194.99000000028</v>
      </c>
      <c r="AM231" s="40">
        <f>IF('Imperial ME - Current'!$G$16&lt;1.9605,324.57-67.0069*(1.9605-'Imperial ME - Current'!$G$16),324.57)</f>
        <v>324.57</v>
      </c>
      <c r="AN231" s="1">
        <f t="shared" si="75"/>
        <v>109637.80999999976</v>
      </c>
      <c r="AQ231" s="40">
        <v>253</v>
      </c>
      <c r="AR231" s="40">
        <f>IF('Imperial ME - Current'!$H$16&lt;1.9677,859.07-155.85*(1.9677-'Imperial ME - Current'!$H$16),859.07)</f>
        <v>859.07</v>
      </c>
      <c r="AS231" s="1">
        <f t="shared" si="69"/>
        <v>213194.99000000028</v>
      </c>
      <c r="AT231" s="40">
        <f>IF('Imperial ME - Current'!$H$16&lt;1.9605,324.57-67.0069*(1.9605-'Imperial ME - Current'!$H$16),324.57)</f>
        <v>324.57</v>
      </c>
      <c r="AU231" s="1">
        <f t="shared" si="76"/>
        <v>109637.80999999976</v>
      </c>
      <c r="AX231" s="40">
        <v>253</v>
      </c>
      <c r="AY231" s="40">
        <f>IF('Imperial ME - Current'!$I$16&lt;1.9677,859.07-155.85*(1.9677-'Imperial ME - Current'!$I$16),859.07)</f>
        <v>859.07</v>
      </c>
      <c r="AZ231" s="1">
        <f t="shared" si="70"/>
        <v>213194.99000000028</v>
      </c>
      <c r="BA231" s="40">
        <f>IF('Imperial ME - Current'!$I$16&lt;1.9605,324.57-67.0069*(1.9605-'Imperial ME - Current'!$I$16),324.57)</f>
        <v>324.57</v>
      </c>
      <c r="BB231" s="1">
        <f t="shared" si="77"/>
        <v>109637.80999999976</v>
      </c>
    </row>
    <row r="232" spans="1:54" x14ac:dyDescent="0.25">
      <c r="A232" s="40">
        <v>254</v>
      </c>
      <c r="B232" s="40">
        <f>IF('Imperial ME - Current'!$B$16&lt;1.9677,859.07-155.85*(1.9677-'Imperial ME - Current'!$B$16),859.07)</f>
        <v>859.07</v>
      </c>
      <c r="C232" s="1">
        <f t="shared" si="63"/>
        <v>214054.06000000029</v>
      </c>
      <c r="D232" s="40">
        <f>IF('Imperial ME - Current'!$B$16&lt;1.9605,324.57-67.0069*(1.9605-'Imperial ME - Current'!$B$16),324.57)</f>
        <v>324.57</v>
      </c>
      <c r="E232" s="1">
        <f t="shared" si="62"/>
        <v>109962.37999999977</v>
      </c>
      <c r="H232" s="40">
        <v>254</v>
      </c>
      <c r="I232" s="40">
        <f>IF('Imperial ME - Current'!$C$16&lt;1.9677,859.07-155.85*(1.9677-'Imperial ME - Current'!$C$16),859.07)</f>
        <v>859.07</v>
      </c>
      <c r="J232" s="1">
        <f t="shared" si="64"/>
        <v>214054.06000000029</v>
      </c>
      <c r="K232" s="40">
        <f>IF('Imperial ME - Current'!$C$16&lt;1.9605,324.57-67.0069*(1.9605-'Imperial ME - Current'!$C$16),324.57)</f>
        <v>324.57</v>
      </c>
      <c r="L232" s="1">
        <f t="shared" si="71"/>
        <v>109962.37999999977</v>
      </c>
      <c r="O232" s="40">
        <v>254</v>
      </c>
      <c r="P232" s="40">
        <f>IF('Imperial ME - Current'!$D$16&lt;1.9677,859.07-155.85*(1.9677-'Imperial ME - Current'!$D$16),859.07)</f>
        <v>859.07</v>
      </c>
      <c r="Q232" s="1">
        <f t="shared" si="65"/>
        <v>214054.06000000029</v>
      </c>
      <c r="R232" s="40">
        <f>IF('Imperial ME - Current'!$D$16&lt;1.9605,324.57-67.0069*(1.9605-'Imperial ME - Current'!$D$16),324.57)</f>
        <v>324.57</v>
      </c>
      <c r="S232" s="1">
        <f t="shared" si="72"/>
        <v>109962.37999999977</v>
      </c>
      <c r="V232" s="40">
        <v>254</v>
      </c>
      <c r="W232" s="40">
        <f>IF('Imperial ME - Current'!$E$16&lt;1.9677,859.07-155.85*(1.9677-'Imperial ME - Current'!$E$16),859.07)</f>
        <v>859.07</v>
      </c>
      <c r="X232" s="1">
        <f t="shared" si="66"/>
        <v>214054.06000000029</v>
      </c>
      <c r="Y232" s="40">
        <f>IF('Imperial ME - Current'!$E$16&lt;1.9605,324.57-67.0069*(1.9605-'Imperial ME - Current'!$E$16),324.57)</f>
        <v>324.57</v>
      </c>
      <c r="Z232" s="1">
        <f t="shared" si="73"/>
        <v>109962.37999999977</v>
      </c>
      <c r="AC232" s="40">
        <v>254</v>
      </c>
      <c r="AD232" s="40">
        <f>IF('Imperial ME - Current'!$F$16&lt;1.9677,859.07-155.85*(1.9677-'Imperial ME - Current'!$F$16),859.07)</f>
        <v>859.07</v>
      </c>
      <c r="AE232" s="1">
        <f t="shared" si="67"/>
        <v>214054.06000000029</v>
      </c>
      <c r="AF232" s="40">
        <f>IF('Imperial ME - Current'!$F$16&lt;1.9605,324.57-67.0069*(1.9605-'Imperial ME - Current'!$F$16),324.57)</f>
        <v>324.57</v>
      </c>
      <c r="AG232" s="1">
        <f t="shared" si="74"/>
        <v>109962.37999999977</v>
      </c>
      <c r="AJ232" s="40">
        <v>254</v>
      </c>
      <c r="AK232" s="40">
        <f>IF('Imperial ME - Current'!$G$16&lt;1.9677,859.07-155.85*(1.9677-'Imperial ME - Current'!$G$16),859.07)</f>
        <v>859.07</v>
      </c>
      <c r="AL232" s="1">
        <f t="shared" si="68"/>
        <v>214054.06000000029</v>
      </c>
      <c r="AM232" s="40">
        <f>IF('Imperial ME - Current'!$G$16&lt;1.9605,324.57-67.0069*(1.9605-'Imperial ME - Current'!$G$16),324.57)</f>
        <v>324.57</v>
      </c>
      <c r="AN232" s="1">
        <f t="shared" si="75"/>
        <v>109962.37999999977</v>
      </c>
      <c r="AQ232" s="40">
        <v>254</v>
      </c>
      <c r="AR232" s="40">
        <f>IF('Imperial ME - Current'!$H$16&lt;1.9677,859.07-155.85*(1.9677-'Imperial ME - Current'!$H$16),859.07)</f>
        <v>859.07</v>
      </c>
      <c r="AS232" s="1">
        <f t="shared" si="69"/>
        <v>214054.06000000029</v>
      </c>
      <c r="AT232" s="40">
        <f>IF('Imperial ME - Current'!$H$16&lt;1.9605,324.57-67.0069*(1.9605-'Imperial ME - Current'!$H$16),324.57)</f>
        <v>324.57</v>
      </c>
      <c r="AU232" s="1">
        <f t="shared" si="76"/>
        <v>109962.37999999977</v>
      </c>
      <c r="AX232" s="40">
        <v>254</v>
      </c>
      <c r="AY232" s="40">
        <f>IF('Imperial ME - Current'!$I$16&lt;1.9677,859.07-155.85*(1.9677-'Imperial ME - Current'!$I$16),859.07)</f>
        <v>859.07</v>
      </c>
      <c r="AZ232" s="1">
        <f t="shared" si="70"/>
        <v>214054.06000000029</v>
      </c>
      <c r="BA232" s="40">
        <f>IF('Imperial ME - Current'!$I$16&lt;1.9605,324.57-67.0069*(1.9605-'Imperial ME - Current'!$I$16),324.57)</f>
        <v>324.57</v>
      </c>
      <c r="BB232" s="1">
        <f t="shared" si="77"/>
        <v>109962.37999999977</v>
      </c>
    </row>
    <row r="233" spans="1:54" x14ac:dyDescent="0.25">
      <c r="A233" s="40">
        <v>255</v>
      </c>
      <c r="B233" s="40">
        <f>IF('Imperial ME - Current'!$B$16&lt;1.9677,859.07-155.85*(1.9677-'Imperial ME - Current'!$B$16),859.07)</f>
        <v>859.07</v>
      </c>
      <c r="C233" s="1">
        <f t="shared" si="63"/>
        <v>214913.1300000003</v>
      </c>
      <c r="D233" s="40">
        <f>IF('Imperial ME - Current'!$B$16&lt;1.9605,324.57-67.0069*(1.9605-'Imperial ME - Current'!$B$16),324.57)</f>
        <v>324.57</v>
      </c>
      <c r="E233" s="1">
        <f t="shared" si="62"/>
        <v>110286.94999999978</v>
      </c>
      <c r="H233" s="40">
        <v>255</v>
      </c>
      <c r="I233" s="40">
        <f>IF('Imperial ME - Current'!$C$16&lt;1.9677,859.07-155.85*(1.9677-'Imperial ME - Current'!$C$16),859.07)</f>
        <v>859.07</v>
      </c>
      <c r="J233" s="1">
        <f t="shared" si="64"/>
        <v>214913.1300000003</v>
      </c>
      <c r="K233" s="40">
        <f>IF('Imperial ME - Current'!$C$16&lt;1.9605,324.57-67.0069*(1.9605-'Imperial ME - Current'!$C$16),324.57)</f>
        <v>324.57</v>
      </c>
      <c r="L233" s="1">
        <f t="shared" si="71"/>
        <v>110286.94999999978</v>
      </c>
      <c r="O233" s="40">
        <v>255</v>
      </c>
      <c r="P233" s="40">
        <f>IF('Imperial ME - Current'!$D$16&lt;1.9677,859.07-155.85*(1.9677-'Imperial ME - Current'!$D$16),859.07)</f>
        <v>859.07</v>
      </c>
      <c r="Q233" s="1">
        <f t="shared" si="65"/>
        <v>214913.1300000003</v>
      </c>
      <c r="R233" s="40">
        <f>IF('Imperial ME - Current'!$D$16&lt;1.9605,324.57-67.0069*(1.9605-'Imperial ME - Current'!$D$16),324.57)</f>
        <v>324.57</v>
      </c>
      <c r="S233" s="1">
        <f t="shared" si="72"/>
        <v>110286.94999999978</v>
      </c>
      <c r="V233" s="40">
        <v>255</v>
      </c>
      <c r="W233" s="40">
        <f>IF('Imperial ME - Current'!$E$16&lt;1.9677,859.07-155.85*(1.9677-'Imperial ME - Current'!$E$16),859.07)</f>
        <v>859.07</v>
      </c>
      <c r="X233" s="1">
        <f t="shared" si="66"/>
        <v>214913.1300000003</v>
      </c>
      <c r="Y233" s="40">
        <f>IF('Imperial ME - Current'!$E$16&lt;1.9605,324.57-67.0069*(1.9605-'Imperial ME - Current'!$E$16),324.57)</f>
        <v>324.57</v>
      </c>
      <c r="Z233" s="1">
        <f t="shared" si="73"/>
        <v>110286.94999999978</v>
      </c>
      <c r="AC233" s="40">
        <v>255</v>
      </c>
      <c r="AD233" s="40">
        <f>IF('Imperial ME - Current'!$F$16&lt;1.9677,859.07-155.85*(1.9677-'Imperial ME - Current'!$F$16),859.07)</f>
        <v>859.07</v>
      </c>
      <c r="AE233" s="1">
        <f t="shared" si="67"/>
        <v>214913.1300000003</v>
      </c>
      <c r="AF233" s="40">
        <f>IF('Imperial ME - Current'!$F$16&lt;1.9605,324.57-67.0069*(1.9605-'Imperial ME - Current'!$F$16),324.57)</f>
        <v>324.57</v>
      </c>
      <c r="AG233" s="1">
        <f t="shared" si="74"/>
        <v>110286.94999999978</v>
      </c>
      <c r="AJ233" s="40">
        <v>255</v>
      </c>
      <c r="AK233" s="40">
        <f>IF('Imperial ME - Current'!$G$16&lt;1.9677,859.07-155.85*(1.9677-'Imperial ME - Current'!$G$16),859.07)</f>
        <v>859.07</v>
      </c>
      <c r="AL233" s="1">
        <f t="shared" si="68"/>
        <v>214913.1300000003</v>
      </c>
      <c r="AM233" s="40">
        <f>IF('Imperial ME - Current'!$G$16&lt;1.9605,324.57-67.0069*(1.9605-'Imperial ME - Current'!$G$16),324.57)</f>
        <v>324.57</v>
      </c>
      <c r="AN233" s="1">
        <f t="shared" si="75"/>
        <v>110286.94999999978</v>
      </c>
      <c r="AQ233" s="40">
        <v>255</v>
      </c>
      <c r="AR233" s="40">
        <f>IF('Imperial ME - Current'!$H$16&lt;1.9677,859.07-155.85*(1.9677-'Imperial ME - Current'!$H$16),859.07)</f>
        <v>859.07</v>
      </c>
      <c r="AS233" s="1">
        <f t="shared" si="69"/>
        <v>214913.1300000003</v>
      </c>
      <c r="AT233" s="40">
        <f>IF('Imperial ME - Current'!$H$16&lt;1.9605,324.57-67.0069*(1.9605-'Imperial ME - Current'!$H$16),324.57)</f>
        <v>324.57</v>
      </c>
      <c r="AU233" s="1">
        <f t="shared" si="76"/>
        <v>110286.94999999978</v>
      </c>
      <c r="AX233" s="40">
        <v>255</v>
      </c>
      <c r="AY233" s="40">
        <f>IF('Imperial ME - Current'!$I$16&lt;1.9677,859.07-155.85*(1.9677-'Imperial ME - Current'!$I$16),859.07)</f>
        <v>859.07</v>
      </c>
      <c r="AZ233" s="1">
        <f t="shared" si="70"/>
        <v>214913.1300000003</v>
      </c>
      <c r="BA233" s="40">
        <f>IF('Imperial ME - Current'!$I$16&lt;1.9605,324.57-67.0069*(1.9605-'Imperial ME - Current'!$I$16),324.57)</f>
        <v>324.57</v>
      </c>
      <c r="BB233" s="1">
        <f t="shared" si="77"/>
        <v>110286.94999999978</v>
      </c>
    </row>
    <row r="234" spans="1:54" x14ac:dyDescent="0.25">
      <c r="A234" s="40">
        <v>256</v>
      </c>
      <c r="B234" s="40">
        <f>IF('Imperial ME - Current'!$B$16&lt;1.9677,859.07-155.85*(1.9677-'Imperial ME - Current'!$B$16),859.07)</f>
        <v>859.07</v>
      </c>
      <c r="C234" s="1">
        <f t="shared" si="63"/>
        <v>215772.2000000003</v>
      </c>
      <c r="D234" s="40">
        <f>IF('Imperial ME - Current'!$B$16&lt;1.9605,324.57-67.0069*(1.9605-'Imperial ME - Current'!$B$16),324.57)</f>
        <v>324.57</v>
      </c>
      <c r="E234" s="1">
        <f t="shared" si="62"/>
        <v>110611.51999999979</v>
      </c>
      <c r="H234" s="40">
        <v>256</v>
      </c>
      <c r="I234" s="40">
        <f>IF('Imperial ME - Current'!$C$16&lt;1.9677,859.07-155.85*(1.9677-'Imperial ME - Current'!$C$16),859.07)</f>
        <v>859.07</v>
      </c>
      <c r="J234" s="1">
        <f t="shared" si="64"/>
        <v>215772.2000000003</v>
      </c>
      <c r="K234" s="40">
        <f>IF('Imperial ME - Current'!$C$16&lt;1.9605,324.57-67.0069*(1.9605-'Imperial ME - Current'!$C$16),324.57)</f>
        <v>324.57</v>
      </c>
      <c r="L234" s="1">
        <f t="shared" si="71"/>
        <v>110611.51999999979</v>
      </c>
      <c r="O234" s="40">
        <v>256</v>
      </c>
      <c r="P234" s="40">
        <f>IF('Imperial ME - Current'!$D$16&lt;1.9677,859.07-155.85*(1.9677-'Imperial ME - Current'!$D$16),859.07)</f>
        <v>859.07</v>
      </c>
      <c r="Q234" s="1">
        <f t="shared" si="65"/>
        <v>215772.2000000003</v>
      </c>
      <c r="R234" s="40">
        <f>IF('Imperial ME - Current'!$D$16&lt;1.9605,324.57-67.0069*(1.9605-'Imperial ME - Current'!$D$16),324.57)</f>
        <v>324.57</v>
      </c>
      <c r="S234" s="1">
        <f t="shared" si="72"/>
        <v>110611.51999999979</v>
      </c>
      <c r="V234" s="40">
        <v>256</v>
      </c>
      <c r="W234" s="40">
        <f>IF('Imperial ME - Current'!$E$16&lt;1.9677,859.07-155.85*(1.9677-'Imperial ME - Current'!$E$16),859.07)</f>
        <v>859.07</v>
      </c>
      <c r="X234" s="1">
        <f t="shared" si="66"/>
        <v>215772.2000000003</v>
      </c>
      <c r="Y234" s="40">
        <f>IF('Imperial ME - Current'!$E$16&lt;1.9605,324.57-67.0069*(1.9605-'Imperial ME - Current'!$E$16),324.57)</f>
        <v>324.57</v>
      </c>
      <c r="Z234" s="1">
        <f t="shared" si="73"/>
        <v>110611.51999999979</v>
      </c>
      <c r="AC234" s="40">
        <v>256</v>
      </c>
      <c r="AD234" s="40">
        <f>IF('Imperial ME - Current'!$F$16&lt;1.9677,859.07-155.85*(1.9677-'Imperial ME - Current'!$F$16),859.07)</f>
        <v>859.07</v>
      </c>
      <c r="AE234" s="1">
        <f t="shared" si="67"/>
        <v>215772.2000000003</v>
      </c>
      <c r="AF234" s="40">
        <f>IF('Imperial ME - Current'!$F$16&lt;1.9605,324.57-67.0069*(1.9605-'Imperial ME - Current'!$F$16),324.57)</f>
        <v>324.57</v>
      </c>
      <c r="AG234" s="1">
        <f t="shared" si="74"/>
        <v>110611.51999999979</v>
      </c>
      <c r="AJ234" s="40">
        <v>256</v>
      </c>
      <c r="AK234" s="40">
        <f>IF('Imperial ME - Current'!$G$16&lt;1.9677,859.07-155.85*(1.9677-'Imperial ME - Current'!$G$16),859.07)</f>
        <v>859.07</v>
      </c>
      <c r="AL234" s="1">
        <f t="shared" si="68"/>
        <v>215772.2000000003</v>
      </c>
      <c r="AM234" s="40">
        <f>IF('Imperial ME - Current'!$G$16&lt;1.9605,324.57-67.0069*(1.9605-'Imperial ME - Current'!$G$16),324.57)</f>
        <v>324.57</v>
      </c>
      <c r="AN234" s="1">
        <f t="shared" si="75"/>
        <v>110611.51999999979</v>
      </c>
      <c r="AQ234" s="40">
        <v>256</v>
      </c>
      <c r="AR234" s="40">
        <f>IF('Imperial ME - Current'!$H$16&lt;1.9677,859.07-155.85*(1.9677-'Imperial ME - Current'!$H$16),859.07)</f>
        <v>859.07</v>
      </c>
      <c r="AS234" s="1">
        <f t="shared" si="69"/>
        <v>215772.2000000003</v>
      </c>
      <c r="AT234" s="40">
        <f>IF('Imperial ME - Current'!$H$16&lt;1.9605,324.57-67.0069*(1.9605-'Imperial ME - Current'!$H$16),324.57)</f>
        <v>324.57</v>
      </c>
      <c r="AU234" s="1">
        <f t="shared" si="76"/>
        <v>110611.51999999979</v>
      </c>
      <c r="AX234" s="40">
        <v>256</v>
      </c>
      <c r="AY234" s="40">
        <f>IF('Imperial ME - Current'!$I$16&lt;1.9677,859.07-155.85*(1.9677-'Imperial ME - Current'!$I$16),859.07)</f>
        <v>859.07</v>
      </c>
      <c r="AZ234" s="1">
        <f t="shared" si="70"/>
        <v>215772.2000000003</v>
      </c>
      <c r="BA234" s="40">
        <f>IF('Imperial ME - Current'!$I$16&lt;1.9605,324.57-67.0069*(1.9605-'Imperial ME - Current'!$I$16),324.57)</f>
        <v>324.57</v>
      </c>
      <c r="BB234" s="1">
        <f t="shared" si="77"/>
        <v>110611.51999999979</v>
      </c>
    </row>
    <row r="235" spans="1:54" x14ac:dyDescent="0.25">
      <c r="A235" s="40">
        <v>257</v>
      </c>
      <c r="B235" s="40">
        <f>IF('Imperial ME - Current'!$B$16&lt;1.9677,859.07-155.85*(1.9677-'Imperial ME - Current'!$B$16),859.07)</f>
        <v>859.07</v>
      </c>
      <c r="C235" s="1">
        <f t="shared" si="63"/>
        <v>216631.27000000031</v>
      </c>
      <c r="D235" s="40">
        <f>IF('Imperial ME - Current'!$B$16&lt;1.9605,324.57-67.0069*(1.9605-'Imperial ME - Current'!$B$16),324.57)</f>
        <v>324.57</v>
      </c>
      <c r="E235" s="1">
        <f t="shared" si="62"/>
        <v>110936.08999999979</v>
      </c>
      <c r="H235" s="40">
        <v>257</v>
      </c>
      <c r="I235" s="40">
        <f>IF('Imperial ME - Current'!$C$16&lt;1.9677,859.07-155.85*(1.9677-'Imperial ME - Current'!$C$16),859.07)</f>
        <v>859.07</v>
      </c>
      <c r="J235" s="1">
        <f t="shared" si="64"/>
        <v>216631.27000000031</v>
      </c>
      <c r="K235" s="40">
        <f>IF('Imperial ME - Current'!$C$16&lt;1.9605,324.57-67.0069*(1.9605-'Imperial ME - Current'!$C$16),324.57)</f>
        <v>324.57</v>
      </c>
      <c r="L235" s="1">
        <f t="shared" si="71"/>
        <v>110936.08999999979</v>
      </c>
      <c r="O235" s="40">
        <v>257</v>
      </c>
      <c r="P235" s="40">
        <f>IF('Imperial ME - Current'!$D$16&lt;1.9677,859.07-155.85*(1.9677-'Imperial ME - Current'!$D$16),859.07)</f>
        <v>859.07</v>
      </c>
      <c r="Q235" s="1">
        <f t="shared" si="65"/>
        <v>216631.27000000031</v>
      </c>
      <c r="R235" s="40">
        <f>IF('Imperial ME - Current'!$D$16&lt;1.9605,324.57-67.0069*(1.9605-'Imperial ME - Current'!$D$16),324.57)</f>
        <v>324.57</v>
      </c>
      <c r="S235" s="1">
        <f t="shared" si="72"/>
        <v>110936.08999999979</v>
      </c>
      <c r="V235" s="40">
        <v>257</v>
      </c>
      <c r="W235" s="40">
        <f>IF('Imperial ME - Current'!$E$16&lt;1.9677,859.07-155.85*(1.9677-'Imperial ME - Current'!$E$16),859.07)</f>
        <v>859.07</v>
      </c>
      <c r="X235" s="1">
        <f t="shared" si="66"/>
        <v>216631.27000000031</v>
      </c>
      <c r="Y235" s="40">
        <f>IF('Imperial ME - Current'!$E$16&lt;1.9605,324.57-67.0069*(1.9605-'Imperial ME - Current'!$E$16),324.57)</f>
        <v>324.57</v>
      </c>
      <c r="Z235" s="1">
        <f t="shared" si="73"/>
        <v>110936.08999999979</v>
      </c>
      <c r="AC235" s="40">
        <v>257</v>
      </c>
      <c r="AD235" s="40">
        <f>IF('Imperial ME - Current'!$F$16&lt;1.9677,859.07-155.85*(1.9677-'Imperial ME - Current'!$F$16),859.07)</f>
        <v>859.07</v>
      </c>
      <c r="AE235" s="1">
        <f t="shared" si="67"/>
        <v>216631.27000000031</v>
      </c>
      <c r="AF235" s="40">
        <f>IF('Imperial ME - Current'!$F$16&lt;1.9605,324.57-67.0069*(1.9605-'Imperial ME - Current'!$F$16),324.57)</f>
        <v>324.57</v>
      </c>
      <c r="AG235" s="1">
        <f t="shared" si="74"/>
        <v>110936.08999999979</v>
      </c>
      <c r="AJ235" s="40">
        <v>257</v>
      </c>
      <c r="AK235" s="40">
        <f>IF('Imperial ME - Current'!$G$16&lt;1.9677,859.07-155.85*(1.9677-'Imperial ME - Current'!$G$16),859.07)</f>
        <v>859.07</v>
      </c>
      <c r="AL235" s="1">
        <f t="shared" si="68"/>
        <v>216631.27000000031</v>
      </c>
      <c r="AM235" s="40">
        <f>IF('Imperial ME - Current'!$G$16&lt;1.9605,324.57-67.0069*(1.9605-'Imperial ME - Current'!$G$16),324.57)</f>
        <v>324.57</v>
      </c>
      <c r="AN235" s="1">
        <f t="shared" si="75"/>
        <v>110936.08999999979</v>
      </c>
      <c r="AQ235" s="40">
        <v>257</v>
      </c>
      <c r="AR235" s="40">
        <f>IF('Imperial ME - Current'!$H$16&lt;1.9677,859.07-155.85*(1.9677-'Imperial ME - Current'!$H$16),859.07)</f>
        <v>859.07</v>
      </c>
      <c r="AS235" s="1">
        <f t="shared" si="69"/>
        <v>216631.27000000031</v>
      </c>
      <c r="AT235" s="40">
        <f>IF('Imperial ME - Current'!$H$16&lt;1.9605,324.57-67.0069*(1.9605-'Imperial ME - Current'!$H$16),324.57)</f>
        <v>324.57</v>
      </c>
      <c r="AU235" s="1">
        <f t="shared" si="76"/>
        <v>110936.08999999979</v>
      </c>
      <c r="AX235" s="40">
        <v>257</v>
      </c>
      <c r="AY235" s="40">
        <f>IF('Imperial ME - Current'!$I$16&lt;1.9677,859.07-155.85*(1.9677-'Imperial ME - Current'!$I$16),859.07)</f>
        <v>859.07</v>
      </c>
      <c r="AZ235" s="1">
        <f t="shared" si="70"/>
        <v>216631.27000000031</v>
      </c>
      <c r="BA235" s="40">
        <f>IF('Imperial ME - Current'!$I$16&lt;1.9605,324.57-67.0069*(1.9605-'Imperial ME - Current'!$I$16),324.57)</f>
        <v>324.57</v>
      </c>
      <c r="BB235" s="1">
        <f t="shared" si="77"/>
        <v>110936.08999999979</v>
      </c>
    </row>
    <row r="236" spans="1:54" x14ac:dyDescent="0.25">
      <c r="A236" s="40">
        <v>258</v>
      </c>
      <c r="B236" s="40">
        <f>IF('Imperial ME - Current'!$B$16&lt;1.9677,859.07-155.85*(1.9677-'Imperial ME - Current'!$B$16),859.07)</f>
        <v>859.07</v>
      </c>
      <c r="C236" s="1">
        <f t="shared" si="63"/>
        <v>217490.34000000032</v>
      </c>
      <c r="D236" s="40">
        <f>IF('Imperial ME - Current'!$B$16&lt;1.9605,324.57-67.0069*(1.9605-'Imperial ME - Current'!$B$16),324.57)</f>
        <v>324.57</v>
      </c>
      <c r="E236" s="1">
        <f t="shared" si="62"/>
        <v>111260.6599999998</v>
      </c>
      <c r="H236" s="40">
        <v>258</v>
      </c>
      <c r="I236" s="40">
        <f>IF('Imperial ME - Current'!$C$16&lt;1.9677,859.07-155.85*(1.9677-'Imperial ME - Current'!$C$16),859.07)</f>
        <v>859.07</v>
      </c>
      <c r="J236" s="1">
        <f t="shared" si="64"/>
        <v>217490.34000000032</v>
      </c>
      <c r="K236" s="40">
        <f>IF('Imperial ME - Current'!$C$16&lt;1.9605,324.57-67.0069*(1.9605-'Imperial ME - Current'!$C$16),324.57)</f>
        <v>324.57</v>
      </c>
      <c r="L236" s="1">
        <f t="shared" si="71"/>
        <v>111260.6599999998</v>
      </c>
      <c r="O236" s="40">
        <v>258</v>
      </c>
      <c r="P236" s="40">
        <f>IF('Imperial ME - Current'!$D$16&lt;1.9677,859.07-155.85*(1.9677-'Imperial ME - Current'!$D$16),859.07)</f>
        <v>859.07</v>
      </c>
      <c r="Q236" s="1">
        <f t="shared" si="65"/>
        <v>217490.34000000032</v>
      </c>
      <c r="R236" s="40">
        <f>IF('Imperial ME - Current'!$D$16&lt;1.9605,324.57-67.0069*(1.9605-'Imperial ME - Current'!$D$16),324.57)</f>
        <v>324.57</v>
      </c>
      <c r="S236" s="1">
        <f t="shared" si="72"/>
        <v>111260.6599999998</v>
      </c>
      <c r="V236" s="40">
        <v>258</v>
      </c>
      <c r="W236" s="40">
        <f>IF('Imperial ME - Current'!$E$16&lt;1.9677,859.07-155.85*(1.9677-'Imperial ME - Current'!$E$16),859.07)</f>
        <v>859.07</v>
      </c>
      <c r="X236" s="1">
        <f t="shared" si="66"/>
        <v>217490.34000000032</v>
      </c>
      <c r="Y236" s="40">
        <f>IF('Imperial ME - Current'!$E$16&lt;1.9605,324.57-67.0069*(1.9605-'Imperial ME - Current'!$E$16),324.57)</f>
        <v>324.57</v>
      </c>
      <c r="Z236" s="1">
        <f t="shared" si="73"/>
        <v>111260.6599999998</v>
      </c>
      <c r="AC236" s="40">
        <v>258</v>
      </c>
      <c r="AD236" s="40">
        <f>IF('Imperial ME - Current'!$F$16&lt;1.9677,859.07-155.85*(1.9677-'Imperial ME - Current'!$F$16),859.07)</f>
        <v>859.07</v>
      </c>
      <c r="AE236" s="1">
        <f t="shared" si="67"/>
        <v>217490.34000000032</v>
      </c>
      <c r="AF236" s="40">
        <f>IF('Imperial ME - Current'!$F$16&lt;1.9605,324.57-67.0069*(1.9605-'Imperial ME - Current'!$F$16),324.57)</f>
        <v>324.57</v>
      </c>
      <c r="AG236" s="1">
        <f t="shared" si="74"/>
        <v>111260.6599999998</v>
      </c>
      <c r="AJ236" s="40">
        <v>258</v>
      </c>
      <c r="AK236" s="40">
        <f>IF('Imperial ME - Current'!$G$16&lt;1.9677,859.07-155.85*(1.9677-'Imperial ME - Current'!$G$16),859.07)</f>
        <v>859.07</v>
      </c>
      <c r="AL236" s="1">
        <f t="shared" si="68"/>
        <v>217490.34000000032</v>
      </c>
      <c r="AM236" s="40">
        <f>IF('Imperial ME - Current'!$G$16&lt;1.9605,324.57-67.0069*(1.9605-'Imperial ME - Current'!$G$16),324.57)</f>
        <v>324.57</v>
      </c>
      <c r="AN236" s="1">
        <f t="shared" si="75"/>
        <v>111260.6599999998</v>
      </c>
      <c r="AQ236" s="40">
        <v>258</v>
      </c>
      <c r="AR236" s="40">
        <f>IF('Imperial ME - Current'!$H$16&lt;1.9677,859.07-155.85*(1.9677-'Imperial ME - Current'!$H$16),859.07)</f>
        <v>859.07</v>
      </c>
      <c r="AS236" s="1">
        <f t="shared" si="69"/>
        <v>217490.34000000032</v>
      </c>
      <c r="AT236" s="40">
        <f>IF('Imperial ME - Current'!$H$16&lt;1.9605,324.57-67.0069*(1.9605-'Imperial ME - Current'!$H$16),324.57)</f>
        <v>324.57</v>
      </c>
      <c r="AU236" s="1">
        <f t="shared" si="76"/>
        <v>111260.6599999998</v>
      </c>
      <c r="AX236" s="40">
        <v>258</v>
      </c>
      <c r="AY236" s="40">
        <f>IF('Imperial ME - Current'!$I$16&lt;1.9677,859.07-155.85*(1.9677-'Imperial ME - Current'!$I$16),859.07)</f>
        <v>859.07</v>
      </c>
      <c r="AZ236" s="1">
        <f t="shared" si="70"/>
        <v>217490.34000000032</v>
      </c>
      <c r="BA236" s="40">
        <f>IF('Imperial ME - Current'!$I$16&lt;1.9605,324.57-67.0069*(1.9605-'Imperial ME - Current'!$I$16),324.57)</f>
        <v>324.57</v>
      </c>
      <c r="BB236" s="1">
        <f t="shared" si="77"/>
        <v>111260.6599999998</v>
      </c>
    </row>
    <row r="237" spans="1:54" x14ac:dyDescent="0.25">
      <c r="A237" s="40">
        <v>259</v>
      </c>
      <c r="B237" s="40">
        <f>IF('Imperial ME - Current'!$B$16&lt;1.9677,859.07-155.85*(1.9677-'Imperial ME - Current'!$B$16),859.07)</f>
        <v>859.07</v>
      </c>
      <c r="C237" s="1">
        <f t="shared" si="63"/>
        <v>218349.41000000032</v>
      </c>
      <c r="D237" s="40">
        <f>IF('Imperial ME - Current'!$B$16&lt;1.9605,324.57-67.0069*(1.9605-'Imperial ME - Current'!$B$16),324.57)</f>
        <v>324.57</v>
      </c>
      <c r="E237" s="1">
        <f t="shared" si="62"/>
        <v>111585.22999999981</v>
      </c>
      <c r="H237" s="40">
        <v>259</v>
      </c>
      <c r="I237" s="40">
        <f>IF('Imperial ME - Current'!$C$16&lt;1.9677,859.07-155.85*(1.9677-'Imperial ME - Current'!$C$16),859.07)</f>
        <v>859.07</v>
      </c>
      <c r="J237" s="1">
        <f t="shared" si="64"/>
        <v>218349.41000000032</v>
      </c>
      <c r="K237" s="40">
        <f>IF('Imperial ME - Current'!$C$16&lt;1.9605,324.57-67.0069*(1.9605-'Imperial ME - Current'!$C$16),324.57)</f>
        <v>324.57</v>
      </c>
      <c r="L237" s="1">
        <f t="shared" si="71"/>
        <v>111585.22999999981</v>
      </c>
      <c r="O237" s="40">
        <v>259</v>
      </c>
      <c r="P237" s="40">
        <f>IF('Imperial ME - Current'!$D$16&lt;1.9677,859.07-155.85*(1.9677-'Imperial ME - Current'!$D$16),859.07)</f>
        <v>859.07</v>
      </c>
      <c r="Q237" s="1">
        <f t="shared" si="65"/>
        <v>218349.41000000032</v>
      </c>
      <c r="R237" s="40">
        <f>IF('Imperial ME - Current'!$D$16&lt;1.9605,324.57-67.0069*(1.9605-'Imperial ME - Current'!$D$16),324.57)</f>
        <v>324.57</v>
      </c>
      <c r="S237" s="1">
        <f t="shared" si="72"/>
        <v>111585.22999999981</v>
      </c>
      <c r="V237" s="40">
        <v>259</v>
      </c>
      <c r="W237" s="40">
        <f>IF('Imperial ME - Current'!$E$16&lt;1.9677,859.07-155.85*(1.9677-'Imperial ME - Current'!$E$16),859.07)</f>
        <v>859.07</v>
      </c>
      <c r="X237" s="1">
        <f t="shared" si="66"/>
        <v>218349.41000000032</v>
      </c>
      <c r="Y237" s="40">
        <f>IF('Imperial ME - Current'!$E$16&lt;1.9605,324.57-67.0069*(1.9605-'Imperial ME - Current'!$E$16),324.57)</f>
        <v>324.57</v>
      </c>
      <c r="Z237" s="1">
        <f t="shared" si="73"/>
        <v>111585.22999999981</v>
      </c>
      <c r="AC237" s="40">
        <v>259</v>
      </c>
      <c r="AD237" s="40">
        <f>IF('Imperial ME - Current'!$F$16&lt;1.9677,859.07-155.85*(1.9677-'Imperial ME - Current'!$F$16),859.07)</f>
        <v>859.07</v>
      </c>
      <c r="AE237" s="1">
        <f t="shared" si="67"/>
        <v>218349.41000000032</v>
      </c>
      <c r="AF237" s="40">
        <f>IF('Imperial ME - Current'!$F$16&lt;1.9605,324.57-67.0069*(1.9605-'Imperial ME - Current'!$F$16),324.57)</f>
        <v>324.57</v>
      </c>
      <c r="AG237" s="1">
        <f t="shared" si="74"/>
        <v>111585.22999999981</v>
      </c>
      <c r="AJ237" s="40">
        <v>259</v>
      </c>
      <c r="AK237" s="40">
        <f>IF('Imperial ME - Current'!$G$16&lt;1.9677,859.07-155.85*(1.9677-'Imperial ME - Current'!$G$16),859.07)</f>
        <v>859.07</v>
      </c>
      <c r="AL237" s="1">
        <f t="shared" si="68"/>
        <v>218349.41000000032</v>
      </c>
      <c r="AM237" s="40">
        <f>IF('Imperial ME - Current'!$G$16&lt;1.9605,324.57-67.0069*(1.9605-'Imperial ME - Current'!$G$16),324.57)</f>
        <v>324.57</v>
      </c>
      <c r="AN237" s="1">
        <f t="shared" si="75"/>
        <v>111585.22999999981</v>
      </c>
      <c r="AQ237" s="40">
        <v>259</v>
      </c>
      <c r="AR237" s="40">
        <f>IF('Imperial ME - Current'!$H$16&lt;1.9677,859.07-155.85*(1.9677-'Imperial ME - Current'!$H$16),859.07)</f>
        <v>859.07</v>
      </c>
      <c r="AS237" s="1">
        <f t="shared" si="69"/>
        <v>218349.41000000032</v>
      </c>
      <c r="AT237" s="40">
        <f>IF('Imperial ME - Current'!$H$16&lt;1.9605,324.57-67.0069*(1.9605-'Imperial ME - Current'!$H$16),324.57)</f>
        <v>324.57</v>
      </c>
      <c r="AU237" s="1">
        <f t="shared" si="76"/>
        <v>111585.22999999981</v>
      </c>
      <c r="AX237" s="40">
        <v>259</v>
      </c>
      <c r="AY237" s="40">
        <f>IF('Imperial ME - Current'!$I$16&lt;1.9677,859.07-155.85*(1.9677-'Imperial ME - Current'!$I$16),859.07)</f>
        <v>859.07</v>
      </c>
      <c r="AZ237" s="1">
        <f t="shared" si="70"/>
        <v>218349.41000000032</v>
      </c>
      <c r="BA237" s="40">
        <f>IF('Imperial ME - Current'!$I$16&lt;1.9605,324.57-67.0069*(1.9605-'Imperial ME - Current'!$I$16),324.57)</f>
        <v>324.57</v>
      </c>
      <c r="BB237" s="1">
        <f t="shared" si="77"/>
        <v>111585.22999999981</v>
      </c>
    </row>
    <row r="238" spans="1:54" x14ac:dyDescent="0.25">
      <c r="A238" s="40">
        <v>260</v>
      </c>
      <c r="B238" s="40">
        <f>IF('Imperial ME - Current'!$B$16&lt;1.9677,859.07-155.85*(1.9677-'Imperial ME - Current'!$B$16),859.07)</f>
        <v>859.07</v>
      </c>
      <c r="C238" s="1">
        <f t="shared" si="63"/>
        <v>219208.48000000033</v>
      </c>
      <c r="D238" s="40">
        <f>IF('Imperial ME - Current'!$B$16&lt;1.9605,324.57-67.0069*(1.9605-'Imperial ME - Current'!$B$16),324.57)</f>
        <v>324.57</v>
      </c>
      <c r="E238" s="1">
        <f t="shared" si="62"/>
        <v>111909.79999999981</v>
      </c>
      <c r="H238" s="40">
        <v>260</v>
      </c>
      <c r="I238" s="40">
        <f>IF('Imperial ME - Current'!$C$16&lt;1.9677,859.07-155.85*(1.9677-'Imperial ME - Current'!$C$16),859.07)</f>
        <v>859.07</v>
      </c>
      <c r="J238" s="1">
        <f t="shared" si="64"/>
        <v>219208.48000000033</v>
      </c>
      <c r="K238" s="40">
        <f>IF('Imperial ME - Current'!$C$16&lt;1.9605,324.57-67.0069*(1.9605-'Imperial ME - Current'!$C$16),324.57)</f>
        <v>324.57</v>
      </c>
      <c r="L238" s="1">
        <f t="shared" si="71"/>
        <v>111909.79999999981</v>
      </c>
      <c r="O238" s="40">
        <v>260</v>
      </c>
      <c r="P238" s="40">
        <f>IF('Imperial ME - Current'!$D$16&lt;1.9677,859.07-155.85*(1.9677-'Imperial ME - Current'!$D$16),859.07)</f>
        <v>859.07</v>
      </c>
      <c r="Q238" s="1">
        <f t="shared" si="65"/>
        <v>219208.48000000033</v>
      </c>
      <c r="R238" s="40">
        <f>IF('Imperial ME - Current'!$D$16&lt;1.9605,324.57-67.0069*(1.9605-'Imperial ME - Current'!$D$16),324.57)</f>
        <v>324.57</v>
      </c>
      <c r="S238" s="1">
        <f t="shared" si="72"/>
        <v>111909.79999999981</v>
      </c>
      <c r="V238" s="40">
        <v>260</v>
      </c>
      <c r="W238" s="40">
        <f>IF('Imperial ME - Current'!$E$16&lt;1.9677,859.07-155.85*(1.9677-'Imperial ME - Current'!$E$16),859.07)</f>
        <v>859.07</v>
      </c>
      <c r="X238" s="1">
        <f t="shared" si="66"/>
        <v>219208.48000000033</v>
      </c>
      <c r="Y238" s="40">
        <f>IF('Imperial ME - Current'!$E$16&lt;1.9605,324.57-67.0069*(1.9605-'Imperial ME - Current'!$E$16),324.57)</f>
        <v>324.57</v>
      </c>
      <c r="Z238" s="1">
        <f t="shared" si="73"/>
        <v>111909.79999999981</v>
      </c>
      <c r="AC238" s="40">
        <v>260</v>
      </c>
      <c r="AD238" s="40">
        <f>IF('Imperial ME - Current'!$F$16&lt;1.9677,859.07-155.85*(1.9677-'Imperial ME - Current'!$F$16),859.07)</f>
        <v>859.07</v>
      </c>
      <c r="AE238" s="1">
        <f t="shared" si="67"/>
        <v>219208.48000000033</v>
      </c>
      <c r="AF238" s="40">
        <f>IF('Imperial ME - Current'!$F$16&lt;1.9605,324.57-67.0069*(1.9605-'Imperial ME - Current'!$F$16),324.57)</f>
        <v>324.57</v>
      </c>
      <c r="AG238" s="1">
        <f t="shared" si="74"/>
        <v>111909.79999999981</v>
      </c>
      <c r="AJ238" s="40">
        <v>260</v>
      </c>
      <c r="AK238" s="40">
        <f>IF('Imperial ME - Current'!$G$16&lt;1.9677,859.07-155.85*(1.9677-'Imperial ME - Current'!$G$16),859.07)</f>
        <v>859.07</v>
      </c>
      <c r="AL238" s="1">
        <f t="shared" si="68"/>
        <v>219208.48000000033</v>
      </c>
      <c r="AM238" s="40">
        <f>IF('Imperial ME - Current'!$G$16&lt;1.9605,324.57-67.0069*(1.9605-'Imperial ME - Current'!$G$16),324.57)</f>
        <v>324.57</v>
      </c>
      <c r="AN238" s="1">
        <f t="shared" si="75"/>
        <v>111909.79999999981</v>
      </c>
      <c r="AQ238" s="40">
        <v>260</v>
      </c>
      <c r="AR238" s="40">
        <f>IF('Imperial ME - Current'!$H$16&lt;1.9677,859.07-155.85*(1.9677-'Imperial ME - Current'!$H$16),859.07)</f>
        <v>859.07</v>
      </c>
      <c r="AS238" s="1">
        <f t="shared" si="69"/>
        <v>219208.48000000033</v>
      </c>
      <c r="AT238" s="40">
        <f>IF('Imperial ME - Current'!$H$16&lt;1.9605,324.57-67.0069*(1.9605-'Imperial ME - Current'!$H$16),324.57)</f>
        <v>324.57</v>
      </c>
      <c r="AU238" s="1">
        <f t="shared" si="76"/>
        <v>111909.79999999981</v>
      </c>
      <c r="AX238" s="40">
        <v>260</v>
      </c>
      <c r="AY238" s="40">
        <f>IF('Imperial ME - Current'!$I$16&lt;1.9677,859.07-155.85*(1.9677-'Imperial ME - Current'!$I$16),859.07)</f>
        <v>859.07</v>
      </c>
      <c r="AZ238" s="1">
        <f t="shared" si="70"/>
        <v>219208.48000000033</v>
      </c>
      <c r="BA238" s="40">
        <f>IF('Imperial ME - Current'!$I$16&lt;1.9605,324.57-67.0069*(1.9605-'Imperial ME - Current'!$I$16),324.57)</f>
        <v>324.57</v>
      </c>
      <c r="BB238" s="1">
        <f t="shared" si="77"/>
        <v>111909.79999999981</v>
      </c>
    </row>
    <row r="239" spans="1:54" x14ac:dyDescent="0.25">
      <c r="A239" s="40">
        <v>261</v>
      </c>
      <c r="B239" s="40">
        <f>IF('Imperial ME - Current'!$B$16&lt;1.9677,859.07-155.85*(1.9677-'Imperial ME - Current'!$B$16),859.07)</f>
        <v>859.07</v>
      </c>
      <c r="C239" s="1">
        <f t="shared" si="63"/>
        <v>220067.55000000034</v>
      </c>
      <c r="D239" s="40">
        <f>IF('Imperial ME - Current'!$B$16&lt;1.9605,324.57-67.0069*(1.9605-'Imperial ME - Current'!$B$16),324.57)</f>
        <v>324.57</v>
      </c>
      <c r="E239" s="1">
        <f t="shared" si="62"/>
        <v>112234.36999999982</v>
      </c>
      <c r="H239" s="40">
        <v>261</v>
      </c>
      <c r="I239" s="40">
        <f>IF('Imperial ME - Current'!$C$16&lt;1.9677,859.07-155.85*(1.9677-'Imperial ME - Current'!$C$16),859.07)</f>
        <v>859.07</v>
      </c>
      <c r="J239" s="1">
        <f t="shared" si="64"/>
        <v>220067.55000000034</v>
      </c>
      <c r="K239" s="40">
        <f>IF('Imperial ME - Current'!$C$16&lt;1.9605,324.57-67.0069*(1.9605-'Imperial ME - Current'!$C$16),324.57)</f>
        <v>324.57</v>
      </c>
      <c r="L239" s="1">
        <f t="shared" si="71"/>
        <v>112234.36999999982</v>
      </c>
      <c r="O239" s="40">
        <v>261</v>
      </c>
      <c r="P239" s="40">
        <f>IF('Imperial ME - Current'!$D$16&lt;1.9677,859.07-155.85*(1.9677-'Imperial ME - Current'!$D$16),859.07)</f>
        <v>859.07</v>
      </c>
      <c r="Q239" s="1">
        <f t="shared" si="65"/>
        <v>220067.55000000034</v>
      </c>
      <c r="R239" s="40">
        <f>IF('Imperial ME - Current'!$D$16&lt;1.9605,324.57-67.0069*(1.9605-'Imperial ME - Current'!$D$16),324.57)</f>
        <v>324.57</v>
      </c>
      <c r="S239" s="1">
        <f t="shared" si="72"/>
        <v>112234.36999999982</v>
      </c>
      <c r="V239" s="40">
        <v>261</v>
      </c>
      <c r="W239" s="40">
        <f>IF('Imperial ME - Current'!$E$16&lt;1.9677,859.07-155.85*(1.9677-'Imperial ME - Current'!$E$16),859.07)</f>
        <v>859.07</v>
      </c>
      <c r="X239" s="1">
        <f t="shared" si="66"/>
        <v>220067.55000000034</v>
      </c>
      <c r="Y239" s="40">
        <f>IF('Imperial ME - Current'!$E$16&lt;1.9605,324.57-67.0069*(1.9605-'Imperial ME - Current'!$E$16),324.57)</f>
        <v>324.57</v>
      </c>
      <c r="Z239" s="1">
        <f t="shared" si="73"/>
        <v>112234.36999999982</v>
      </c>
      <c r="AC239" s="40">
        <v>261</v>
      </c>
      <c r="AD239" s="40">
        <f>IF('Imperial ME - Current'!$F$16&lt;1.9677,859.07-155.85*(1.9677-'Imperial ME - Current'!$F$16),859.07)</f>
        <v>859.07</v>
      </c>
      <c r="AE239" s="1">
        <f t="shared" si="67"/>
        <v>220067.55000000034</v>
      </c>
      <c r="AF239" s="40">
        <f>IF('Imperial ME - Current'!$F$16&lt;1.9605,324.57-67.0069*(1.9605-'Imperial ME - Current'!$F$16),324.57)</f>
        <v>324.57</v>
      </c>
      <c r="AG239" s="1">
        <f t="shared" si="74"/>
        <v>112234.36999999982</v>
      </c>
      <c r="AJ239" s="40">
        <v>261</v>
      </c>
      <c r="AK239" s="40">
        <f>IF('Imperial ME - Current'!$G$16&lt;1.9677,859.07-155.85*(1.9677-'Imperial ME - Current'!$G$16),859.07)</f>
        <v>859.07</v>
      </c>
      <c r="AL239" s="1">
        <f t="shared" si="68"/>
        <v>220067.55000000034</v>
      </c>
      <c r="AM239" s="40">
        <f>IF('Imperial ME - Current'!$G$16&lt;1.9605,324.57-67.0069*(1.9605-'Imperial ME - Current'!$G$16),324.57)</f>
        <v>324.57</v>
      </c>
      <c r="AN239" s="1">
        <f t="shared" si="75"/>
        <v>112234.36999999982</v>
      </c>
      <c r="AQ239" s="40">
        <v>261</v>
      </c>
      <c r="AR239" s="40">
        <f>IF('Imperial ME - Current'!$H$16&lt;1.9677,859.07-155.85*(1.9677-'Imperial ME - Current'!$H$16),859.07)</f>
        <v>859.07</v>
      </c>
      <c r="AS239" s="1">
        <f t="shared" si="69"/>
        <v>220067.55000000034</v>
      </c>
      <c r="AT239" s="40">
        <f>IF('Imperial ME - Current'!$H$16&lt;1.9605,324.57-67.0069*(1.9605-'Imperial ME - Current'!$H$16),324.57)</f>
        <v>324.57</v>
      </c>
      <c r="AU239" s="1">
        <f t="shared" si="76"/>
        <v>112234.36999999982</v>
      </c>
      <c r="AX239" s="40">
        <v>261</v>
      </c>
      <c r="AY239" s="40">
        <f>IF('Imperial ME - Current'!$I$16&lt;1.9677,859.07-155.85*(1.9677-'Imperial ME - Current'!$I$16),859.07)</f>
        <v>859.07</v>
      </c>
      <c r="AZ239" s="1">
        <f t="shared" si="70"/>
        <v>220067.55000000034</v>
      </c>
      <c r="BA239" s="40">
        <f>IF('Imperial ME - Current'!$I$16&lt;1.9605,324.57-67.0069*(1.9605-'Imperial ME - Current'!$I$16),324.57)</f>
        <v>324.57</v>
      </c>
      <c r="BB239" s="1">
        <f t="shared" si="77"/>
        <v>112234.36999999982</v>
      </c>
    </row>
    <row r="240" spans="1:54" x14ac:dyDescent="0.25">
      <c r="A240" s="40">
        <v>262</v>
      </c>
      <c r="B240" s="40">
        <f>IF('Imperial ME - Current'!$B$16&lt;1.9677,859.07-155.85*(1.9677-'Imperial ME - Current'!$B$16),859.07)</f>
        <v>859.07</v>
      </c>
      <c r="C240" s="1">
        <f t="shared" si="63"/>
        <v>220926.62000000034</v>
      </c>
      <c r="D240" s="40">
        <f>IF('Imperial ME - Current'!$B$16&lt;1.9605,324.57-67.0069*(1.9605-'Imperial ME - Current'!$B$16),324.57)</f>
        <v>324.57</v>
      </c>
      <c r="E240" s="1">
        <f t="shared" si="62"/>
        <v>112558.93999999983</v>
      </c>
      <c r="H240" s="40">
        <v>262</v>
      </c>
      <c r="I240" s="40">
        <f>IF('Imperial ME - Current'!$C$16&lt;1.9677,859.07-155.85*(1.9677-'Imperial ME - Current'!$C$16),859.07)</f>
        <v>859.07</v>
      </c>
      <c r="J240" s="1">
        <f t="shared" si="64"/>
        <v>220926.62000000034</v>
      </c>
      <c r="K240" s="40">
        <f>IF('Imperial ME - Current'!$C$16&lt;1.9605,324.57-67.0069*(1.9605-'Imperial ME - Current'!$C$16),324.57)</f>
        <v>324.57</v>
      </c>
      <c r="L240" s="1">
        <f t="shared" si="71"/>
        <v>112558.93999999983</v>
      </c>
      <c r="O240" s="40">
        <v>262</v>
      </c>
      <c r="P240" s="40">
        <f>IF('Imperial ME - Current'!$D$16&lt;1.9677,859.07-155.85*(1.9677-'Imperial ME - Current'!$D$16),859.07)</f>
        <v>859.07</v>
      </c>
      <c r="Q240" s="1">
        <f t="shared" si="65"/>
        <v>220926.62000000034</v>
      </c>
      <c r="R240" s="40">
        <f>IF('Imperial ME - Current'!$D$16&lt;1.9605,324.57-67.0069*(1.9605-'Imperial ME - Current'!$D$16),324.57)</f>
        <v>324.57</v>
      </c>
      <c r="S240" s="1">
        <f t="shared" si="72"/>
        <v>112558.93999999983</v>
      </c>
      <c r="V240" s="40">
        <v>262</v>
      </c>
      <c r="W240" s="40">
        <f>IF('Imperial ME - Current'!$E$16&lt;1.9677,859.07-155.85*(1.9677-'Imperial ME - Current'!$E$16),859.07)</f>
        <v>859.07</v>
      </c>
      <c r="X240" s="1">
        <f t="shared" si="66"/>
        <v>220926.62000000034</v>
      </c>
      <c r="Y240" s="40">
        <f>IF('Imperial ME - Current'!$E$16&lt;1.9605,324.57-67.0069*(1.9605-'Imperial ME - Current'!$E$16),324.57)</f>
        <v>324.57</v>
      </c>
      <c r="Z240" s="1">
        <f t="shared" si="73"/>
        <v>112558.93999999983</v>
      </c>
      <c r="AC240" s="40">
        <v>262</v>
      </c>
      <c r="AD240" s="40">
        <f>IF('Imperial ME - Current'!$F$16&lt;1.9677,859.07-155.85*(1.9677-'Imperial ME - Current'!$F$16),859.07)</f>
        <v>859.07</v>
      </c>
      <c r="AE240" s="1">
        <f t="shared" si="67"/>
        <v>220926.62000000034</v>
      </c>
      <c r="AF240" s="40">
        <f>IF('Imperial ME - Current'!$F$16&lt;1.9605,324.57-67.0069*(1.9605-'Imperial ME - Current'!$F$16),324.57)</f>
        <v>324.57</v>
      </c>
      <c r="AG240" s="1">
        <f t="shared" si="74"/>
        <v>112558.93999999983</v>
      </c>
      <c r="AJ240" s="40">
        <v>262</v>
      </c>
      <c r="AK240" s="40">
        <f>IF('Imperial ME - Current'!$G$16&lt;1.9677,859.07-155.85*(1.9677-'Imperial ME - Current'!$G$16),859.07)</f>
        <v>859.07</v>
      </c>
      <c r="AL240" s="1">
        <f t="shared" si="68"/>
        <v>220926.62000000034</v>
      </c>
      <c r="AM240" s="40">
        <f>IF('Imperial ME - Current'!$G$16&lt;1.9605,324.57-67.0069*(1.9605-'Imperial ME - Current'!$G$16),324.57)</f>
        <v>324.57</v>
      </c>
      <c r="AN240" s="1">
        <f t="shared" si="75"/>
        <v>112558.93999999983</v>
      </c>
      <c r="AQ240" s="40">
        <v>262</v>
      </c>
      <c r="AR240" s="40">
        <f>IF('Imperial ME - Current'!$H$16&lt;1.9677,859.07-155.85*(1.9677-'Imperial ME - Current'!$H$16),859.07)</f>
        <v>859.07</v>
      </c>
      <c r="AS240" s="1">
        <f t="shared" si="69"/>
        <v>220926.62000000034</v>
      </c>
      <c r="AT240" s="40">
        <f>IF('Imperial ME - Current'!$H$16&lt;1.9605,324.57-67.0069*(1.9605-'Imperial ME - Current'!$H$16),324.57)</f>
        <v>324.57</v>
      </c>
      <c r="AU240" s="1">
        <f t="shared" si="76"/>
        <v>112558.93999999983</v>
      </c>
      <c r="AX240" s="40">
        <v>262</v>
      </c>
      <c r="AY240" s="40">
        <f>IF('Imperial ME - Current'!$I$16&lt;1.9677,859.07-155.85*(1.9677-'Imperial ME - Current'!$I$16),859.07)</f>
        <v>859.07</v>
      </c>
      <c r="AZ240" s="1">
        <f t="shared" si="70"/>
        <v>220926.62000000034</v>
      </c>
      <c r="BA240" s="40">
        <f>IF('Imperial ME - Current'!$I$16&lt;1.9605,324.57-67.0069*(1.9605-'Imperial ME - Current'!$I$16),324.57)</f>
        <v>324.57</v>
      </c>
      <c r="BB240" s="1">
        <f t="shared" si="77"/>
        <v>112558.93999999983</v>
      </c>
    </row>
    <row r="241" spans="1:54" x14ac:dyDescent="0.25">
      <c r="A241" s="40">
        <v>263</v>
      </c>
      <c r="B241" s="40">
        <f>IF('Imperial ME - Current'!$B$16&lt;1.9677,859.07-155.85*(1.9677-'Imperial ME - Current'!$B$16),859.07)</f>
        <v>859.07</v>
      </c>
      <c r="C241" s="1">
        <f t="shared" si="63"/>
        <v>221785.69000000035</v>
      </c>
      <c r="D241" s="40">
        <f>IF('Imperial ME - Current'!$B$16&lt;1.9605,324.57-67.0069*(1.9605-'Imperial ME - Current'!$B$16),324.57)</f>
        <v>324.57</v>
      </c>
      <c r="E241" s="1">
        <f t="shared" si="62"/>
        <v>112883.50999999983</v>
      </c>
      <c r="H241" s="40">
        <v>263</v>
      </c>
      <c r="I241" s="40">
        <f>IF('Imperial ME - Current'!$C$16&lt;1.9677,859.07-155.85*(1.9677-'Imperial ME - Current'!$C$16),859.07)</f>
        <v>859.07</v>
      </c>
      <c r="J241" s="1">
        <f t="shared" si="64"/>
        <v>221785.69000000035</v>
      </c>
      <c r="K241" s="40">
        <f>IF('Imperial ME - Current'!$C$16&lt;1.9605,324.57-67.0069*(1.9605-'Imperial ME - Current'!$C$16),324.57)</f>
        <v>324.57</v>
      </c>
      <c r="L241" s="1">
        <f t="shared" si="71"/>
        <v>112883.50999999983</v>
      </c>
      <c r="O241" s="40">
        <v>263</v>
      </c>
      <c r="P241" s="40">
        <f>IF('Imperial ME - Current'!$D$16&lt;1.9677,859.07-155.85*(1.9677-'Imperial ME - Current'!$D$16),859.07)</f>
        <v>859.07</v>
      </c>
      <c r="Q241" s="1">
        <f t="shared" si="65"/>
        <v>221785.69000000035</v>
      </c>
      <c r="R241" s="40">
        <f>IF('Imperial ME - Current'!$D$16&lt;1.9605,324.57-67.0069*(1.9605-'Imperial ME - Current'!$D$16),324.57)</f>
        <v>324.57</v>
      </c>
      <c r="S241" s="1">
        <f t="shared" si="72"/>
        <v>112883.50999999983</v>
      </c>
      <c r="V241" s="40">
        <v>263</v>
      </c>
      <c r="W241" s="40">
        <f>IF('Imperial ME - Current'!$E$16&lt;1.9677,859.07-155.85*(1.9677-'Imperial ME - Current'!$E$16),859.07)</f>
        <v>859.07</v>
      </c>
      <c r="X241" s="1">
        <f t="shared" si="66"/>
        <v>221785.69000000035</v>
      </c>
      <c r="Y241" s="40">
        <f>IF('Imperial ME - Current'!$E$16&lt;1.9605,324.57-67.0069*(1.9605-'Imperial ME - Current'!$E$16),324.57)</f>
        <v>324.57</v>
      </c>
      <c r="Z241" s="1">
        <f t="shared" si="73"/>
        <v>112883.50999999983</v>
      </c>
      <c r="AC241" s="40">
        <v>263</v>
      </c>
      <c r="AD241" s="40">
        <f>IF('Imperial ME - Current'!$F$16&lt;1.9677,859.07-155.85*(1.9677-'Imperial ME - Current'!$F$16),859.07)</f>
        <v>859.07</v>
      </c>
      <c r="AE241" s="1">
        <f t="shared" si="67"/>
        <v>221785.69000000035</v>
      </c>
      <c r="AF241" s="40">
        <f>IF('Imperial ME - Current'!$F$16&lt;1.9605,324.57-67.0069*(1.9605-'Imperial ME - Current'!$F$16),324.57)</f>
        <v>324.57</v>
      </c>
      <c r="AG241" s="1">
        <f t="shared" si="74"/>
        <v>112883.50999999983</v>
      </c>
      <c r="AJ241" s="40">
        <v>263</v>
      </c>
      <c r="AK241" s="40">
        <f>IF('Imperial ME - Current'!$G$16&lt;1.9677,859.07-155.85*(1.9677-'Imperial ME - Current'!$G$16),859.07)</f>
        <v>859.07</v>
      </c>
      <c r="AL241" s="1">
        <f t="shared" si="68"/>
        <v>221785.69000000035</v>
      </c>
      <c r="AM241" s="40">
        <f>IF('Imperial ME - Current'!$G$16&lt;1.9605,324.57-67.0069*(1.9605-'Imperial ME - Current'!$G$16),324.57)</f>
        <v>324.57</v>
      </c>
      <c r="AN241" s="1">
        <f t="shared" si="75"/>
        <v>112883.50999999983</v>
      </c>
      <c r="AQ241" s="40">
        <v>263</v>
      </c>
      <c r="AR241" s="40">
        <f>IF('Imperial ME - Current'!$H$16&lt;1.9677,859.07-155.85*(1.9677-'Imperial ME - Current'!$H$16),859.07)</f>
        <v>859.07</v>
      </c>
      <c r="AS241" s="1">
        <f t="shared" si="69"/>
        <v>221785.69000000035</v>
      </c>
      <c r="AT241" s="40">
        <f>IF('Imperial ME - Current'!$H$16&lt;1.9605,324.57-67.0069*(1.9605-'Imperial ME - Current'!$H$16),324.57)</f>
        <v>324.57</v>
      </c>
      <c r="AU241" s="1">
        <f t="shared" si="76"/>
        <v>112883.50999999983</v>
      </c>
      <c r="AX241" s="40">
        <v>263</v>
      </c>
      <c r="AY241" s="40">
        <f>IF('Imperial ME - Current'!$I$16&lt;1.9677,859.07-155.85*(1.9677-'Imperial ME - Current'!$I$16),859.07)</f>
        <v>859.07</v>
      </c>
      <c r="AZ241" s="1">
        <f t="shared" si="70"/>
        <v>221785.69000000035</v>
      </c>
      <c r="BA241" s="40">
        <f>IF('Imperial ME - Current'!$I$16&lt;1.9605,324.57-67.0069*(1.9605-'Imperial ME - Current'!$I$16),324.57)</f>
        <v>324.57</v>
      </c>
      <c r="BB241" s="1">
        <f t="shared" si="77"/>
        <v>112883.50999999983</v>
      </c>
    </row>
    <row r="242" spans="1:54" x14ac:dyDescent="0.25">
      <c r="A242" s="40">
        <v>264</v>
      </c>
      <c r="B242" s="40">
        <f>IF('Imperial ME - Current'!$B$16&lt;1.9677,859.07-155.85*(1.9677-'Imperial ME - Current'!$B$16),859.07)</f>
        <v>859.07</v>
      </c>
      <c r="C242" s="1">
        <f t="shared" si="63"/>
        <v>222644.76000000036</v>
      </c>
      <c r="D242" s="40">
        <f>IF('Imperial ME - Current'!$B$16&lt;1.9605,324.57-67.0069*(1.9605-'Imperial ME - Current'!$B$16),324.57)</f>
        <v>324.57</v>
      </c>
      <c r="E242" s="1">
        <f t="shared" si="62"/>
        <v>113208.07999999984</v>
      </c>
      <c r="H242" s="40">
        <v>264</v>
      </c>
      <c r="I242" s="40">
        <f>IF('Imperial ME - Current'!$C$16&lt;1.9677,859.07-155.85*(1.9677-'Imperial ME - Current'!$C$16),859.07)</f>
        <v>859.07</v>
      </c>
      <c r="J242" s="1">
        <f t="shared" si="64"/>
        <v>222644.76000000036</v>
      </c>
      <c r="K242" s="40">
        <f>IF('Imperial ME - Current'!$C$16&lt;1.9605,324.57-67.0069*(1.9605-'Imperial ME - Current'!$C$16),324.57)</f>
        <v>324.57</v>
      </c>
      <c r="L242" s="1">
        <f t="shared" si="71"/>
        <v>113208.07999999984</v>
      </c>
      <c r="O242" s="40">
        <v>264</v>
      </c>
      <c r="P242" s="40">
        <f>IF('Imperial ME - Current'!$D$16&lt;1.9677,859.07-155.85*(1.9677-'Imperial ME - Current'!$D$16),859.07)</f>
        <v>859.07</v>
      </c>
      <c r="Q242" s="1">
        <f t="shared" si="65"/>
        <v>222644.76000000036</v>
      </c>
      <c r="R242" s="40">
        <f>IF('Imperial ME - Current'!$D$16&lt;1.9605,324.57-67.0069*(1.9605-'Imperial ME - Current'!$D$16),324.57)</f>
        <v>324.57</v>
      </c>
      <c r="S242" s="1">
        <f t="shared" si="72"/>
        <v>113208.07999999984</v>
      </c>
      <c r="V242" s="40">
        <v>264</v>
      </c>
      <c r="W242" s="40">
        <f>IF('Imperial ME - Current'!$E$16&lt;1.9677,859.07-155.85*(1.9677-'Imperial ME - Current'!$E$16),859.07)</f>
        <v>859.07</v>
      </c>
      <c r="X242" s="1">
        <f t="shared" si="66"/>
        <v>222644.76000000036</v>
      </c>
      <c r="Y242" s="40">
        <f>IF('Imperial ME - Current'!$E$16&lt;1.9605,324.57-67.0069*(1.9605-'Imperial ME - Current'!$E$16),324.57)</f>
        <v>324.57</v>
      </c>
      <c r="Z242" s="1">
        <f t="shared" si="73"/>
        <v>113208.07999999984</v>
      </c>
      <c r="AC242" s="40">
        <v>264</v>
      </c>
      <c r="AD242" s="40">
        <f>IF('Imperial ME - Current'!$F$16&lt;1.9677,859.07-155.85*(1.9677-'Imperial ME - Current'!$F$16),859.07)</f>
        <v>859.07</v>
      </c>
      <c r="AE242" s="1">
        <f t="shared" si="67"/>
        <v>222644.76000000036</v>
      </c>
      <c r="AF242" s="40">
        <f>IF('Imperial ME - Current'!$F$16&lt;1.9605,324.57-67.0069*(1.9605-'Imperial ME - Current'!$F$16),324.57)</f>
        <v>324.57</v>
      </c>
      <c r="AG242" s="1">
        <f t="shared" si="74"/>
        <v>113208.07999999984</v>
      </c>
      <c r="AJ242" s="40">
        <v>264</v>
      </c>
      <c r="AK242" s="40">
        <f>IF('Imperial ME - Current'!$G$16&lt;1.9677,859.07-155.85*(1.9677-'Imperial ME - Current'!$G$16),859.07)</f>
        <v>859.07</v>
      </c>
      <c r="AL242" s="1">
        <f t="shared" si="68"/>
        <v>222644.76000000036</v>
      </c>
      <c r="AM242" s="40">
        <f>IF('Imperial ME - Current'!$G$16&lt;1.9605,324.57-67.0069*(1.9605-'Imperial ME - Current'!$G$16),324.57)</f>
        <v>324.57</v>
      </c>
      <c r="AN242" s="1">
        <f t="shared" si="75"/>
        <v>113208.07999999984</v>
      </c>
      <c r="AQ242" s="40">
        <v>264</v>
      </c>
      <c r="AR242" s="40">
        <f>IF('Imperial ME - Current'!$H$16&lt;1.9677,859.07-155.85*(1.9677-'Imperial ME - Current'!$H$16),859.07)</f>
        <v>859.07</v>
      </c>
      <c r="AS242" s="1">
        <f t="shared" si="69"/>
        <v>222644.76000000036</v>
      </c>
      <c r="AT242" s="40">
        <f>IF('Imperial ME - Current'!$H$16&lt;1.9605,324.57-67.0069*(1.9605-'Imperial ME - Current'!$H$16),324.57)</f>
        <v>324.57</v>
      </c>
      <c r="AU242" s="1">
        <f t="shared" si="76"/>
        <v>113208.07999999984</v>
      </c>
      <c r="AX242" s="40">
        <v>264</v>
      </c>
      <c r="AY242" s="40">
        <f>IF('Imperial ME - Current'!$I$16&lt;1.9677,859.07-155.85*(1.9677-'Imperial ME - Current'!$I$16),859.07)</f>
        <v>859.07</v>
      </c>
      <c r="AZ242" s="1">
        <f t="shared" si="70"/>
        <v>222644.76000000036</v>
      </c>
      <c r="BA242" s="40">
        <f>IF('Imperial ME - Current'!$I$16&lt;1.9605,324.57-67.0069*(1.9605-'Imperial ME - Current'!$I$16),324.57)</f>
        <v>324.57</v>
      </c>
      <c r="BB242" s="1">
        <f t="shared" si="77"/>
        <v>113208.07999999984</v>
      </c>
    </row>
    <row r="243" spans="1:54" x14ac:dyDescent="0.25">
      <c r="A243" s="40">
        <v>265</v>
      </c>
      <c r="B243" s="40">
        <f>IF('Imperial ME - Current'!$B$16&lt;1.9677,859.07-155.85*(1.9677-'Imperial ME - Current'!$B$16),859.07)</f>
        <v>859.07</v>
      </c>
      <c r="C243" s="1">
        <f t="shared" si="63"/>
        <v>223503.83000000037</v>
      </c>
      <c r="D243" s="40">
        <f>IF('Imperial ME - Current'!$B$16&lt;1.9605,324.57-67.0069*(1.9605-'Imperial ME - Current'!$B$16),324.57)</f>
        <v>324.57</v>
      </c>
      <c r="E243" s="1">
        <f t="shared" si="62"/>
        <v>113532.64999999985</v>
      </c>
      <c r="H243" s="40">
        <v>265</v>
      </c>
      <c r="I243" s="40">
        <f>IF('Imperial ME - Current'!$C$16&lt;1.9677,859.07-155.85*(1.9677-'Imperial ME - Current'!$C$16),859.07)</f>
        <v>859.07</v>
      </c>
      <c r="J243" s="1">
        <f t="shared" si="64"/>
        <v>223503.83000000037</v>
      </c>
      <c r="K243" s="40">
        <f>IF('Imperial ME - Current'!$C$16&lt;1.9605,324.57-67.0069*(1.9605-'Imperial ME - Current'!$C$16),324.57)</f>
        <v>324.57</v>
      </c>
      <c r="L243" s="1">
        <f t="shared" si="71"/>
        <v>113532.64999999985</v>
      </c>
      <c r="O243" s="40">
        <v>265</v>
      </c>
      <c r="P243" s="40">
        <f>IF('Imperial ME - Current'!$D$16&lt;1.9677,859.07-155.85*(1.9677-'Imperial ME - Current'!$D$16),859.07)</f>
        <v>859.07</v>
      </c>
      <c r="Q243" s="1">
        <f t="shared" si="65"/>
        <v>223503.83000000037</v>
      </c>
      <c r="R243" s="40">
        <f>IF('Imperial ME - Current'!$D$16&lt;1.9605,324.57-67.0069*(1.9605-'Imperial ME - Current'!$D$16),324.57)</f>
        <v>324.57</v>
      </c>
      <c r="S243" s="1">
        <f t="shared" si="72"/>
        <v>113532.64999999985</v>
      </c>
      <c r="V243" s="40">
        <v>265</v>
      </c>
      <c r="W243" s="40">
        <f>IF('Imperial ME - Current'!$E$16&lt;1.9677,859.07-155.85*(1.9677-'Imperial ME - Current'!$E$16),859.07)</f>
        <v>859.07</v>
      </c>
      <c r="X243" s="1">
        <f t="shared" si="66"/>
        <v>223503.83000000037</v>
      </c>
      <c r="Y243" s="40">
        <f>IF('Imperial ME - Current'!$E$16&lt;1.9605,324.57-67.0069*(1.9605-'Imperial ME - Current'!$E$16),324.57)</f>
        <v>324.57</v>
      </c>
      <c r="Z243" s="1">
        <f t="shared" si="73"/>
        <v>113532.64999999985</v>
      </c>
      <c r="AC243" s="40">
        <v>265</v>
      </c>
      <c r="AD243" s="40">
        <f>IF('Imperial ME - Current'!$F$16&lt;1.9677,859.07-155.85*(1.9677-'Imperial ME - Current'!$F$16),859.07)</f>
        <v>859.07</v>
      </c>
      <c r="AE243" s="1">
        <f t="shared" si="67"/>
        <v>223503.83000000037</v>
      </c>
      <c r="AF243" s="40">
        <f>IF('Imperial ME - Current'!$F$16&lt;1.9605,324.57-67.0069*(1.9605-'Imperial ME - Current'!$F$16),324.57)</f>
        <v>324.57</v>
      </c>
      <c r="AG243" s="1">
        <f t="shared" si="74"/>
        <v>113532.64999999985</v>
      </c>
      <c r="AJ243" s="40">
        <v>265</v>
      </c>
      <c r="AK243" s="40">
        <f>IF('Imperial ME - Current'!$G$16&lt;1.9677,859.07-155.85*(1.9677-'Imperial ME - Current'!$G$16),859.07)</f>
        <v>859.07</v>
      </c>
      <c r="AL243" s="1">
        <f t="shared" si="68"/>
        <v>223503.83000000037</v>
      </c>
      <c r="AM243" s="40">
        <f>IF('Imperial ME - Current'!$G$16&lt;1.9605,324.57-67.0069*(1.9605-'Imperial ME - Current'!$G$16),324.57)</f>
        <v>324.57</v>
      </c>
      <c r="AN243" s="1">
        <f t="shared" si="75"/>
        <v>113532.64999999985</v>
      </c>
      <c r="AQ243" s="40">
        <v>265</v>
      </c>
      <c r="AR243" s="40">
        <f>IF('Imperial ME - Current'!$H$16&lt;1.9677,859.07-155.85*(1.9677-'Imperial ME - Current'!$H$16),859.07)</f>
        <v>859.07</v>
      </c>
      <c r="AS243" s="1">
        <f t="shared" si="69"/>
        <v>223503.83000000037</v>
      </c>
      <c r="AT243" s="40">
        <f>IF('Imperial ME - Current'!$H$16&lt;1.9605,324.57-67.0069*(1.9605-'Imperial ME - Current'!$H$16),324.57)</f>
        <v>324.57</v>
      </c>
      <c r="AU243" s="1">
        <f t="shared" si="76"/>
        <v>113532.64999999985</v>
      </c>
      <c r="AX243" s="40">
        <v>265</v>
      </c>
      <c r="AY243" s="40">
        <f>IF('Imperial ME - Current'!$I$16&lt;1.9677,859.07-155.85*(1.9677-'Imperial ME - Current'!$I$16),859.07)</f>
        <v>859.07</v>
      </c>
      <c r="AZ243" s="1">
        <f t="shared" si="70"/>
        <v>223503.83000000037</v>
      </c>
      <c r="BA243" s="40">
        <f>IF('Imperial ME - Current'!$I$16&lt;1.9605,324.57-67.0069*(1.9605-'Imperial ME - Current'!$I$16),324.57)</f>
        <v>324.57</v>
      </c>
      <c r="BB243" s="1">
        <f t="shared" si="77"/>
        <v>113532.64999999985</v>
      </c>
    </row>
    <row r="244" spans="1:54" x14ac:dyDescent="0.25">
      <c r="A244" s="40">
        <v>266</v>
      </c>
      <c r="B244" s="40">
        <f>IF('Imperial ME - Current'!$B$16&lt;1.9677,859.07-155.85*(1.9677-'Imperial ME - Current'!$B$16),859.07)</f>
        <v>859.07</v>
      </c>
      <c r="C244" s="1">
        <f t="shared" si="63"/>
        <v>224362.90000000037</v>
      </c>
      <c r="D244" s="40">
        <f>IF('Imperial ME - Current'!$B$16&lt;1.9605,324.57-67.0069*(1.9605-'Imperial ME - Current'!$B$16),324.57)</f>
        <v>324.57</v>
      </c>
      <c r="E244" s="1">
        <f t="shared" si="62"/>
        <v>113857.21999999986</v>
      </c>
      <c r="H244" s="40">
        <v>266</v>
      </c>
      <c r="I244" s="40">
        <f>IF('Imperial ME - Current'!$C$16&lt;1.9677,859.07-155.85*(1.9677-'Imperial ME - Current'!$C$16),859.07)</f>
        <v>859.07</v>
      </c>
      <c r="J244" s="1">
        <f t="shared" si="64"/>
        <v>224362.90000000037</v>
      </c>
      <c r="K244" s="40">
        <f>IF('Imperial ME - Current'!$C$16&lt;1.9605,324.57-67.0069*(1.9605-'Imperial ME - Current'!$C$16),324.57)</f>
        <v>324.57</v>
      </c>
      <c r="L244" s="1">
        <f t="shared" si="71"/>
        <v>113857.21999999986</v>
      </c>
      <c r="O244" s="40">
        <v>266</v>
      </c>
      <c r="P244" s="40">
        <f>IF('Imperial ME - Current'!$D$16&lt;1.9677,859.07-155.85*(1.9677-'Imperial ME - Current'!$D$16),859.07)</f>
        <v>859.07</v>
      </c>
      <c r="Q244" s="1">
        <f t="shared" si="65"/>
        <v>224362.90000000037</v>
      </c>
      <c r="R244" s="40">
        <f>IF('Imperial ME - Current'!$D$16&lt;1.9605,324.57-67.0069*(1.9605-'Imperial ME - Current'!$D$16),324.57)</f>
        <v>324.57</v>
      </c>
      <c r="S244" s="1">
        <f t="shared" si="72"/>
        <v>113857.21999999986</v>
      </c>
      <c r="V244" s="40">
        <v>266</v>
      </c>
      <c r="W244" s="40">
        <f>IF('Imperial ME - Current'!$E$16&lt;1.9677,859.07-155.85*(1.9677-'Imperial ME - Current'!$E$16),859.07)</f>
        <v>859.07</v>
      </c>
      <c r="X244" s="1">
        <f t="shared" si="66"/>
        <v>224362.90000000037</v>
      </c>
      <c r="Y244" s="40">
        <f>IF('Imperial ME - Current'!$E$16&lt;1.9605,324.57-67.0069*(1.9605-'Imperial ME - Current'!$E$16),324.57)</f>
        <v>324.57</v>
      </c>
      <c r="Z244" s="1">
        <f t="shared" si="73"/>
        <v>113857.21999999986</v>
      </c>
      <c r="AC244" s="40">
        <v>266</v>
      </c>
      <c r="AD244" s="40">
        <f>IF('Imperial ME - Current'!$F$16&lt;1.9677,859.07-155.85*(1.9677-'Imperial ME - Current'!$F$16),859.07)</f>
        <v>859.07</v>
      </c>
      <c r="AE244" s="1">
        <f t="shared" si="67"/>
        <v>224362.90000000037</v>
      </c>
      <c r="AF244" s="40">
        <f>IF('Imperial ME - Current'!$F$16&lt;1.9605,324.57-67.0069*(1.9605-'Imperial ME - Current'!$F$16),324.57)</f>
        <v>324.57</v>
      </c>
      <c r="AG244" s="1">
        <f t="shared" si="74"/>
        <v>113857.21999999986</v>
      </c>
      <c r="AJ244" s="40">
        <v>266</v>
      </c>
      <c r="AK244" s="40">
        <f>IF('Imperial ME - Current'!$G$16&lt;1.9677,859.07-155.85*(1.9677-'Imperial ME - Current'!$G$16),859.07)</f>
        <v>859.07</v>
      </c>
      <c r="AL244" s="1">
        <f t="shared" si="68"/>
        <v>224362.90000000037</v>
      </c>
      <c r="AM244" s="40">
        <f>IF('Imperial ME - Current'!$G$16&lt;1.9605,324.57-67.0069*(1.9605-'Imperial ME - Current'!$G$16),324.57)</f>
        <v>324.57</v>
      </c>
      <c r="AN244" s="1">
        <f t="shared" si="75"/>
        <v>113857.21999999986</v>
      </c>
      <c r="AQ244" s="40">
        <v>266</v>
      </c>
      <c r="AR244" s="40">
        <f>IF('Imperial ME - Current'!$H$16&lt;1.9677,859.07-155.85*(1.9677-'Imperial ME - Current'!$H$16),859.07)</f>
        <v>859.07</v>
      </c>
      <c r="AS244" s="1">
        <f t="shared" si="69"/>
        <v>224362.90000000037</v>
      </c>
      <c r="AT244" s="40">
        <f>IF('Imperial ME - Current'!$H$16&lt;1.9605,324.57-67.0069*(1.9605-'Imperial ME - Current'!$H$16),324.57)</f>
        <v>324.57</v>
      </c>
      <c r="AU244" s="1">
        <f t="shared" si="76"/>
        <v>113857.21999999986</v>
      </c>
      <c r="AX244" s="40">
        <v>266</v>
      </c>
      <c r="AY244" s="40">
        <f>IF('Imperial ME - Current'!$I$16&lt;1.9677,859.07-155.85*(1.9677-'Imperial ME - Current'!$I$16),859.07)</f>
        <v>859.07</v>
      </c>
      <c r="AZ244" s="1">
        <f t="shared" si="70"/>
        <v>224362.90000000037</v>
      </c>
      <c r="BA244" s="40">
        <f>IF('Imperial ME - Current'!$I$16&lt;1.9605,324.57-67.0069*(1.9605-'Imperial ME - Current'!$I$16),324.57)</f>
        <v>324.57</v>
      </c>
      <c r="BB244" s="1">
        <f t="shared" si="77"/>
        <v>113857.21999999986</v>
      </c>
    </row>
    <row r="245" spans="1:54" x14ac:dyDescent="0.25">
      <c r="A245" s="40">
        <v>267</v>
      </c>
      <c r="B245" s="40">
        <f>IF('Imperial ME - Current'!$B$16&lt;1.9677,859.07-155.85*(1.9677-'Imperial ME - Current'!$B$16),859.07)</f>
        <v>859.07</v>
      </c>
      <c r="C245" s="1">
        <f t="shared" si="63"/>
        <v>225221.97000000038</v>
      </c>
      <c r="D245" s="40">
        <f>IF('Imperial ME - Current'!$B$16&lt;1.9605,324.57-67.0069*(1.9605-'Imperial ME - Current'!$B$16),324.57)</f>
        <v>324.57</v>
      </c>
      <c r="E245" s="1">
        <f t="shared" si="62"/>
        <v>114181.78999999986</v>
      </c>
      <c r="H245" s="40">
        <v>267</v>
      </c>
      <c r="I245" s="40">
        <f>IF('Imperial ME - Current'!$C$16&lt;1.9677,859.07-155.85*(1.9677-'Imperial ME - Current'!$C$16),859.07)</f>
        <v>859.07</v>
      </c>
      <c r="J245" s="1">
        <f t="shared" si="64"/>
        <v>225221.97000000038</v>
      </c>
      <c r="K245" s="40">
        <f>IF('Imperial ME - Current'!$C$16&lt;1.9605,324.57-67.0069*(1.9605-'Imperial ME - Current'!$C$16),324.57)</f>
        <v>324.57</v>
      </c>
      <c r="L245" s="1">
        <f t="shared" si="71"/>
        <v>114181.78999999986</v>
      </c>
      <c r="O245" s="40">
        <v>267</v>
      </c>
      <c r="P245" s="40">
        <f>IF('Imperial ME - Current'!$D$16&lt;1.9677,859.07-155.85*(1.9677-'Imperial ME - Current'!$D$16),859.07)</f>
        <v>859.07</v>
      </c>
      <c r="Q245" s="1">
        <f t="shared" si="65"/>
        <v>225221.97000000038</v>
      </c>
      <c r="R245" s="40">
        <f>IF('Imperial ME - Current'!$D$16&lt;1.9605,324.57-67.0069*(1.9605-'Imperial ME - Current'!$D$16),324.57)</f>
        <v>324.57</v>
      </c>
      <c r="S245" s="1">
        <f t="shared" si="72"/>
        <v>114181.78999999986</v>
      </c>
      <c r="V245" s="40">
        <v>267</v>
      </c>
      <c r="W245" s="40">
        <f>IF('Imperial ME - Current'!$E$16&lt;1.9677,859.07-155.85*(1.9677-'Imperial ME - Current'!$E$16),859.07)</f>
        <v>859.07</v>
      </c>
      <c r="X245" s="1">
        <f t="shared" si="66"/>
        <v>225221.97000000038</v>
      </c>
      <c r="Y245" s="40">
        <f>IF('Imperial ME - Current'!$E$16&lt;1.9605,324.57-67.0069*(1.9605-'Imperial ME - Current'!$E$16),324.57)</f>
        <v>324.57</v>
      </c>
      <c r="Z245" s="1">
        <f t="shared" si="73"/>
        <v>114181.78999999986</v>
      </c>
      <c r="AC245" s="40">
        <v>267</v>
      </c>
      <c r="AD245" s="40">
        <f>IF('Imperial ME - Current'!$F$16&lt;1.9677,859.07-155.85*(1.9677-'Imperial ME - Current'!$F$16),859.07)</f>
        <v>859.07</v>
      </c>
      <c r="AE245" s="1">
        <f t="shared" si="67"/>
        <v>225221.97000000038</v>
      </c>
      <c r="AF245" s="40">
        <f>IF('Imperial ME - Current'!$F$16&lt;1.9605,324.57-67.0069*(1.9605-'Imperial ME - Current'!$F$16),324.57)</f>
        <v>324.57</v>
      </c>
      <c r="AG245" s="1">
        <f t="shared" si="74"/>
        <v>114181.78999999986</v>
      </c>
      <c r="AJ245" s="40">
        <v>267</v>
      </c>
      <c r="AK245" s="40">
        <f>IF('Imperial ME - Current'!$G$16&lt;1.9677,859.07-155.85*(1.9677-'Imperial ME - Current'!$G$16),859.07)</f>
        <v>859.07</v>
      </c>
      <c r="AL245" s="1">
        <f t="shared" si="68"/>
        <v>225221.97000000038</v>
      </c>
      <c r="AM245" s="40">
        <f>IF('Imperial ME - Current'!$G$16&lt;1.9605,324.57-67.0069*(1.9605-'Imperial ME - Current'!$G$16),324.57)</f>
        <v>324.57</v>
      </c>
      <c r="AN245" s="1">
        <f t="shared" si="75"/>
        <v>114181.78999999986</v>
      </c>
      <c r="AQ245" s="40">
        <v>267</v>
      </c>
      <c r="AR245" s="40">
        <f>IF('Imperial ME - Current'!$H$16&lt;1.9677,859.07-155.85*(1.9677-'Imperial ME - Current'!$H$16),859.07)</f>
        <v>859.07</v>
      </c>
      <c r="AS245" s="1">
        <f t="shared" si="69"/>
        <v>225221.97000000038</v>
      </c>
      <c r="AT245" s="40">
        <f>IF('Imperial ME - Current'!$H$16&lt;1.9605,324.57-67.0069*(1.9605-'Imperial ME - Current'!$H$16),324.57)</f>
        <v>324.57</v>
      </c>
      <c r="AU245" s="1">
        <f t="shared" si="76"/>
        <v>114181.78999999986</v>
      </c>
      <c r="AX245" s="40">
        <v>267</v>
      </c>
      <c r="AY245" s="40">
        <f>IF('Imperial ME - Current'!$I$16&lt;1.9677,859.07-155.85*(1.9677-'Imperial ME - Current'!$I$16),859.07)</f>
        <v>859.07</v>
      </c>
      <c r="AZ245" s="1">
        <f t="shared" si="70"/>
        <v>225221.97000000038</v>
      </c>
      <c r="BA245" s="40">
        <f>IF('Imperial ME - Current'!$I$16&lt;1.9605,324.57-67.0069*(1.9605-'Imperial ME - Current'!$I$16),324.57)</f>
        <v>324.57</v>
      </c>
      <c r="BB245" s="1">
        <f t="shared" si="77"/>
        <v>114181.78999999986</v>
      </c>
    </row>
    <row r="246" spans="1:54" x14ac:dyDescent="0.25">
      <c r="A246" s="40">
        <v>268</v>
      </c>
      <c r="B246" s="40">
        <f>IF('Imperial ME - Current'!$B$16&lt;1.9677,859.07-155.85*(1.9677-'Imperial ME - Current'!$B$16),859.07)</f>
        <v>859.07</v>
      </c>
      <c r="C246" s="1">
        <f t="shared" si="63"/>
        <v>226081.04000000039</v>
      </c>
      <c r="D246" s="40">
        <f>IF('Imperial ME - Current'!$B$16&lt;1.9605,324.57-67.0069*(1.9605-'Imperial ME - Current'!$B$16),324.57)</f>
        <v>324.57</v>
      </c>
      <c r="E246" s="1">
        <f t="shared" si="62"/>
        <v>114506.35999999987</v>
      </c>
      <c r="H246" s="40">
        <v>268</v>
      </c>
      <c r="I246" s="40">
        <f>IF('Imperial ME - Current'!$C$16&lt;1.9677,859.07-155.85*(1.9677-'Imperial ME - Current'!$C$16),859.07)</f>
        <v>859.07</v>
      </c>
      <c r="J246" s="1">
        <f t="shared" si="64"/>
        <v>226081.04000000039</v>
      </c>
      <c r="K246" s="40">
        <f>IF('Imperial ME - Current'!$C$16&lt;1.9605,324.57-67.0069*(1.9605-'Imperial ME - Current'!$C$16),324.57)</f>
        <v>324.57</v>
      </c>
      <c r="L246" s="1">
        <f t="shared" si="71"/>
        <v>114506.35999999987</v>
      </c>
      <c r="O246" s="40">
        <v>268</v>
      </c>
      <c r="P246" s="40">
        <f>IF('Imperial ME - Current'!$D$16&lt;1.9677,859.07-155.85*(1.9677-'Imperial ME - Current'!$D$16),859.07)</f>
        <v>859.07</v>
      </c>
      <c r="Q246" s="1">
        <f t="shared" si="65"/>
        <v>226081.04000000039</v>
      </c>
      <c r="R246" s="40">
        <f>IF('Imperial ME - Current'!$D$16&lt;1.9605,324.57-67.0069*(1.9605-'Imperial ME - Current'!$D$16),324.57)</f>
        <v>324.57</v>
      </c>
      <c r="S246" s="1">
        <f t="shared" si="72"/>
        <v>114506.35999999987</v>
      </c>
      <c r="V246" s="40">
        <v>268</v>
      </c>
      <c r="W246" s="40">
        <f>IF('Imperial ME - Current'!$E$16&lt;1.9677,859.07-155.85*(1.9677-'Imperial ME - Current'!$E$16),859.07)</f>
        <v>859.07</v>
      </c>
      <c r="X246" s="1">
        <f t="shared" si="66"/>
        <v>226081.04000000039</v>
      </c>
      <c r="Y246" s="40">
        <f>IF('Imperial ME - Current'!$E$16&lt;1.9605,324.57-67.0069*(1.9605-'Imperial ME - Current'!$E$16),324.57)</f>
        <v>324.57</v>
      </c>
      <c r="Z246" s="1">
        <f t="shared" si="73"/>
        <v>114506.35999999987</v>
      </c>
      <c r="AC246" s="40">
        <v>268</v>
      </c>
      <c r="AD246" s="40">
        <f>IF('Imperial ME - Current'!$F$16&lt;1.9677,859.07-155.85*(1.9677-'Imperial ME - Current'!$F$16),859.07)</f>
        <v>859.07</v>
      </c>
      <c r="AE246" s="1">
        <f t="shared" si="67"/>
        <v>226081.04000000039</v>
      </c>
      <c r="AF246" s="40">
        <f>IF('Imperial ME - Current'!$F$16&lt;1.9605,324.57-67.0069*(1.9605-'Imperial ME - Current'!$F$16),324.57)</f>
        <v>324.57</v>
      </c>
      <c r="AG246" s="1">
        <f t="shared" si="74"/>
        <v>114506.35999999987</v>
      </c>
      <c r="AJ246" s="40">
        <v>268</v>
      </c>
      <c r="AK246" s="40">
        <f>IF('Imperial ME - Current'!$G$16&lt;1.9677,859.07-155.85*(1.9677-'Imperial ME - Current'!$G$16),859.07)</f>
        <v>859.07</v>
      </c>
      <c r="AL246" s="1">
        <f t="shared" si="68"/>
        <v>226081.04000000039</v>
      </c>
      <c r="AM246" s="40">
        <f>IF('Imperial ME - Current'!$G$16&lt;1.9605,324.57-67.0069*(1.9605-'Imperial ME - Current'!$G$16),324.57)</f>
        <v>324.57</v>
      </c>
      <c r="AN246" s="1">
        <f t="shared" si="75"/>
        <v>114506.35999999987</v>
      </c>
      <c r="AQ246" s="40">
        <v>268</v>
      </c>
      <c r="AR246" s="40">
        <f>IF('Imperial ME - Current'!$H$16&lt;1.9677,859.07-155.85*(1.9677-'Imperial ME - Current'!$H$16),859.07)</f>
        <v>859.07</v>
      </c>
      <c r="AS246" s="1">
        <f t="shared" si="69"/>
        <v>226081.04000000039</v>
      </c>
      <c r="AT246" s="40">
        <f>IF('Imperial ME - Current'!$H$16&lt;1.9605,324.57-67.0069*(1.9605-'Imperial ME - Current'!$H$16),324.57)</f>
        <v>324.57</v>
      </c>
      <c r="AU246" s="1">
        <f t="shared" si="76"/>
        <v>114506.35999999987</v>
      </c>
      <c r="AX246" s="40">
        <v>268</v>
      </c>
      <c r="AY246" s="40">
        <f>IF('Imperial ME - Current'!$I$16&lt;1.9677,859.07-155.85*(1.9677-'Imperial ME - Current'!$I$16),859.07)</f>
        <v>859.07</v>
      </c>
      <c r="AZ246" s="1">
        <f t="shared" si="70"/>
        <v>226081.04000000039</v>
      </c>
      <c r="BA246" s="40">
        <f>IF('Imperial ME - Current'!$I$16&lt;1.9605,324.57-67.0069*(1.9605-'Imperial ME - Current'!$I$16),324.57)</f>
        <v>324.57</v>
      </c>
      <c r="BB246" s="1">
        <f t="shared" si="77"/>
        <v>114506.35999999987</v>
      </c>
    </row>
    <row r="247" spans="1:54" x14ac:dyDescent="0.25">
      <c r="A247" s="40">
        <v>269</v>
      </c>
      <c r="B247" s="40">
        <f>IF('Imperial ME - Current'!$B$16&lt;1.9677,859.07-155.85*(1.9677-'Imperial ME - Current'!$B$16),859.07)</f>
        <v>859.07</v>
      </c>
      <c r="C247" s="1">
        <f t="shared" si="63"/>
        <v>226940.11000000039</v>
      </c>
      <c r="D247" s="40">
        <f>IF('Imperial ME - Current'!$B$16&lt;1.9605,324.57-67.0069*(1.9605-'Imperial ME - Current'!$B$16),324.57)</f>
        <v>324.57</v>
      </c>
      <c r="E247" s="1">
        <f t="shared" si="62"/>
        <v>114830.92999999988</v>
      </c>
      <c r="H247" s="40">
        <v>269</v>
      </c>
      <c r="I247" s="40">
        <f>IF('Imperial ME - Current'!$C$16&lt;1.9677,859.07-155.85*(1.9677-'Imperial ME - Current'!$C$16),859.07)</f>
        <v>859.07</v>
      </c>
      <c r="J247" s="1">
        <f t="shared" si="64"/>
        <v>226940.11000000039</v>
      </c>
      <c r="K247" s="40">
        <f>IF('Imperial ME - Current'!$C$16&lt;1.9605,324.57-67.0069*(1.9605-'Imperial ME - Current'!$C$16),324.57)</f>
        <v>324.57</v>
      </c>
      <c r="L247" s="1">
        <f t="shared" si="71"/>
        <v>114830.92999999988</v>
      </c>
      <c r="O247" s="40">
        <v>269</v>
      </c>
      <c r="P247" s="40">
        <f>IF('Imperial ME - Current'!$D$16&lt;1.9677,859.07-155.85*(1.9677-'Imperial ME - Current'!$D$16),859.07)</f>
        <v>859.07</v>
      </c>
      <c r="Q247" s="1">
        <f t="shared" si="65"/>
        <v>226940.11000000039</v>
      </c>
      <c r="R247" s="40">
        <f>IF('Imperial ME - Current'!$D$16&lt;1.9605,324.57-67.0069*(1.9605-'Imperial ME - Current'!$D$16),324.57)</f>
        <v>324.57</v>
      </c>
      <c r="S247" s="1">
        <f t="shared" si="72"/>
        <v>114830.92999999988</v>
      </c>
      <c r="V247" s="40">
        <v>269</v>
      </c>
      <c r="W247" s="40">
        <f>IF('Imperial ME - Current'!$E$16&lt;1.9677,859.07-155.85*(1.9677-'Imperial ME - Current'!$E$16),859.07)</f>
        <v>859.07</v>
      </c>
      <c r="X247" s="1">
        <f t="shared" si="66"/>
        <v>226940.11000000039</v>
      </c>
      <c r="Y247" s="40">
        <f>IF('Imperial ME - Current'!$E$16&lt;1.9605,324.57-67.0069*(1.9605-'Imperial ME - Current'!$E$16),324.57)</f>
        <v>324.57</v>
      </c>
      <c r="Z247" s="1">
        <f t="shared" si="73"/>
        <v>114830.92999999988</v>
      </c>
      <c r="AC247" s="40">
        <v>269</v>
      </c>
      <c r="AD247" s="40">
        <f>IF('Imperial ME - Current'!$F$16&lt;1.9677,859.07-155.85*(1.9677-'Imperial ME - Current'!$F$16),859.07)</f>
        <v>859.07</v>
      </c>
      <c r="AE247" s="1">
        <f t="shared" si="67"/>
        <v>226940.11000000039</v>
      </c>
      <c r="AF247" s="40">
        <f>IF('Imperial ME - Current'!$F$16&lt;1.9605,324.57-67.0069*(1.9605-'Imperial ME - Current'!$F$16),324.57)</f>
        <v>324.57</v>
      </c>
      <c r="AG247" s="1">
        <f t="shared" si="74"/>
        <v>114830.92999999988</v>
      </c>
      <c r="AJ247" s="40">
        <v>269</v>
      </c>
      <c r="AK247" s="40">
        <f>IF('Imperial ME - Current'!$G$16&lt;1.9677,859.07-155.85*(1.9677-'Imperial ME - Current'!$G$16),859.07)</f>
        <v>859.07</v>
      </c>
      <c r="AL247" s="1">
        <f t="shared" si="68"/>
        <v>226940.11000000039</v>
      </c>
      <c r="AM247" s="40">
        <f>IF('Imperial ME - Current'!$G$16&lt;1.9605,324.57-67.0069*(1.9605-'Imperial ME - Current'!$G$16),324.57)</f>
        <v>324.57</v>
      </c>
      <c r="AN247" s="1">
        <f t="shared" si="75"/>
        <v>114830.92999999988</v>
      </c>
      <c r="AQ247" s="40">
        <v>269</v>
      </c>
      <c r="AR247" s="40">
        <f>IF('Imperial ME - Current'!$H$16&lt;1.9677,859.07-155.85*(1.9677-'Imperial ME - Current'!$H$16),859.07)</f>
        <v>859.07</v>
      </c>
      <c r="AS247" s="1">
        <f t="shared" si="69"/>
        <v>226940.11000000039</v>
      </c>
      <c r="AT247" s="40">
        <f>IF('Imperial ME - Current'!$H$16&lt;1.9605,324.57-67.0069*(1.9605-'Imperial ME - Current'!$H$16),324.57)</f>
        <v>324.57</v>
      </c>
      <c r="AU247" s="1">
        <f t="shared" si="76"/>
        <v>114830.92999999988</v>
      </c>
      <c r="AX247" s="40">
        <v>269</v>
      </c>
      <c r="AY247" s="40">
        <f>IF('Imperial ME - Current'!$I$16&lt;1.9677,859.07-155.85*(1.9677-'Imperial ME - Current'!$I$16),859.07)</f>
        <v>859.07</v>
      </c>
      <c r="AZ247" s="1">
        <f t="shared" si="70"/>
        <v>226940.11000000039</v>
      </c>
      <c r="BA247" s="40">
        <f>IF('Imperial ME - Current'!$I$16&lt;1.9605,324.57-67.0069*(1.9605-'Imperial ME - Current'!$I$16),324.57)</f>
        <v>324.57</v>
      </c>
      <c r="BB247" s="1">
        <f t="shared" si="77"/>
        <v>114830.92999999988</v>
      </c>
    </row>
    <row r="248" spans="1:54" x14ac:dyDescent="0.25">
      <c r="A248" s="40">
        <v>270</v>
      </c>
      <c r="B248" s="40">
        <f>IF('Imperial ME - Current'!$B$16&lt;1.9677,859.07-155.85*(1.9677-'Imperial ME - Current'!$B$16),859.07)</f>
        <v>859.07</v>
      </c>
      <c r="C248" s="1">
        <f t="shared" si="63"/>
        <v>227799.1800000004</v>
      </c>
      <c r="D248" s="40">
        <f>IF('Imperial ME - Current'!$B$16&lt;1.9605,324.57-67.0069*(1.9605-'Imperial ME - Current'!$B$16),324.57)</f>
        <v>324.57</v>
      </c>
      <c r="E248" s="1">
        <f t="shared" si="62"/>
        <v>115155.49999999988</v>
      </c>
      <c r="H248" s="40">
        <v>270</v>
      </c>
      <c r="I248" s="40">
        <f>IF('Imperial ME - Current'!$C$16&lt;1.9677,859.07-155.85*(1.9677-'Imperial ME - Current'!$C$16),859.07)</f>
        <v>859.07</v>
      </c>
      <c r="J248" s="1">
        <f t="shared" si="64"/>
        <v>227799.1800000004</v>
      </c>
      <c r="K248" s="40">
        <f>IF('Imperial ME - Current'!$C$16&lt;1.9605,324.57-67.0069*(1.9605-'Imperial ME - Current'!$C$16),324.57)</f>
        <v>324.57</v>
      </c>
      <c r="L248" s="1">
        <f t="shared" si="71"/>
        <v>115155.49999999988</v>
      </c>
      <c r="O248" s="40">
        <v>270</v>
      </c>
      <c r="P248" s="40">
        <f>IF('Imperial ME - Current'!$D$16&lt;1.9677,859.07-155.85*(1.9677-'Imperial ME - Current'!$D$16),859.07)</f>
        <v>859.07</v>
      </c>
      <c r="Q248" s="1">
        <f t="shared" si="65"/>
        <v>227799.1800000004</v>
      </c>
      <c r="R248" s="40">
        <f>IF('Imperial ME - Current'!$D$16&lt;1.9605,324.57-67.0069*(1.9605-'Imperial ME - Current'!$D$16),324.57)</f>
        <v>324.57</v>
      </c>
      <c r="S248" s="1">
        <f t="shared" si="72"/>
        <v>115155.49999999988</v>
      </c>
      <c r="V248" s="40">
        <v>270</v>
      </c>
      <c r="W248" s="40">
        <f>IF('Imperial ME - Current'!$E$16&lt;1.9677,859.07-155.85*(1.9677-'Imperial ME - Current'!$E$16),859.07)</f>
        <v>859.07</v>
      </c>
      <c r="X248" s="1">
        <f t="shared" si="66"/>
        <v>227799.1800000004</v>
      </c>
      <c r="Y248" s="40">
        <f>IF('Imperial ME - Current'!$E$16&lt;1.9605,324.57-67.0069*(1.9605-'Imperial ME - Current'!$E$16),324.57)</f>
        <v>324.57</v>
      </c>
      <c r="Z248" s="1">
        <f t="shared" si="73"/>
        <v>115155.49999999988</v>
      </c>
      <c r="AC248" s="40">
        <v>270</v>
      </c>
      <c r="AD248" s="40">
        <f>IF('Imperial ME - Current'!$F$16&lt;1.9677,859.07-155.85*(1.9677-'Imperial ME - Current'!$F$16),859.07)</f>
        <v>859.07</v>
      </c>
      <c r="AE248" s="1">
        <f t="shared" si="67"/>
        <v>227799.1800000004</v>
      </c>
      <c r="AF248" s="40">
        <f>IF('Imperial ME - Current'!$F$16&lt;1.9605,324.57-67.0069*(1.9605-'Imperial ME - Current'!$F$16),324.57)</f>
        <v>324.57</v>
      </c>
      <c r="AG248" s="1">
        <f t="shared" si="74"/>
        <v>115155.49999999988</v>
      </c>
      <c r="AJ248" s="40">
        <v>270</v>
      </c>
      <c r="AK248" s="40">
        <f>IF('Imperial ME - Current'!$G$16&lt;1.9677,859.07-155.85*(1.9677-'Imperial ME - Current'!$G$16),859.07)</f>
        <v>859.07</v>
      </c>
      <c r="AL248" s="1">
        <f t="shared" si="68"/>
        <v>227799.1800000004</v>
      </c>
      <c r="AM248" s="40">
        <f>IF('Imperial ME - Current'!$G$16&lt;1.9605,324.57-67.0069*(1.9605-'Imperial ME - Current'!$G$16),324.57)</f>
        <v>324.57</v>
      </c>
      <c r="AN248" s="1">
        <f t="shared" si="75"/>
        <v>115155.49999999988</v>
      </c>
      <c r="AQ248" s="40">
        <v>270</v>
      </c>
      <c r="AR248" s="40">
        <f>IF('Imperial ME - Current'!$H$16&lt;1.9677,859.07-155.85*(1.9677-'Imperial ME - Current'!$H$16),859.07)</f>
        <v>859.07</v>
      </c>
      <c r="AS248" s="1">
        <f t="shared" si="69"/>
        <v>227799.1800000004</v>
      </c>
      <c r="AT248" s="40">
        <f>IF('Imperial ME - Current'!$H$16&lt;1.9605,324.57-67.0069*(1.9605-'Imperial ME - Current'!$H$16),324.57)</f>
        <v>324.57</v>
      </c>
      <c r="AU248" s="1">
        <f t="shared" si="76"/>
        <v>115155.49999999988</v>
      </c>
      <c r="AX248" s="40">
        <v>270</v>
      </c>
      <c r="AY248" s="40">
        <f>IF('Imperial ME - Current'!$I$16&lt;1.9677,859.07-155.85*(1.9677-'Imperial ME - Current'!$I$16),859.07)</f>
        <v>859.07</v>
      </c>
      <c r="AZ248" s="1">
        <f t="shared" si="70"/>
        <v>227799.1800000004</v>
      </c>
      <c r="BA248" s="40">
        <f>IF('Imperial ME - Current'!$I$16&lt;1.9605,324.57-67.0069*(1.9605-'Imperial ME - Current'!$I$16),324.57)</f>
        <v>324.57</v>
      </c>
      <c r="BB248" s="1">
        <f t="shared" si="77"/>
        <v>115155.49999999988</v>
      </c>
    </row>
    <row r="249" spans="1:54" x14ac:dyDescent="0.25">
      <c r="A249" s="40">
        <v>271</v>
      </c>
      <c r="B249" s="40">
        <f>IF('Imperial ME - Current'!$B$16&lt;1.9677,859.07-155.85*(1.9677-'Imperial ME - Current'!$B$16),859.07)</f>
        <v>859.07</v>
      </c>
      <c r="C249" s="1">
        <f t="shared" si="63"/>
        <v>228658.25000000041</v>
      </c>
      <c r="D249" s="40">
        <f>IF('Imperial ME - Current'!$B$16&lt;1.9605,324.57-67.0069*(1.9605-'Imperial ME - Current'!$B$16),324.57)</f>
        <v>324.57</v>
      </c>
      <c r="E249" s="1">
        <f t="shared" si="62"/>
        <v>115480.06999999989</v>
      </c>
      <c r="H249" s="40">
        <v>271</v>
      </c>
      <c r="I249" s="40">
        <f>IF('Imperial ME - Current'!$C$16&lt;1.9677,859.07-155.85*(1.9677-'Imperial ME - Current'!$C$16),859.07)</f>
        <v>859.07</v>
      </c>
      <c r="J249" s="1">
        <f t="shared" si="64"/>
        <v>228658.25000000041</v>
      </c>
      <c r="K249" s="40">
        <f>IF('Imperial ME - Current'!$C$16&lt;1.9605,324.57-67.0069*(1.9605-'Imperial ME - Current'!$C$16),324.57)</f>
        <v>324.57</v>
      </c>
      <c r="L249" s="1">
        <f t="shared" si="71"/>
        <v>115480.06999999989</v>
      </c>
      <c r="O249" s="40">
        <v>271</v>
      </c>
      <c r="P249" s="40">
        <f>IF('Imperial ME - Current'!$D$16&lt;1.9677,859.07-155.85*(1.9677-'Imperial ME - Current'!$D$16),859.07)</f>
        <v>859.07</v>
      </c>
      <c r="Q249" s="1">
        <f t="shared" si="65"/>
        <v>228658.25000000041</v>
      </c>
      <c r="R249" s="40">
        <f>IF('Imperial ME - Current'!$D$16&lt;1.9605,324.57-67.0069*(1.9605-'Imperial ME - Current'!$D$16),324.57)</f>
        <v>324.57</v>
      </c>
      <c r="S249" s="1">
        <f t="shared" si="72"/>
        <v>115480.06999999989</v>
      </c>
      <c r="V249" s="40">
        <v>271</v>
      </c>
      <c r="W249" s="40">
        <f>IF('Imperial ME - Current'!$E$16&lt;1.9677,859.07-155.85*(1.9677-'Imperial ME - Current'!$E$16),859.07)</f>
        <v>859.07</v>
      </c>
      <c r="X249" s="1">
        <f t="shared" si="66"/>
        <v>228658.25000000041</v>
      </c>
      <c r="Y249" s="40">
        <f>IF('Imperial ME - Current'!$E$16&lt;1.9605,324.57-67.0069*(1.9605-'Imperial ME - Current'!$E$16),324.57)</f>
        <v>324.57</v>
      </c>
      <c r="Z249" s="1">
        <f t="shared" si="73"/>
        <v>115480.06999999989</v>
      </c>
      <c r="AC249" s="40">
        <v>271</v>
      </c>
      <c r="AD249" s="40">
        <f>IF('Imperial ME - Current'!$F$16&lt;1.9677,859.07-155.85*(1.9677-'Imperial ME - Current'!$F$16),859.07)</f>
        <v>859.07</v>
      </c>
      <c r="AE249" s="1">
        <f t="shared" si="67"/>
        <v>228658.25000000041</v>
      </c>
      <c r="AF249" s="40">
        <f>IF('Imperial ME - Current'!$F$16&lt;1.9605,324.57-67.0069*(1.9605-'Imperial ME - Current'!$F$16),324.57)</f>
        <v>324.57</v>
      </c>
      <c r="AG249" s="1">
        <f t="shared" si="74"/>
        <v>115480.06999999989</v>
      </c>
      <c r="AJ249" s="40">
        <v>271</v>
      </c>
      <c r="AK249" s="40">
        <f>IF('Imperial ME - Current'!$G$16&lt;1.9677,859.07-155.85*(1.9677-'Imperial ME - Current'!$G$16),859.07)</f>
        <v>859.07</v>
      </c>
      <c r="AL249" s="1">
        <f t="shared" si="68"/>
        <v>228658.25000000041</v>
      </c>
      <c r="AM249" s="40">
        <f>IF('Imperial ME - Current'!$G$16&lt;1.9605,324.57-67.0069*(1.9605-'Imperial ME - Current'!$G$16),324.57)</f>
        <v>324.57</v>
      </c>
      <c r="AN249" s="1">
        <f t="shared" si="75"/>
        <v>115480.06999999989</v>
      </c>
      <c r="AQ249" s="40">
        <v>271</v>
      </c>
      <c r="AR249" s="40">
        <f>IF('Imperial ME - Current'!$H$16&lt;1.9677,859.07-155.85*(1.9677-'Imperial ME - Current'!$H$16),859.07)</f>
        <v>859.07</v>
      </c>
      <c r="AS249" s="1">
        <f t="shared" si="69"/>
        <v>228658.25000000041</v>
      </c>
      <c r="AT249" s="40">
        <f>IF('Imperial ME - Current'!$H$16&lt;1.9605,324.57-67.0069*(1.9605-'Imperial ME - Current'!$H$16),324.57)</f>
        <v>324.57</v>
      </c>
      <c r="AU249" s="1">
        <f t="shared" si="76"/>
        <v>115480.06999999989</v>
      </c>
      <c r="AX249" s="40">
        <v>271</v>
      </c>
      <c r="AY249" s="40">
        <f>IF('Imperial ME - Current'!$I$16&lt;1.9677,859.07-155.85*(1.9677-'Imperial ME - Current'!$I$16),859.07)</f>
        <v>859.07</v>
      </c>
      <c r="AZ249" s="1">
        <f t="shared" si="70"/>
        <v>228658.25000000041</v>
      </c>
      <c r="BA249" s="40">
        <f>IF('Imperial ME - Current'!$I$16&lt;1.9605,324.57-67.0069*(1.9605-'Imperial ME - Current'!$I$16),324.57)</f>
        <v>324.57</v>
      </c>
      <c r="BB249" s="1">
        <f t="shared" si="77"/>
        <v>115480.06999999989</v>
      </c>
    </row>
    <row r="250" spans="1:54" x14ac:dyDescent="0.25">
      <c r="A250" s="40">
        <v>272</v>
      </c>
      <c r="B250" s="40">
        <f>IF('Imperial ME - Current'!$B$16&lt;1.9677,859.07-155.85*(1.9677-'Imperial ME - Current'!$B$16),859.07)</f>
        <v>859.07</v>
      </c>
      <c r="C250" s="1">
        <f t="shared" si="63"/>
        <v>229517.32000000041</v>
      </c>
      <c r="D250" s="40">
        <f>IF('Imperial ME - Current'!$B$16&lt;1.9605,324.57-67.0069*(1.9605-'Imperial ME - Current'!$B$16),324.57)</f>
        <v>324.57</v>
      </c>
      <c r="E250" s="1">
        <f t="shared" si="62"/>
        <v>115804.6399999999</v>
      </c>
      <c r="H250" s="40">
        <v>272</v>
      </c>
      <c r="I250" s="40">
        <f>IF('Imperial ME - Current'!$C$16&lt;1.9677,859.07-155.85*(1.9677-'Imperial ME - Current'!$C$16),859.07)</f>
        <v>859.07</v>
      </c>
      <c r="J250" s="1">
        <f t="shared" si="64"/>
        <v>229517.32000000041</v>
      </c>
      <c r="K250" s="40">
        <f>IF('Imperial ME - Current'!$C$16&lt;1.9605,324.57-67.0069*(1.9605-'Imperial ME - Current'!$C$16),324.57)</f>
        <v>324.57</v>
      </c>
      <c r="L250" s="1">
        <f t="shared" si="71"/>
        <v>115804.6399999999</v>
      </c>
      <c r="O250" s="40">
        <v>272</v>
      </c>
      <c r="P250" s="40">
        <f>IF('Imperial ME - Current'!$D$16&lt;1.9677,859.07-155.85*(1.9677-'Imperial ME - Current'!$D$16),859.07)</f>
        <v>859.07</v>
      </c>
      <c r="Q250" s="1">
        <f t="shared" si="65"/>
        <v>229517.32000000041</v>
      </c>
      <c r="R250" s="40">
        <f>IF('Imperial ME - Current'!$D$16&lt;1.9605,324.57-67.0069*(1.9605-'Imperial ME - Current'!$D$16),324.57)</f>
        <v>324.57</v>
      </c>
      <c r="S250" s="1">
        <f t="shared" si="72"/>
        <v>115804.6399999999</v>
      </c>
      <c r="V250" s="40">
        <v>272</v>
      </c>
      <c r="W250" s="40">
        <f>IF('Imperial ME - Current'!$E$16&lt;1.9677,859.07-155.85*(1.9677-'Imperial ME - Current'!$E$16),859.07)</f>
        <v>859.07</v>
      </c>
      <c r="X250" s="1">
        <f t="shared" si="66"/>
        <v>229517.32000000041</v>
      </c>
      <c r="Y250" s="40">
        <f>IF('Imperial ME - Current'!$E$16&lt;1.9605,324.57-67.0069*(1.9605-'Imperial ME - Current'!$E$16),324.57)</f>
        <v>324.57</v>
      </c>
      <c r="Z250" s="1">
        <f t="shared" si="73"/>
        <v>115804.6399999999</v>
      </c>
      <c r="AC250" s="40">
        <v>272</v>
      </c>
      <c r="AD250" s="40">
        <f>IF('Imperial ME - Current'!$F$16&lt;1.9677,859.07-155.85*(1.9677-'Imperial ME - Current'!$F$16),859.07)</f>
        <v>859.07</v>
      </c>
      <c r="AE250" s="1">
        <f t="shared" si="67"/>
        <v>229517.32000000041</v>
      </c>
      <c r="AF250" s="40">
        <f>IF('Imperial ME - Current'!$F$16&lt;1.9605,324.57-67.0069*(1.9605-'Imperial ME - Current'!$F$16),324.57)</f>
        <v>324.57</v>
      </c>
      <c r="AG250" s="1">
        <f t="shared" si="74"/>
        <v>115804.6399999999</v>
      </c>
      <c r="AJ250" s="40">
        <v>272</v>
      </c>
      <c r="AK250" s="40">
        <f>IF('Imperial ME - Current'!$G$16&lt;1.9677,859.07-155.85*(1.9677-'Imperial ME - Current'!$G$16),859.07)</f>
        <v>859.07</v>
      </c>
      <c r="AL250" s="1">
        <f t="shared" si="68"/>
        <v>229517.32000000041</v>
      </c>
      <c r="AM250" s="40">
        <f>IF('Imperial ME - Current'!$G$16&lt;1.9605,324.57-67.0069*(1.9605-'Imperial ME - Current'!$G$16),324.57)</f>
        <v>324.57</v>
      </c>
      <c r="AN250" s="1">
        <f t="shared" si="75"/>
        <v>115804.6399999999</v>
      </c>
      <c r="AQ250" s="40">
        <v>272</v>
      </c>
      <c r="AR250" s="40">
        <f>IF('Imperial ME - Current'!$H$16&lt;1.9677,859.07-155.85*(1.9677-'Imperial ME - Current'!$H$16),859.07)</f>
        <v>859.07</v>
      </c>
      <c r="AS250" s="1">
        <f t="shared" si="69"/>
        <v>229517.32000000041</v>
      </c>
      <c r="AT250" s="40">
        <f>IF('Imperial ME - Current'!$H$16&lt;1.9605,324.57-67.0069*(1.9605-'Imperial ME - Current'!$H$16),324.57)</f>
        <v>324.57</v>
      </c>
      <c r="AU250" s="1">
        <f t="shared" si="76"/>
        <v>115804.6399999999</v>
      </c>
      <c r="AX250" s="40">
        <v>272</v>
      </c>
      <c r="AY250" s="40">
        <f>IF('Imperial ME - Current'!$I$16&lt;1.9677,859.07-155.85*(1.9677-'Imperial ME - Current'!$I$16),859.07)</f>
        <v>859.07</v>
      </c>
      <c r="AZ250" s="1">
        <f t="shared" si="70"/>
        <v>229517.32000000041</v>
      </c>
      <c r="BA250" s="40">
        <f>IF('Imperial ME - Current'!$I$16&lt;1.9605,324.57-67.0069*(1.9605-'Imperial ME - Current'!$I$16),324.57)</f>
        <v>324.57</v>
      </c>
      <c r="BB250" s="1">
        <f t="shared" si="77"/>
        <v>115804.6399999999</v>
      </c>
    </row>
    <row r="251" spans="1:54" x14ac:dyDescent="0.25">
      <c r="A251" s="40">
        <v>273</v>
      </c>
      <c r="B251" s="40">
        <f>IF('Imperial ME - Current'!$B$16&lt;1.9677,859.07-155.85*(1.9677-'Imperial ME - Current'!$B$16),859.07)</f>
        <v>859.07</v>
      </c>
      <c r="C251" s="1">
        <f t="shared" si="63"/>
        <v>230376.39000000042</v>
      </c>
      <c r="D251" s="40">
        <f>IF('Imperial ME - Current'!$B$16&lt;1.9605,324.57-67.0069*(1.9605-'Imperial ME - Current'!$B$16),324.57)</f>
        <v>324.57</v>
      </c>
      <c r="E251" s="1">
        <f t="shared" si="62"/>
        <v>116129.2099999999</v>
      </c>
      <c r="H251" s="40">
        <v>273</v>
      </c>
      <c r="I251" s="40">
        <f>IF('Imperial ME - Current'!$C$16&lt;1.9677,859.07-155.85*(1.9677-'Imperial ME - Current'!$C$16),859.07)</f>
        <v>859.07</v>
      </c>
      <c r="J251" s="1">
        <f t="shared" si="64"/>
        <v>230376.39000000042</v>
      </c>
      <c r="K251" s="40">
        <f>IF('Imperial ME - Current'!$C$16&lt;1.9605,324.57-67.0069*(1.9605-'Imperial ME - Current'!$C$16),324.57)</f>
        <v>324.57</v>
      </c>
      <c r="L251" s="1">
        <f t="shared" si="71"/>
        <v>116129.2099999999</v>
      </c>
      <c r="O251" s="40">
        <v>273</v>
      </c>
      <c r="P251" s="40">
        <f>IF('Imperial ME - Current'!$D$16&lt;1.9677,859.07-155.85*(1.9677-'Imperial ME - Current'!$D$16),859.07)</f>
        <v>859.07</v>
      </c>
      <c r="Q251" s="1">
        <f t="shared" si="65"/>
        <v>230376.39000000042</v>
      </c>
      <c r="R251" s="40">
        <f>IF('Imperial ME - Current'!$D$16&lt;1.9605,324.57-67.0069*(1.9605-'Imperial ME - Current'!$D$16),324.57)</f>
        <v>324.57</v>
      </c>
      <c r="S251" s="1">
        <f t="shared" si="72"/>
        <v>116129.2099999999</v>
      </c>
      <c r="V251" s="40">
        <v>273</v>
      </c>
      <c r="W251" s="40">
        <f>IF('Imperial ME - Current'!$E$16&lt;1.9677,859.07-155.85*(1.9677-'Imperial ME - Current'!$E$16),859.07)</f>
        <v>859.07</v>
      </c>
      <c r="X251" s="1">
        <f t="shared" si="66"/>
        <v>230376.39000000042</v>
      </c>
      <c r="Y251" s="40">
        <f>IF('Imperial ME - Current'!$E$16&lt;1.9605,324.57-67.0069*(1.9605-'Imperial ME - Current'!$E$16),324.57)</f>
        <v>324.57</v>
      </c>
      <c r="Z251" s="1">
        <f t="shared" si="73"/>
        <v>116129.2099999999</v>
      </c>
      <c r="AC251" s="40">
        <v>273</v>
      </c>
      <c r="AD251" s="40">
        <f>IF('Imperial ME - Current'!$F$16&lt;1.9677,859.07-155.85*(1.9677-'Imperial ME - Current'!$F$16),859.07)</f>
        <v>859.07</v>
      </c>
      <c r="AE251" s="1">
        <f t="shared" si="67"/>
        <v>230376.39000000042</v>
      </c>
      <c r="AF251" s="40">
        <f>IF('Imperial ME - Current'!$F$16&lt;1.9605,324.57-67.0069*(1.9605-'Imperial ME - Current'!$F$16),324.57)</f>
        <v>324.57</v>
      </c>
      <c r="AG251" s="1">
        <f t="shared" si="74"/>
        <v>116129.2099999999</v>
      </c>
      <c r="AJ251" s="40">
        <v>273</v>
      </c>
      <c r="AK251" s="40">
        <f>IF('Imperial ME - Current'!$G$16&lt;1.9677,859.07-155.85*(1.9677-'Imperial ME - Current'!$G$16),859.07)</f>
        <v>859.07</v>
      </c>
      <c r="AL251" s="1">
        <f t="shared" si="68"/>
        <v>230376.39000000042</v>
      </c>
      <c r="AM251" s="40">
        <f>IF('Imperial ME - Current'!$G$16&lt;1.9605,324.57-67.0069*(1.9605-'Imperial ME - Current'!$G$16),324.57)</f>
        <v>324.57</v>
      </c>
      <c r="AN251" s="1">
        <f t="shared" si="75"/>
        <v>116129.2099999999</v>
      </c>
      <c r="AQ251" s="40">
        <v>273</v>
      </c>
      <c r="AR251" s="40">
        <f>IF('Imperial ME - Current'!$H$16&lt;1.9677,859.07-155.85*(1.9677-'Imperial ME - Current'!$H$16),859.07)</f>
        <v>859.07</v>
      </c>
      <c r="AS251" s="1">
        <f t="shared" si="69"/>
        <v>230376.39000000042</v>
      </c>
      <c r="AT251" s="40">
        <f>IF('Imperial ME - Current'!$H$16&lt;1.9605,324.57-67.0069*(1.9605-'Imperial ME - Current'!$H$16),324.57)</f>
        <v>324.57</v>
      </c>
      <c r="AU251" s="1">
        <f t="shared" si="76"/>
        <v>116129.2099999999</v>
      </c>
      <c r="AX251" s="40">
        <v>273</v>
      </c>
      <c r="AY251" s="40">
        <f>IF('Imperial ME - Current'!$I$16&lt;1.9677,859.07-155.85*(1.9677-'Imperial ME - Current'!$I$16),859.07)</f>
        <v>859.07</v>
      </c>
      <c r="AZ251" s="1">
        <f t="shared" si="70"/>
        <v>230376.39000000042</v>
      </c>
      <c r="BA251" s="40">
        <f>IF('Imperial ME - Current'!$I$16&lt;1.9605,324.57-67.0069*(1.9605-'Imperial ME - Current'!$I$16),324.57)</f>
        <v>324.57</v>
      </c>
      <c r="BB251" s="1">
        <f t="shared" si="77"/>
        <v>116129.2099999999</v>
      </c>
    </row>
    <row r="252" spans="1:54" x14ac:dyDescent="0.25">
      <c r="A252" s="40">
        <v>274</v>
      </c>
      <c r="B252" s="40">
        <f>IF('Imperial ME - Current'!$B$16&lt;1.9677,859.07-155.85*(1.9677-'Imperial ME - Current'!$B$16),859.07)</f>
        <v>859.07</v>
      </c>
      <c r="C252" s="1">
        <f t="shared" si="63"/>
        <v>231235.46000000043</v>
      </c>
      <c r="D252" s="40">
        <f>IF('Imperial ME - Current'!$B$16&lt;1.9605,324.57-67.0069*(1.9605-'Imperial ME - Current'!$B$16),324.57)</f>
        <v>324.57</v>
      </c>
      <c r="E252" s="1">
        <f t="shared" si="62"/>
        <v>116453.77999999991</v>
      </c>
      <c r="H252" s="40">
        <v>274</v>
      </c>
      <c r="I252" s="40">
        <f>IF('Imperial ME - Current'!$C$16&lt;1.9677,859.07-155.85*(1.9677-'Imperial ME - Current'!$C$16),859.07)</f>
        <v>859.07</v>
      </c>
      <c r="J252" s="1">
        <f t="shared" si="64"/>
        <v>231235.46000000043</v>
      </c>
      <c r="K252" s="40">
        <f>IF('Imperial ME - Current'!$C$16&lt;1.9605,324.57-67.0069*(1.9605-'Imperial ME - Current'!$C$16),324.57)</f>
        <v>324.57</v>
      </c>
      <c r="L252" s="1">
        <f t="shared" si="71"/>
        <v>116453.77999999991</v>
      </c>
      <c r="O252" s="40">
        <v>274</v>
      </c>
      <c r="P252" s="40">
        <f>IF('Imperial ME - Current'!$D$16&lt;1.9677,859.07-155.85*(1.9677-'Imperial ME - Current'!$D$16),859.07)</f>
        <v>859.07</v>
      </c>
      <c r="Q252" s="1">
        <f t="shared" si="65"/>
        <v>231235.46000000043</v>
      </c>
      <c r="R252" s="40">
        <f>IF('Imperial ME - Current'!$D$16&lt;1.9605,324.57-67.0069*(1.9605-'Imperial ME - Current'!$D$16),324.57)</f>
        <v>324.57</v>
      </c>
      <c r="S252" s="1">
        <f t="shared" si="72"/>
        <v>116453.77999999991</v>
      </c>
      <c r="V252" s="40">
        <v>274</v>
      </c>
      <c r="W252" s="40">
        <f>IF('Imperial ME - Current'!$E$16&lt;1.9677,859.07-155.85*(1.9677-'Imperial ME - Current'!$E$16),859.07)</f>
        <v>859.07</v>
      </c>
      <c r="X252" s="1">
        <f t="shared" si="66"/>
        <v>231235.46000000043</v>
      </c>
      <c r="Y252" s="40">
        <f>IF('Imperial ME - Current'!$E$16&lt;1.9605,324.57-67.0069*(1.9605-'Imperial ME - Current'!$E$16),324.57)</f>
        <v>324.57</v>
      </c>
      <c r="Z252" s="1">
        <f t="shared" si="73"/>
        <v>116453.77999999991</v>
      </c>
      <c r="AC252" s="40">
        <v>274</v>
      </c>
      <c r="AD252" s="40">
        <f>IF('Imperial ME - Current'!$F$16&lt;1.9677,859.07-155.85*(1.9677-'Imperial ME - Current'!$F$16),859.07)</f>
        <v>859.07</v>
      </c>
      <c r="AE252" s="1">
        <f t="shared" si="67"/>
        <v>231235.46000000043</v>
      </c>
      <c r="AF252" s="40">
        <f>IF('Imperial ME - Current'!$F$16&lt;1.9605,324.57-67.0069*(1.9605-'Imperial ME - Current'!$F$16),324.57)</f>
        <v>324.57</v>
      </c>
      <c r="AG252" s="1">
        <f t="shared" si="74"/>
        <v>116453.77999999991</v>
      </c>
      <c r="AJ252" s="40">
        <v>274</v>
      </c>
      <c r="AK252" s="40">
        <f>IF('Imperial ME - Current'!$G$16&lt;1.9677,859.07-155.85*(1.9677-'Imperial ME - Current'!$G$16),859.07)</f>
        <v>859.07</v>
      </c>
      <c r="AL252" s="1">
        <f t="shared" si="68"/>
        <v>231235.46000000043</v>
      </c>
      <c r="AM252" s="40">
        <f>IF('Imperial ME - Current'!$G$16&lt;1.9605,324.57-67.0069*(1.9605-'Imperial ME - Current'!$G$16),324.57)</f>
        <v>324.57</v>
      </c>
      <c r="AN252" s="1">
        <f t="shared" si="75"/>
        <v>116453.77999999991</v>
      </c>
      <c r="AQ252" s="40">
        <v>274</v>
      </c>
      <c r="AR252" s="40">
        <f>IF('Imperial ME - Current'!$H$16&lt;1.9677,859.07-155.85*(1.9677-'Imperial ME - Current'!$H$16),859.07)</f>
        <v>859.07</v>
      </c>
      <c r="AS252" s="1">
        <f t="shared" si="69"/>
        <v>231235.46000000043</v>
      </c>
      <c r="AT252" s="40">
        <f>IF('Imperial ME - Current'!$H$16&lt;1.9605,324.57-67.0069*(1.9605-'Imperial ME - Current'!$H$16),324.57)</f>
        <v>324.57</v>
      </c>
      <c r="AU252" s="1">
        <f t="shared" si="76"/>
        <v>116453.77999999991</v>
      </c>
      <c r="AX252" s="40">
        <v>274</v>
      </c>
      <c r="AY252" s="40">
        <f>IF('Imperial ME - Current'!$I$16&lt;1.9677,859.07-155.85*(1.9677-'Imperial ME - Current'!$I$16),859.07)</f>
        <v>859.07</v>
      </c>
      <c r="AZ252" s="1">
        <f t="shared" si="70"/>
        <v>231235.46000000043</v>
      </c>
      <c r="BA252" s="40">
        <f>IF('Imperial ME - Current'!$I$16&lt;1.9605,324.57-67.0069*(1.9605-'Imperial ME - Current'!$I$16),324.57)</f>
        <v>324.57</v>
      </c>
      <c r="BB252" s="1">
        <f t="shared" si="77"/>
        <v>116453.77999999991</v>
      </c>
    </row>
    <row r="253" spans="1:54" x14ac:dyDescent="0.25">
      <c r="A253" s="40">
        <v>275</v>
      </c>
      <c r="B253" s="40">
        <f>IF('Imperial ME - Current'!$B$16&lt;1.9677,859.07-155.85*(1.9677-'Imperial ME - Current'!$B$16),859.07)</f>
        <v>859.07</v>
      </c>
      <c r="C253" s="1">
        <f t="shared" si="63"/>
        <v>232094.53000000044</v>
      </c>
      <c r="D253" s="40">
        <f>IF('Imperial ME - Current'!$B$16&lt;1.9605,324.57-67.0069*(1.9605-'Imperial ME - Current'!$B$16),324.57)</f>
        <v>324.57</v>
      </c>
      <c r="E253" s="1">
        <f t="shared" si="62"/>
        <v>116778.34999999992</v>
      </c>
      <c r="H253" s="40">
        <v>275</v>
      </c>
      <c r="I253" s="40">
        <f>IF('Imperial ME - Current'!$C$16&lt;1.9677,859.07-155.85*(1.9677-'Imperial ME - Current'!$C$16),859.07)</f>
        <v>859.07</v>
      </c>
      <c r="J253" s="1">
        <f t="shared" si="64"/>
        <v>232094.53000000044</v>
      </c>
      <c r="K253" s="40">
        <f>IF('Imperial ME - Current'!$C$16&lt;1.9605,324.57-67.0069*(1.9605-'Imperial ME - Current'!$C$16),324.57)</f>
        <v>324.57</v>
      </c>
      <c r="L253" s="1">
        <f t="shared" si="71"/>
        <v>116778.34999999992</v>
      </c>
      <c r="O253" s="40">
        <v>275</v>
      </c>
      <c r="P253" s="40">
        <f>IF('Imperial ME - Current'!$D$16&lt;1.9677,859.07-155.85*(1.9677-'Imperial ME - Current'!$D$16),859.07)</f>
        <v>859.07</v>
      </c>
      <c r="Q253" s="1">
        <f t="shared" si="65"/>
        <v>232094.53000000044</v>
      </c>
      <c r="R253" s="40">
        <f>IF('Imperial ME - Current'!$D$16&lt;1.9605,324.57-67.0069*(1.9605-'Imperial ME - Current'!$D$16),324.57)</f>
        <v>324.57</v>
      </c>
      <c r="S253" s="1">
        <f t="shared" si="72"/>
        <v>116778.34999999992</v>
      </c>
      <c r="V253" s="40">
        <v>275</v>
      </c>
      <c r="W253" s="40">
        <f>IF('Imperial ME - Current'!$E$16&lt;1.9677,859.07-155.85*(1.9677-'Imperial ME - Current'!$E$16),859.07)</f>
        <v>859.07</v>
      </c>
      <c r="X253" s="1">
        <f t="shared" si="66"/>
        <v>232094.53000000044</v>
      </c>
      <c r="Y253" s="40">
        <f>IF('Imperial ME - Current'!$E$16&lt;1.9605,324.57-67.0069*(1.9605-'Imperial ME - Current'!$E$16),324.57)</f>
        <v>324.57</v>
      </c>
      <c r="Z253" s="1">
        <f t="shared" si="73"/>
        <v>116778.34999999992</v>
      </c>
      <c r="AC253" s="40">
        <v>275</v>
      </c>
      <c r="AD253" s="40">
        <f>IF('Imperial ME - Current'!$F$16&lt;1.9677,859.07-155.85*(1.9677-'Imperial ME - Current'!$F$16),859.07)</f>
        <v>859.07</v>
      </c>
      <c r="AE253" s="1">
        <f t="shared" si="67"/>
        <v>232094.53000000044</v>
      </c>
      <c r="AF253" s="40">
        <f>IF('Imperial ME - Current'!$F$16&lt;1.9605,324.57-67.0069*(1.9605-'Imperial ME - Current'!$F$16),324.57)</f>
        <v>324.57</v>
      </c>
      <c r="AG253" s="1">
        <f t="shared" si="74"/>
        <v>116778.34999999992</v>
      </c>
      <c r="AJ253" s="40">
        <v>275</v>
      </c>
      <c r="AK253" s="40">
        <f>IF('Imperial ME - Current'!$G$16&lt;1.9677,859.07-155.85*(1.9677-'Imperial ME - Current'!$G$16),859.07)</f>
        <v>859.07</v>
      </c>
      <c r="AL253" s="1">
        <f t="shared" si="68"/>
        <v>232094.53000000044</v>
      </c>
      <c r="AM253" s="40">
        <f>IF('Imperial ME - Current'!$G$16&lt;1.9605,324.57-67.0069*(1.9605-'Imperial ME - Current'!$G$16),324.57)</f>
        <v>324.57</v>
      </c>
      <c r="AN253" s="1">
        <f t="shared" si="75"/>
        <v>116778.34999999992</v>
      </c>
      <c r="AQ253" s="40">
        <v>275</v>
      </c>
      <c r="AR253" s="40">
        <f>IF('Imperial ME - Current'!$H$16&lt;1.9677,859.07-155.85*(1.9677-'Imperial ME - Current'!$H$16),859.07)</f>
        <v>859.07</v>
      </c>
      <c r="AS253" s="1">
        <f t="shared" si="69"/>
        <v>232094.53000000044</v>
      </c>
      <c r="AT253" s="40">
        <f>IF('Imperial ME - Current'!$H$16&lt;1.9605,324.57-67.0069*(1.9605-'Imperial ME - Current'!$H$16),324.57)</f>
        <v>324.57</v>
      </c>
      <c r="AU253" s="1">
        <f t="shared" si="76"/>
        <v>116778.34999999992</v>
      </c>
      <c r="AX253" s="40">
        <v>275</v>
      </c>
      <c r="AY253" s="40">
        <f>IF('Imperial ME - Current'!$I$16&lt;1.9677,859.07-155.85*(1.9677-'Imperial ME - Current'!$I$16),859.07)</f>
        <v>859.07</v>
      </c>
      <c r="AZ253" s="1">
        <f t="shared" si="70"/>
        <v>232094.53000000044</v>
      </c>
      <c r="BA253" s="40">
        <f>IF('Imperial ME - Current'!$I$16&lt;1.9605,324.57-67.0069*(1.9605-'Imperial ME - Current'!$I$16),324.57)</f>
        <v>324.57</v>
      </c>
      <c r="BB253" s="1">
        <f t="shared" si="77"/>
        <v>116778.34999999992</v>
      </c>
    </row>
    <row r="254" spans="1:54" x14ac:dyDescent="0.25">
      <c r="A254" s="40">
        <v>276</v>
      </c>
      <c r="B254" s="40">
        <f>IF('Imperial ME - Current'!$B$16&lt;1.9677,859.07-155.85*(1.9677-'Imperial ME - Current'!$B$16),859.07)</f>
        <v>859.07</v>
      </c>
      <c r="C254" s="1">
        <f t="shared" si="63"/>
        <v>232953.60000000044</v>
      </c>
      <c r="D254" s="40">
        <f>IF('Imperial ME - Current'!$B$16&lt;1.9605,324.57-67.0069*(1.9605-'Imperial ME - Current'!$B$16),324.57)</f>
        <v>324.57</v>
      </c>
      <c r="E254" s="1">
        <f t="shared" si="62"/>
        <v>117102.91999999993</v>
      </c>
      <c r="H254" s="40">
        <v>276</v>
      </c>
      <c r="I254" s="40">
        <f>IF('Imperial ME - Current'!$C$16&lt;1.9677,859.07-155.85*(1.9677-'Imperial ME - Current'!$C$16),859.07)</f>
        <v>859.07</v>
      </c>
      <c r="J254" s="1">
        <f t="shared" si="64"/>
        <v>232953.60000000044</v>
      </c>
      <c r="K254" s="40">
        <f>IF('Imperial ME - Current'!$C$16&lt;1.9605,324.57-67.0069*(1.9605-'Imperial ME - Current'!$C$16),324.57)</f>
        <v>324.57</v>
      </c>
      <c r="L254" s="1">
        <f t="shared" si="71"/>
        <v>117102.91999999993</v>
      </c>
      <c r="O254" s="40">
        <v>276</v>
      </c>
      <c r="P254" s="40">
        <f>IF('Imperial ME - Current'!$D$16&lt;1.9677,859.07-155.85*(1.9677-'Imperial ME - Current'!$D$16),859.07)</f>
        <v>859.07</v>
      </c>
      <c r="Q254" s="1">
        <f t="shared" si="65"/>
        <v>232953.60000000044</v>
      </c>
      <c r="R254" s="40">
        <f>IF('Imperial ME - Current'!$D$16&lt;1.9605,324.57-67.0069*(1.9605-'Imperial ME - Current'!$D$16),324.57)</f>
        <v>324.57</v>
      </c>
      <c r="S254" s="1">
        <f t="shared" si="72"/>
        <v>117102.91999999993</v>
      </c>
      <c r="V254" s="40">
        <v>276</v>
      </c>
      <c r="W254" s="40">
        <f>IF('Imperial ME - Current'!$E$16&lt;1.9677,859.07-155.85*(1.9677-'Imperial ME - Current'!$E$16),859.07)</f>
        <v>859.07</v>
      </c>
      <c r="X254" s="1">
        <f t="shared" si="66"/>
        <v>232953.60000000044</v>
      </c>
      <c r="Y254" s="40">
        <f>IF('Imperial ME - Current'!$E$16&lt;1.9605,324.57-67.0069*(1.9605-'Imperial ME - Current'!$E$16),324.57)</f>
        <v>324.57</v>
      </c>
      <c r="Z254" s="1">
        <f t="shared" si="73"/>
        <v>117102.91999999993</v>
      </c>
      <c r="AC254" s="40">
        <v>276</v>
      </c>
      <c r="AD254" s="40">
        <f>IF('Imperial ME - Current'!$F$16&lt;1.9677,859.07-155.85*(1.9677-'Imperial ME - Current'!$F$16),859.07)</f>
        <v>859.07</v>
      </c>
      <c r="AE254" s="1">
        <f t="shared" si="67"/>
        <v>232953.60000000044</v>
      </c>
      <c r="AF254" s="40">
        <f>IF('Imperial ME - Current'!$F$16&lt;1.9605,324.57-67.0069*(1.9605-'Imperial ME - Current'!$F$16),324.57)</f>
        <v>324.57</v>
      </c>
      <c r="AG254" s="1">
        <f t="shared" si="74"/>
        <v>117102.91999999993</v>
      </c>
      <c r="AJ254" s="40">
        <v>276</v>
      </c>
      <c r="AK254" s="40">
        <f>IF('Imperial ME - Current'!$G$16&lt;1.9677,859.07-155.85*(1.9677-'Imperial ME - Current'!$G$16),859.07)</f>
        <v>859.07</v>
      </c>
      <c r="AL254" s="1">
        <f t="shared" si="68"/>
        <v>232953.60000000044</v>
      </c>
      <c r="AM254" s="40">
        <f>IF('Imperial ME - Current'!$G$16&lt;1.9605,324.57-67.0069*(1.9605-'Imperial ME - Current'!$G$16),324.57)</f>
        <v>324.57</v>
      </c>
      <c r="AN254" s="1">
        <f t="shared" si="75"/>
        <v>117102.91999999993</v>
      </c>
      <c r="AQ254" s="40">
        <v>276</v>
      </c>
      <c r="AR254" s="40">
        <f>IF('Imperial ME - Current'!$H$16&lt;1.9677,859.07-155.85*(1.9677-'Imperial ME - Current'!$H$16),859.07)</f>
        <v>859.07</v>
      </c>
      <c r="AS254" s="1">
        <f t="shared" si="69"/>
        <v>232953.60000000044</v>
      </c>
      <c r="AT254" s="40">
        <f>IF('Imperial ME - Current'!$H$16&lt;1.9605,324.57-67.0069*(1.9605-'Imperial ME - Current'!$H$16),324.57)</f>
        <v>324.57</v>
      </c>
      <c r="AU254" s="1">
        <f t="shared" si="76"/>
        <v>117102.91999999993</v>
      </c>
      <c r="AX254" s="40">
        <v>276</v>
      </c>
      <c r="AY254" s="40">
        <f>IF('Imperial ME - Current'!$I$16&lt;1.9677,859.07-155.85*(1.9677-'Imperial ME - Current'!$I$16),859.07)</f>
        <v>859.07</v>
      </c>
      <c r="AZ254" s="1">
        <f t="shared" si="70"/>
        <v>232953.60000000044</v>
      </c>
      <c r="BA254" s="40">
        <f>IF('Imperial ME - Current'!$I$16&lt;1.9605,324.57-67.0069*(1.9605-'Imperial ME - Current'!$I$16),324.57)</f>
        <v>324.57</v>
      </c>
      <c r="BB254" s="1">
        <f t="shared" si="77"/>
        <v>117102.91999999993</v>
      </c>
    </row>
    <row r="255" spans="1:54" x14ac:dyDescent="0.25">
      <c r="A255" s="40">
        <v>277</v>
      </c>
      <c r="B255" s="40">
        <f>IF('Imperial ME - Current'!$B$16&lt;1.9677,859.07-155.85*(1.9677-'Imperial ME - Current'!$B$16),859.07)</f>
        <v>859.07</v>
      </c>
      <c r="C255" s="1">
        <f t="shared" si="63"/>
        <v>233812.67000000045</v>
      </c>
      <c r="D255" s="40">
        <f>IF('Imperial ME - Current'!$B$16&lt;1.9605,324.57-67.0069*(1.9605-'Imperial ME - Current'!$B$16),324.57)</f>
        <v>324.57</v>
      </c>
      <c r="E255" s="1">
        <f t="shared" si="62"/>
        <v>117427.48999999993</v>
      </c>
      <c r="H255" s="40">
        <v>277</v>
      </c>
      <c r="I255" s="40">
        <f>IF('Imperial ME - Current'!$C$16&lt;1.9677,859.07-155.85*(1.9677-'Imperial ME - Current'!$C$16),859.07)</f>
        <v>859.07</v>
      </c>
      <c r="J255" s="1">
        <f t="shared" si="64"/>
        <v>233812.67000000045</v>
      </c>
      <c r="K255" s="40">
        <f>IF('Imperial ME - Current'!$C$16&lt;1.9605,324.57-67.0069*(1.9605-'Imperial ME - Current'!$C$16),324.57)</f>
        <v>324.57</v>
      </c>
      <c r="L255" s="1">
        <f t="shared" si="71"/>
        <v>117427.48999999993</v>
      </c>
      <c r="O255" s="40">
        <v>277</v>
      </c>
      <c r="P255" s="40">
        <f>IF('Imperial ME - Current'!$D$16&lt;1.9677,859.07-155.85*(1.9677-'Imperial ME - Current'!$D$16),859.07)</f>
        <v>859.07</v>
      </c>
      <c r="Q255" s="1">
        <f t="shared" si="65"/>
        <v>233812.67000000045</v>
      </c>
      <c r="R255" s="40">
        <f>IF('Imperial ME - Current'!$D$16&lt;1.9605,324.57-67.0069*(1.9605-'Imperial ME - Current'!$D$16),324.57)</f>
        <v>324.57</v>
      </c>
      <c r="S255" s="1">
        <f t="shared" si="72"/>
        <v>117427.48999999993</v>
      </c>
      <c r="V255" s="40">
        <v>277</v>
      </c>
      <c r="W255" s="40">
        <f>IF('Imperial ME - Current'!$E$16&lt;1.9677,859.07-155.85*(1.9677-'Imperial ME - Current'!$E$16),859.07)</f>
        <v>859.07</v>
      </c>
      <c r="X255" s="1">
        <f t="shared" si="66"/>
        <v>233812.67000000045</v>
      </c>
      <c r="Y255" s="40">
        <f>IF('Imperial ME - Current'!$E$16&lt;1.9605,324.57-67.0069*(1.9605-'Imperial ME - Current'!$E$16),324.57)</f>
        <v>324.57</v>
      </c>
      <c r="Z255" s="1">
        <f t="shared" si="73"/>
        <v>117427.48999999993</v>
      </c>
      <c r="AC255" s="40">
        <v>277</v>
      </c>
      <c r="AD255" s="40">
        <f>IF('Imperial ME - Current'!$F$16&lt;1.9677,859.07-155.85*(1.9677-'Imperial ME - Current'!$F$16),859.07)</f>
        <v>859.07</v>
      </c>
      <c r="AE255" s="1">
        <f t="shared" si="67"/>
        <v>233812.67000000045</v>
      </c>
      <c r="AF255" s="40">
        <f>IF('Imperial ME - Current'!$F$16&lt;1.9605,324.57-67.0069*(1.9605-'Imperial ME - Current'!$F$16),324.57)</f>
        <v>324.57</v>
      </c>
      <c r="AG255" s="1">
        <f t="shared" si="74"/>
        <v>117427.48999999993</v>
      </c>
      <c r="AJ255" s="40">
        <v>277</v>
      </c>
      <c r="AK255" s="40">
        <f>IF('Imperial ME - Current'!$G$16&lt;1.9677,859.07-155.85*(1.9677-'Imperial ME - Current'!$G$16),859.07)</f>
        <v>859.07</v>
      </c>
      <c r="AL255" s="1">
        <f t="shared" si="68"/>
        <v>233812.67000000045</v>
      </c>
      <c r="AM255" s="40">
        <f>IF('Imperial ME - Current'!$G$16&lt;1.9605,324.57-67.0069*(1.9605-'Imperial ME - Current'!$G$16),324.57)</f>
        <v>324.57</v>
      </c>
      <c r="AN255" s="1">
        <f t="shared" si="75"/>
        <v>117427.48999999993</v>
      </c>
      <c r="AQ255" s="40">
        <v>277</v>
      </c>
      <c r="AR255" s="40">
        <f>IF('Imperial ME - Current'!$H$16&lt;1.9677,859.07-155.85*(1.9677-'Imperial ME - Current'!$H$16),859.07)</f>
        <v>859.07</v>
      </c>
      <c r="AS255" s="1">
        <f t="shared" si="69"/>
        <v>233812.67000000045</v>
      </c>
      <c r="AT255" s="40">
        <f>IF('Imperial ME - Current'!$H$16&lt;1.9605,324.57-67.0069*(1.9605-'Imperial ME - Current'!$H$16),324.57)</f>
        <v>324.57</v>
      </c>
      <c r="AU255" s="1">
        <f t="shared" si="76"/>
        <v>117427.48999999993</v>
      </c>
      <c r="AX255" s="40">
        <v>277</v>
      </c>
      <c r="AY255" s="40">
        <f>IF('Imperial ME - Current'!$I$16&lt;1.9677,859.07-155.85*(1.9677-'Imperial ME - Current'!$I$16),859.07)</f>
        <v>859.07</v>
      </c>
      <c r="AZ255" s="1">
        <f t="shared" si="70"/>
        <v>233812.67000000045</v>
      </c>
      <c r="BA255" s="40">
        <f>IF('Imperial ME - Current'!$I$16&lt;1.9605,324.57-67.0069*(1.9605-'Imperial ME - Current'!$I$16),324.57)</f>
        <v>324.57</v>
      </c>
      <c r="BB255" s="1">
        <f t="shared" si="77"/>
        <v>117427.48999999993</v>
      </c>
    </row>
    <row r="256" spans="1:54" x14ac:dyDescent="0.25">
      <c r="A256" s="40">
        <v>278</v>
      </c>
      <c r="B256" s="40">
        <f>IF('Imperial ME - Current'!$B$16&lt;1.9677,859.07-155.85*(1.9677-'Imperial ME - Current'!$B$16),859.07)</f>
        <v>859.07</v>
      </c>
      <c r="C256" s="1">
        <f t="shared" si="63"/>
        <v>234671.74000000046</v>
      </c>
      <c r="D256" s="40">
        <f>IF('Imperial ME - Current'!$B$16&lt;1.9605,324.57-67.0069*(1.9605-'Imperial ME - Current'!$B$16),324.57)</f>
        <v>324.57</v>
      </c>
      <c r="E256" s="1">
        <f t="shared" si="62"/>
        <v>117752.05999999994</v>
      </c>
      <c r="H256" s="40">
        <v>278</v>
      </c>
      <c r="I256" s="40">
        <f>IF('Imperial ME - Current'!$C$16&lt;1.9677,859.07-155.85*(1.9677-'Imperial ME - Current'!$C$16),859.07)</f>
        <v>859.07</v>
      </c>
      <c r="J256" s="1">
        <f t="shared" si="64"/>
        <v>234671.74000000046</v>
      </c>
      <c r="K256" s="40">
        <f>IF('Imperial ME - Current'!$C$16&lt;1.9605,324.57-67.0069*(1.9605-'Imperial ME - Current'!$C$16),324.57)</f>
        <v>324.57</v>
      </c>
      <c r="L256" s="1">
        <f t="shared" si="71"/>
        <v>117752.05999999994</v>
      </c>
      <c r="O256" s="40">
        <v>278</v>
      </c>
      <c r="P256" s="40">
        <f>IF('Imperial ME - Current'!$D$16&lt;1.9677,859.07-155.85*(1.9677-'Imperial ME - Current'!$D$16),859.07)</f>
        <v>859.07</v>
      </c>
      <c r="Q256" s="1">
        <f t="shared" si="65"/>
        <v>234671.74000000046</v>
      </c>
      <c r="R256" s="40">
        <f>IF('Imperial ME - Current'!$D$16&lt;1.9605,324.57-67.0069*(1.9605-'Imperial ME - Current'!$D$16),324.57)</f>
        <v>324.57</v>
      </c>
      <c r="S256" s="1">
        <f t="shared" si="72"/>
        <v>117752.05999999994</v>
      </c>
      <c r="V256" s="40">
        <v>278</v>
      </c>
      <c r="W256" s="40">
        <f>IF('Imperial ME - Current'!$E$16&lt;1.9677,859.07-155.85*(1.9677-'Imperial ME - Current'!$E$16),859.07)</f>
        <v>859.07</v>
      </c>
      <c r="X256" s="1">
        <f t="shared" si="66"/>
        <v>234671.74000000046</v>
      </c>
      <c r="Y256" s="40">
        <f>IF('Imperial ME - Current'!$E$16&lt;1.9605,324.57-67.0069*(1.9605-'Imperial ME - Current'!$E$16),324.57)</f>
        <v>324.57</v>
      </c>
      <c r="Z256" s="1">
        <f t="shared" si="73"/>
        <v>117752.05999999994</v>
      </c>
      <c r="AC256" s="40">
        <v>278</v>
      </c>
      <c r="AD256" s="40">
        <f>IF('Imperial ME - Current'!$F$16&lt;1.9677,859.07-155.85*(1.9677-'Imperial ME - Current'!$F$16),859.07)</f>
        <v>859.07</v>
      </c>
      <c r="AE256" s="1">
        <f t="shared" si="67"/>
        <v>234671.74000000046</v>
      </c>
      <c r="AF256" s="40">
        <f>IF('Imperial ME - Current'!$F$16&lt;1.9605,324.57-67.0069*(1.9605-'Imperial ME - Current'!$F$16),324.57)</f>
        <v>324.57</v>
      </c>
      <c r="AG256" s="1">
        <f t="shared" si="74"/>
        <v>117752.05999999994</v>
      </c>
      <c r="AJ256" s="40">
        <v>278</v>
      </c>
      <c r="AK256" s="40">
        <f>IF('Imperial ME - Current'!$G$16&lt;1.9677,859.07-155.85*(1.9677-'Imperial ME - Current'!$G$16),859.07)</f>
        <v>859.07</v>
      </c>
      <c r="AL256" s="1">
        <f t="shared" si="68"/>
        <v>234671.74000000046</v>
      </c>
      <c r="AM256" s="40">
        <f>IF('Imperial ME - Current'!$G$16&lt;1.9605,324.57-67.0069*(1.9605-'Imperial ME - Current'!$G$16),324.57)</f>
        <v>324.57</v>
      </c>
      <c r="AN256" s="1">
        <f t="shared" si="75"/>
        <v>117752.05999999994</v>
      </c>
      <c r="AQ256" s="40">
        <v>278</v>
      </c>
      <c r="AR256" s="40">
        <f>IF('Imperial ME - Current'!$H$16&lt;1.9677,859.07-155.85*(1.9677-'Imperial ME - Current'!$H$16),859.07)</f>
        <v>859.07</v>
      </c>
      <c r="AS256" s="1">
        <f t="shared" si="69"/>
        <v>234671.74000000046</v>
      </c>
      <c r="AT256" s="40">
        <f>IF('Imperial ME - Current'!$H$16&lt;1.9605,324.57-67.0069*(1.9605-'Imperial ME - Current'!$H$16),324.57)</f>
        <v>324.57</v>
      </c>
      <c r="AU256" s="1">
        <f t="shared" si="76"/>
        <v>117752.05999999994</v>
      </c>
      <c r="AX256" s="40">
        <v>278</v>
      </c>
      <c r="AY256" s="40">
        <f>IF('Imperial ME - Current'!$I$16&lt;1.9677,859.07-155.85*(1.9677-'Imperial ME - Current'!$I$16),859.07)</f>
        <v>859.07</v>
      </c>
      <c r="AZ256" s="1">
        <f t="shared" si="70"/>
        <v>234671.74000000046</v>
      </c>
      <c r="BA256" s="40">
        <f>IF('Imperial ME - Current'!$I$16&lt;1.9605,324.57-67.0069*(1.9605-'Imperial ME - Current'!$I$16),324.57)</f>
        <v>324.57</v>
      </c>
      <c r="BB256" s="1">
        <f t="shared" si="77"/>
        <v>117752.05999999994</v>
      </c>
    </row>
    <row r="257" spans="1:54" x14ac:dyDescent="0.25">
      <c r="A257" s="40">
        <v>279</v>
      </c>
      <c r="B257" s="40">
        <f>IF('Imperial ME - Current'!$B$16&lt;1.9677,859.07-155.85*(1.9677-'Imperial ME - Current'!$B$16),859.07)</f>
        <v>859.07</v>
      </c>
      <c r="C257" s="1">
        <f t="shared" si="63"/>
        <v>235530.81000000046</v>
      </c>
      <c r="D257" s="40">
        <f>IF('Imperial ME - Current'!$B$16&lt;1.9605,324.57-67.0069*(1.9605-'Imperial ME - Current'!$B$16),324.57)</f>
        <v>324.57</v>
      </c>
      <c r="E257" s="1">
        <f t="shared" si="62"/>
        <v>118076.62999999995</v>
      </c>
      <c r="H257" s="40">
        <v>279</v>
      </c>
      <c r="I257" s="40">
        <f>IF('Imperial ME - Current'!$C$16&lt;1.9677,859.07-155.85*(1.9677-'Imperial ME - Current'!$C$16),859.07)</f>
        <v>859.07</v>
      </c>
      <c r="J257" s="1">
        <f t="shared" si="64"/>
        <v>235530.81000000046</v>
      </c>
      <c r="K257" s="40">
        <f>IF('Imperial ME - Current'!$C$16&lt;1.9605,324.57-67.0069*(1.9605-'Imperial ME - Current'!$C$16),324.57)</f>
        <v>324.57</v>
      </c>
      <c r="L257" s="1">
        <f t="shared" si="71"/>
        <v>118076.62999999995</v>
      </c>
      <c r="O257" s="40">
        <v>279</v>
      </c>
      <c r="P257" s="40">
        <f>IF('Imperial ME - Current'!$D$16&lt;1.9677,859.07-155.85*(1.9677-'Imperial ME - Current'!$D$16),859.07)</f>
        <v>859.07</v>
      </c>
      <c r="Q257" s="1">
        <f t="shared" si="65"/>
        <v>235530.81000000046</v>
      </c>
      <c r="R257" s="40">
        <f>IF('Imperial ME - Current'!$D$16&lt;1.9605,324.57-67.0069*(1.9605-'Imperial ME - Current'!$D$16),324.57)</f>
        <v>324.57</v>
      </c>
      <c r="S257" s="1">
        <f t="shared" si="72"/>
        <v>118076.62999999995</v>
      </c>
      <c r="V257" s="40">
        <v>279</v>
      </c>
      <c r="W257" s="40">
        <f>IF('Imperial ME - Current'!$E$16&lt;1.9677,859.07-155.85*(1.9677-'Imperial ME - Current'!$E$16),859.07)</f>
        <v>859.07</v>
      </c>
      <c r="X257" s="1">
        <f t="shared" si="66"/>
        <v>235530.81000000046</v>
      </c>
      <c r="Y257" s="40">
        <f>IF('Imperial ME - Current'!$E$16&lt;1.9605,324.57-67.0069*(1.9605-'Imperial ME - Current'!$E$16),324.57)</f>
        <v>324.57</v>
      </c>
      <c r="Z257" s="1">
        <f t="shared" si="73"/>
        <v>118076.62999999995</v>
      </c>
      <c r="AC257" s="40">
        <v>279</v>
      </c>
      <c r="AD257" s="40">
        <f>IF('Imperial ME - Current'!$F$16&lt;1.9677,859.07-155.85*(1.9677-'Imperial ME - Current'!$F$16),859.07)</f>
        <v>859.07</v>
      </c>
      <c r="AE257" s="1">
        <f t="shared" si="67"/>
        <v>235530.81000000046</v>
      </c>
      <c r="AF257" s="40">
        <f>IF('Imperial ME - Current'!$F$16&lt;1.9605,324.57-67.0069*(1.9605-'Imperial ME - Current'!$F$16),324.57)</f>
        <v>324.57</v>
      </c>
      <c r="AG257" s="1">
        <f t="shared" si="74"/>
        <v>118076.62999999995</v>
      </c>
      <c r="AJ257" s="40">
        <v>279</v>
      </c>
      <c r="AK257" s="40">
        <f>IF('Imperial ME - Current'!$G$16&lt;1.9677,859.07-155.85*(1.9677-'Imperial ME - Current'!$G$16),859.07)</f>
        <v>859.07</v>
      </c>
      <c r="AL257" s="1">
        <f t="shared" si="68"/>
        <v>235530.81000000046</v>
      </c>
      <c r="AM257" s="40">
        <f>IF('Imperial ME - Current'!$G$16&lt;1.9605,324.57-67.0069*(1.9605-'Imperial ME - Current'!$G$16),324.57)</f>
        <v>324.57</v>
      </c>
      <c r="AN257" s="1">
        <f t="shared" si="75"/>
        <v>118076.62999999995</v>
      </c>
      <c r="AQ257" s="40">
        <v>279</v>
      </c>
      <c r="AR257" s="40">
        <f>IF('Imperial ME - Current'!$H$16&lt;1.9677,859.07-155.85*(1.9677-'Imperial ME - Current'!$H$16),859.07)</f>
        <v>859.07</v>
      </c>
      <c r="AS257" s="1">
        <f t="shared" si="69"/>
        <v>235530.81000000046</v>
      </c>
      <c r="AT257" s="40">
        <f>IF('Imperial ME - Current'!$H$16&lt;1.9605,324.57-67.0069*(1.9605-'Imperial ME - Current'!$H$16),324.57)</f>
        <v>324.57</v>
      </c>
      <c r="AU257" s="1">
        <f t="shared" si="76"/>
        <v>118076.62999999995</v>
      </c>
      <c r="AX257" s="40">
        <v>279</v>
      </c>
      <c r="AY257" s="40">
        <f>IF('Imperial ME - Current'!$I$16&lt;1.9677,859.07-155.85*(1.9677-'Imperial ME - Current'!$I$16),859.07)</f>
        <v>859.07</v>
      </c>
      <c r="AZ257" s="1">
        <f t="shared" si="70"/>
        <v>235530.81000000046</v>
      </c>
      <c r="BA257" s="40">
        <f>IF('Imperial ME - Current'!$I$16&lt;1.9605,324.57-67.0069*(1.9605-'Imperial ME - Current'!$I$16),324.57)</f>
        <v>324.57</v>
      </c>
      <c r="BB257" s="1">
        <f t="shared" si="77"/>
        <v>118076.62999999995</v>
      </c>
    </row>
    <row r="258" spans="1:54" x14ac:dyDescent="0.25">
      <c r="A258" s="40">
        <v>280</v>
      </c>
      <c r="B258" s="40">
        <f>IF('Imperial ME - Current'!$B$16&lt;1.9677,859.07-155.85*(1.9677-'Imperial ME - Current'!$B$16),859.07)</f>
        <v>859.07</v>
      </c>
      <c r="C258" s="1">
        <f t="shared" si="63"/>
        <v>236389.88000000047</v>
      </c>
      <c r="D258" s="40">
        <f>IF('Imperial ME - Current'!$B$16&lt;1.9605,324.57-67.0069*(1.9605-'Imperial ME - Current'!$B$16),324.57)</f>
        <v>324.57</v>
      </c>
      <c r="E258" s="1">
        <f t="shared" si="62"/>
        <v>118401.19999999995</v>
      </c>
      <c r="H258" s="40">
        <v>280</v>
      </c>
      <c r="I258" s="40">
        <f>IF('Imperial ME - Current'!$C$16&lt;1.9677,859.07-155.85*(1.9677-'Imperial ME - Current'!$C$16),859.07)</f>
        <v>859.07</v>
      </c>
      <c r="J258" s="1">
        <f t="shared" si="64"/>
        <v>236389.88000000047</v>
      </c>
      <c r="K258" s="40">
        <f>IF('Imperial ME - Current'!$C$16&lt;1.9605,324.57-67.0069*(1.9605-'Imperial ME - Current'!$C$16),324.57)</f>
        <v>324.57</v>
      </c>
      <c r="L258" s="1">
        <f t="shared" si="71"/>
        <v>118401.19999999995</v>
      </c>
      <c r="O258" s="40">
        <v>280</v>
      </c>
      <c r="P258" s="40">
        <f>IF('Imperial ME - Current'!$D$16&lt;1.9677,859.07-155.85*(1.9677-'Imperial ME - Current'!$D$16),859.07)</f>
        <v>859.07</v>
      </c>
      <c r="Q258" s="1">
        <f t="shared" si="65"/>
        <v>236389.88000000047</v>
      </c>
      <c r="R258" s="40">
        <f>IF('Imperial ME - Current'!$D$16&lt;1.9605,324.57-67.0069*(1.9605-'Imperial ME - Current'!$D$16),324.57)</f>
        <v>324.57</v>
      </c>
      <c r="S258" s="1">
        <f t="shared" si="72"/>
        <v>118401.19999999995</v>
      </c>
      <c r="V258" s="40">
        <v>280</v>
      </c>
      <c r="W258" s="40">
        <f>IF('Imperial ME - Current'!$E$16&lt;1.9677,859.07-155.85*(1.9677-'Imperial ME - Current'!$E$16),859.07)</f>
        <v>859.07</v>
      </c>
      <c r="X258" s="1">
        <f t="shared" si="66"/>
        <v>236389.88000000047</v>
      </c>
      <c r="Y258" s="40">
        <f>IF('Imperial ME - Current'!$E$16&lt;1.9605,324.57-67.0069*(1.9605-'Imperial ME - Current'!$E$16),324.57)</f>
        <v>324.57</v>
      </c>
      <c r="Z258" s="1">
        <f t="shared" si="73"/>
        <v>118401.19999999995</v>
      </c>
      <c r="AC258" s="40">
        <v>280</v>
      </c>
      <c r="AD258" s="40">
        <f>IF('Imperial ME - Current'!$F$16&lt;1.9677,859.07-155.85*(1.9677-'Imperial ME - Current'!$F$16),859.07)</f>
        <v>859.07</v>
      </c>
      <c r="AE258" s="1">
        <f t="shared" si="67"/>
        <v>236389.88000000047</v>
      </c>
      <c r="AF258" s="40">
        <f>IF('Imperial ME - Current'!$F$16&lt;1.9605,324.57-67.0069*(1.9605-'Imperial ME - Current'!$F$16),324.57)</f>
        <v>324.57</v>
      </c>
      <c r="AG258" s="1">
        <f t="shared" si="74"/>
        <v>118401.19999999995</v>
      </c>
      <c r="AJ258" s="40">
        <v>280</v>
      </c>
      <c r="AK258" s="40">
        <f>IF('Imperial ME - Current'!$G$16&lt;1.9677,859.07-155.85*(1.9677-'Imperial ME - Current'!$G$16),859.07)</f>
        <v>859.07</v>
      </c>
      <c r="AL258" s="1">
        <f t="shared" si="68"/>
        <v>236389.88000000047</v>
      </c>
      <c r="AM258" s="40">
        <f>IF('Imperial ME - Current'!$G$16&lt;1.9605,324.57-67.0069*(1.9605-'Imperial ME - Current'!$G$16),324.57)</f>
        <v>324.57</v>
      </c>
      <c r="AN258" s="1">
        <f t="shared" si="75"/>
        <v>118401.19999999995</v>
      </c>
      <c r="AQ258" s="40">
        <v>280</v>
      </c>
      <c r="AR258" s="40">
        <f>IF('Imperial ME - Current'!$H$16&lt;1.9677,859.07-155.85*(1.9677-'Imperial ME - Current'!$H$16),859.07)</f>
        <v>859.07</v>
      </c>
      <c r="AS258" s="1">
        <f t="shared" si="69"/>
        <v>236389.88000000047</v>
      </c>
      <c r="AT258" s="40">
        <f>IF('Imperial ME - Current'!$H$16&lt;1.9605,324.57-67.0069*(1.9605-'Imperial ME - Current'!$H$16),324.57)</f>
        <v>324.57</v>
      </c>
      <c r="AU258" s="1">
        <f t="shared" si="76"/>
        <v>118401.19999999995</v>
      </c>
      <c r="AX258" s="40">
        <v>280</v>
      </c>
      <c r="AY258" s="40">
        <f>IF('Imperial ME - Current'!$I$16&lt;1.9677,859.07-155.85*(1.9677-'Imperial ME - Current'!$I$16),859.07)</f>
        <v>859.07</v>
      </c>
      <c r="AZ258" s="1">
        <f t="shared" si="70"/>
        <v>236389.88000000047</v>
      </c>
      <c r="BA258" s="40">
        <f>IF('Imperial ME - Current'!$I$16&lt;1.9605,324.57-67.0069*(1.9605-'Imperial ME - Current'!$I$16),324.57)</f>
        <v>324.57</v>
      </c>
      <c r="BB258" s="1">
        <f t="shared" si="77"/>
        <v>118401.19999999995</v>
      </c>
    </row>
    <row r="259" spans="1:54" x14ac:dyDescent="0.25">
      <c r="A259" s="40">
        <v>281</v>
      </c>
      <c r="B259" s="40">
        <f>IF('Imperial ME - Current'!$B$16&lt;1.9311,906.5-265.11*(1.9311-'Imperial ME - Current'!$B$16)+400.13*(1.9311-'Imperial ME - Current'!$B$16)^2,906.5)</f>
        <v>906.5</v>
      </c>
      <c r="C259" s="1">
        <f t="shared" si="63"/>
        <v>237296.38000000047</v>
      </c>
      <c r="D259" s="40">
        <f>IF('Imperial ME - Current'!$B$16&lt;2.23,300.45-26.8531*(2.23-'Imperial ME - Current'!$B$16),300.45)</f>
        <v>300.45</v>
      </c>
      <c r="E259" s="1">
        <f t="shared" si="62"/>
        <v>118701.64999999995</v>
      </c>
      <c r="H259" s="40">
        <v>281</v>
      </c>
      <c r="I259" s="40">
        <f>IF('Imperial ME - Current'!$C$16&lt;1.9311,906.5-265.11*(1.9311-'Imperial ME - Current'!$C$16)+400.13*(1.9311-'Imperial ME - Current'!$C$16)^2,906.5)</f>
        <v>906.5</v>
      </c>
      <c r="J259" s="1">
        <f t="shared" si="64"/>
        <v>237296.38000000047</v>
      </c>
      <c r="K259" s="40">
        <f>IF('Imperial ME - Current'!$C$16&lt;2.23,300.45-26.8531*(2.23-'Imperial ME - Current'!$C$16),300.45)</f>
        <v>300.45</v>
      </c>
      <c r="L259" s="1">
        <f t="shared" si="71"/>
        <v>118701.64999999995</v>
      </c>
      <c r="O259" s="40">
        <v>281</v>
      </c>
      <c r="P259" s="40">
        <f>IF('Imperial ME - Current'!$D$16&lt;1.9311,906.5-265.11*(1.9311-'Imperial ME - Current'!$D$16)+400.13*(1.9311-'Imperial ME - Current'!$D$16)^2,906.5)</f>
        <v>906.5</v>
      </c>
      <c r="Q259" s="1">
        <f t="shared" si="65"/>
        <v>237296.38000000047</v>
      </c>
      <c r="R259" s="40">
        <f>IF('Imperial ME - Current'!$D$16&lt;2.23,300.45-26.8531*(2.23-'Imperial ME - Current'!$D$16),300.45)</f>
        <v>300.45</v>
      </c>
      <c r="S259" s="1">
        <f t="shared" si="72"/>
        <v>118701.64999999995</v>
      </c>
      <c r="V259" s="40">
        <v>281</v>
      </c>
      <c r="W259" s="40">
        <f>IF('Imperial ME - Current'!$E$16&lt;1.9311,906.5-265.11*(1.9311-'Imperial ME - Current'!$E$16)+400.13*(1.9311-'Imperial ME - Current'!$E$16)^2,906.5)</f>
        <v>906.5</v>
      </c>
      <c r="X259" s="1">
        <f t="shared" si="66"/>
        <v>237296.38000000047</v>
      </c>
      <c r="Y259" s="40">
        <f>IF('Imperial ME - Current'!$E$16&lt;2.23,300.45-26.8531*(2.23-'Imperial ME - Current'!$E$16),300.45)</f>
        <v>300.45</v>
      </c>
      <c r="Z259" s="1">
        <f t="shared" si="73"/>
        <v>118701.64999999995</v>
      </c>
      <c r="AC259" s="40">
        <v>281</v>
      </c>
      <c r="AD259" s="40">
        <f>IF('Imperial ME - Current'!$F$16&lt;1.9311,906.5-265.11*(1.9311-'Imperial ME - Current'!$F$16)+400.13*(1.9311-'Imperial ME - Current'!$F$16)^2,906.5)</f>
        <v>906.5</v>
      </c>
      <c r="AE259" s="1">
        <f t="shared" si="67"/>
        <v>237296.38000000047</v>
      </c>
      <c r="AF259" s="40">
        <f>IF('Imperial ME - Current'!$F$16&lt;2.23,300.45-26.8531*(2.23-'Imperial ME - Current'!$F$16),300.45)</f>
        <v>300.45</v>
      </c>
      <c r="AG259" s="1">
        <f t="shared" si="74"/>
        <v>118701.64999999995</v>
      </c>
      <c r="AJ259" s="40">
        <v>281</v>
      </c>
      <c r="AK259" s="40">
        <f>IF('Imperial ME - Current'!$G$16&lt;1.9311,906.5-265.11*(1.9311-'Imperial ME - Current'!$G$16)+400.13*(1.9311-'Imperial ME - Current'!$G$16)^2,906.5)</f>
        <v>906.5</v>
      </c>
      <c r="AL259" s="1">
        <f t="shared" si="68"/>
        <v>237296.38000000047</v>
      </c>
      <c r="AM259" s="40">
        <f>IF('Imperial ME - Current'!$G$16&lt;2.23,300.45-26.8531*(2.23-'Imperial ME - Current'!$G$16),300.45)</f>
        <v>300.45</v>
      </c>
      <c r="AN259" s="1">
        <f t="shared" si="75"/>
        <v>118701.64999999995</v>
      </c>
      <c r="AQ259" s="40">
        <v>281</v>
      </c>
      <c r="AR259" s="40">
        <f>IF('Imperial ME - Current'!$H$16&lt;1.9311,906.5-265.11*(1.9311-'Imperial ME - Current'!$H$16)+400.13*(1.9311-'Imperial ME - Current'!$H$16)^2,906.5)</f>
        <v>906.5</v>
      </c>
      <c r="AS259" s="1">
        <f t="shared" si="69"/>
        <v>237296.38000000047</v>
      </c>
      <c r="AT259" s="40">
        <f>IF('Imperial ME - Current'!$H$16&lt;2.23,300.45-26.8531*(2.23-'Imperial ME - Current'!$H$16),300.45)</f>
        <v>300.45</v>
      </c>
      <c r="AU259" s="1">
        <f t="shared" si="76"/>
        <v>118701.64999999995</v>
      </c>
      <c r="AX259" s="40">
        <v>281</v>
      </c>
      <c r="AY259" s="40">
        <f>IF('Imperial ME - Current'!$I$16&lt;1.9311,906.5-265.11*(1.9311-'Imperial ME - Current'!$I$16)+400.13*(1.9311-'Imperial ME - Current'!$I$16)^2,906.5)</f>
        <v>906.5</v>
      </c>
      <c r="AZ259" s="1">
        <f t="shared" si="70"/>
        <v>237296.38000000047</v>
      </c>
      <c r="BA259" s="40">
        <f>IF('Imperial ME - Current'!$I$16&lt;2.23,300.45-26.8531*(2.23-'Imperial ME - Current'!$I$16),300.45)</f>
        <v>300.45</v>
      </c>
      <c r="BB259" s="1">
        <f t="shared" si="77"/>
        <v>118701.64999999995</v>
      </c>
    </row>
    <row r="260" spans="1:54" x14ac:dyDescent="0.25">
      <c r="A260" s="40">
        <v>282</v>
      </c>
      <c r="B260" s="93">
        <f>IF('Imperial ME - Current'!$B$16&lt;1.9311,906.5-265.11*(1.9311-'Imperial ME - Current'!$B$16)+400.13*(1.9311-'Imperial ME - Current'!$B$16)^2,906.5)</f>
        <v>906.5</v>
      </c>
      <c r="C260" s="1">
        <f t="shared" si="63"/>
        <v>238202.88000000047</v>
      </c>
      <c r="D260" s="40">
        <f>IF('Imperial ME - Current'!$B$16&lt;2.23,300.45-26.8531*(2.23-'Imperial ME - Current'!$B$16),300.45)</f>
        <v>300.45</v>
      </c>
      <c r="E260" s="1">
        <f t="shared" si="62"/>
        <v>119002.09999999995</v>
      </c>
      <c r="H260" s="40">
        <v>282</v>
      </c>
      <c r="I260" s="93">
        <f>IF('Imperial ME - Current'!$C$16&lt;1.9311,906.5-265.11*(1.9311-'Imperial ME - Current'!$C$16)+400.13*(1.9311-'Imperial ME - Current'!$C$16)^2,906.5)</f>
        <v>906.5</v>
      </c>
      <c r="J260" s="1">
        <f t="shared" si="64"/>
        <v>238202.88000000047</v>
      </c>
      <c r="K260" s="40">
        <f>IF('Imperial ME - Current'!$C$16&lt;2.23,300.45-26.8531*(2.23-'Imperial ME - Current'!$C$16),300.45)</f>
        <v>300.45</v>
      </c>
      <c r="L260" s="1">
        <f t="shared" si="71"/>
        <v>119002.09999999995</v>
      </c>
      <c r="O260" s="40">
        <v>282</v>
      </c>
      <c r="P260" s="93">
        <f>IF('Imperial ME - Current'!$D$16&lt;1.9311,906.5-265.11*(1.9311-'Imperial ME - Current'!$D$16)+400.13*(1.9311-'Imperial ME - Current'!$D$16)^2,906.5)</f>
        <v>906.5</v>
      </c>
      <c r="Q260" s="1">
        <f t="shared" si="65"/>
        <v>238202.88000000047</v>
      </c>
      <c r="R260" s="40">
        <f>IF('Imperial ME - Current'!$D$16&lt;2.23,300.45-26.8531*(2.23-'Imperial ME - Current'!$D$16),300.45)</f>
        <v>300.45</v>
      </c>
      <c r="S260" s="1">
        <f t="shared" si="72"/>
        <v>119002.09999999995</v>
      </c>
      <c r="V260" s="40">
        <v>282</v>
      </c>
      <c r="W260" s="93">
        <f>IF('Imperial ME - Current'!$E$16&lt;1.9311,906.5-265.11*(1.9311-'Imperial ME - Current'!$E$16)+400.13*(1.9311-'Imperial ME - Current'!$E$16)^2,906.5)</f>
        <v>906.5</v>
      </c>
      <c r="X260" s="1">
        <f t="shared" si="66"/>
        <v>238202.88000000047</v>
      </c>
      <c r="Y260" s="40">
        <f>IF('Imperial ME - Current'!$E$16&lt;2.23,300.45-26.8531*(2.23-'Imperial ME - Current'!$E$16),300.45)</f>
        <v>300.45</v>
      </c>
      <c r="Z260" s="1">
        <f t="shared" si="73"/>
        <v>119002.09999999995</v>
      </c>
      <c r="AC260" s="40">
        <v>282</v>
      </c>
      <c r="AD260" s="93">
        <f>IF('Imperial ME - Current'!$F$16&lt;1.9311,906.5-265.11*(1.9311-'Imperial ME - Current'!$F$16)+400.13*(1.9311-'Imperial ME - Current'!$F$16)^2,906.5)</f>
        <v>906.5</v>
      </c>
      <c r="AE260" s="1">
        <f t="shared" si="67"/>
        <v>238202.88000000047</v>
      </c>
      <c r="AF260" s="40">
        <f>IF('Imperial ME - Current'!$F$16&lt;2.23,300.45-26.8531*(2.23-'Imperial ME - Current'!$F$16),300.45)</f>
        <v>300.45</v>
      </c>
      <c r="AG260" s="1">
        <f t="shared" si="74"/>
        <v>119002.09999999995</v>
      </c>
      <c r="AJ260" s="40">
        <v>282</v>
      </c>
      <c r="AK260" s="93">
        <f>IF('Imperial ME - Current'!$G$16&lt;1.9311,906.5-265.11*(1.9311-'Imperial ME - Current'!$G$16)+400.13*(1.9311-'Imperial ME - Current'!$G$16)^2,906.5)</f>
        <v>906.5</v>
      </c>
      <c r="AL260" s="1">
        <f t="shared" si="68"/>
        <v>238202.88000000047</v>
      </c>
      <c r="AM260" s="40">
        <f>IF('Imperial ME - Current'!$G$16&lt;2.23,300.45-26.8531*(2.23-'Imperial ME - Current'!$G$16),300.45)</f>
        <v>300.45</v>
      </c>
      <c r="AN260" s="1">
        <f t="shared" si="75"/>
        <v>119002.09999999995</v>
      </c>
      <c r="AQ260" s="40">
        <v>282</v>
      </c>
      <c r="AR260" s="93">
        <f>IF('Imperial ME - Current'!$H$16&lt;1.9311,906.5-265.11*(1.9311-'Imperial ME - Current'!$H$16)+400.13*(1.9311-'Imperial ME - Current'!$H$16)^2,906.5)</f>
        <v>906.5</v>
      </c>
      <c r="AS260" s="1">
        <f t="shared" si="69"/>
        <v>238202.88000000047</v>
      </c>
      <c r="AT260" s="40">
        <f>IF('Imperial ME - Current'!$H$16&lt;2.23,300.45-26.8531*(2.23-'Imperial ME - Current'!$H$16),300.45)</f>
        <v>300.45</v>
      </c>
      <c r="AU260" s="1">
        <f t="shared" si="76"/>
        <v>119002.09999999995</v>
      </c>
      <c r="AX260" s="40">
        <v>282</v>
      </c>
      <c r="AY260" s="93">
        <f>IF('Imperial ME - Current'!$I$16&lt;1.9311,906.5-265.11*(1.9311-'Imperial ME - Current'!$I$16)+400.13*(1.9311-'Imperial ME - Current'!$I$16)^2,906.5)</f>
        <v>906.5</v>
      </c>
      <c r="AZ260" s="1">
        <f t="shared" si="70"/>
        <v>238202.88000000047</v>
      </c>
      <c r="BA260" s="40">
        <f>IF('Imperial ME - Current'!$I$16&lt;2.23,300.45-26.8531*(2.23-'Imperial ME - Current'!$I$16),300.45)</f>
        <v>300.45</v>
      </c>
      <c r="BB260" s="1">
        <f t="shared" si="77"/>
        <v>119002.09999999995</v>
      </c>
    </row>
    <row r="261" spans="1:54" x14ac:dyDescent="0.25">
      <c r="A261" s="40">
        <v>283</v>
      </c>
      <c r="B261" s="93">
        <f>IF('Imperial ME - Current'!$B$16&lt;1.9311,906.5-265.11*(1.9311-'Imperial ME - Current'!$B$16)+400.13*(1.9311-'Imperial ME - Current'!$B$16)^2,906.5)</f>
        <v>906.5</v>
      </c>
      <c r="C261" s="1">
        <f t="shared" si="63"/>
        <v>239109.38000000047</v>
      </c>
      <c r="D261" s="40">
        <f>IF('Imperial ME - Current'!$B$16&lt;2.23,300.45-26.8531*(2.23-'Imperial ME - Current'!$B$16),300.45)</f>
        <v>300.45</v>
      </c>
      <c r="E261" s="1">
        <f t="shared" si="62"/>
        <v>119302.54999999994</v>
      </c>
      <c r="H261" s="40">
        <v>283</v>
      </c>
      <c r="I261" s="93">
        <f>IF('Imperial ME - Current'!$C$16&lt;1.9311,906.5-265.11*(1.9311-'Imperial ME - Current'!$C$16)+400.13*(1.9311-'Imperial ME - Current'!$C$16)^2,906.5)</f>
        <v>906.5</v>
      </c>
      <c r="J261" s="1">
        <f t="shared" si="64"/>
        <v>239109.38000000047</v>
      </c>
      <c r="K261" s="40">
        <f>IF('Imperial ME - Current'!$C$16&lt;2.23,300.45-26.8531*(2.23-'Imperial ME - Current'!$C$16),300.45)</f>
        <v>300.45</v>
      </c>
      <c r="L261" s="1">
        <f t="shared" si="71"/>
        <v>119302.54999999994</v>
      </c>
      <c r="O261" s="40">
        <v>283</v>
      </c>
      <c r="P261" s="93">
        <f>IF('Imperial ME - Current'!$D$16&lt;1.9311,906.5-265.11*(1.9311-'Imperial ME - Current'!$D$16)+400.13*(1.9311-'Imperial ME - Current'!$D$16)^2,906.5)</f>
        <v>906.5</v>
      </c>
      <c r="Q261" s="1">
        <f t="shared" si="65"/>
        <v>239109.38000000047</v>
      </c>
      <c r="R261" s="40">
        <f>IF('Imperial ME - Current'!$D$16&lt;2.23,300.45-26.8531*(2.23-'Imperial ME - Current'!$D$16),300.45)</f>
        <v>300.45</v>
      </c>
      <c r="S261" s="1">
        <f t="shared" si="72"/>
        <v>119302.54999999994</v>
      </c>
      <c r="V261" s="40">
        <v>283</v>
      </c>
      <c r="W261" s="93">
        <f>IF('Imperial ME - Current'!$E$16&lt;1.9311,906.5-265.11*(1.9311-'Imperial ME - Current'!$E$16)+400.13*(1.9311-'Imperial ME - Current'!$E$16)^2,906.5)</f>
        <v>906.5</v>
      </c>
      <c r="X261" s="1">
        <f t="shared" si="66"/>
        <v>239109.38000000047</v>
      </c>
      <c r="Y261" s="40">
        <f>IF('Imperial ME - Current'!$E$16&lt;2.23,300.45-26.8531*(2.23-'Imperial ME - Current'!$E$16),300.45)</f>
        <v>300.45</v>
      </c>
      <c r="Z261" s="1">
        <f t="shared" si="73"/>
        <v>119302.54999999994</v>
      </c>
      <c r="AC261" s="40">
        <v>283</v>
      </c>
      <c r="AD261" s="93">
        <f>IF('Imperial ME - Current'!$F$16&lt;1.9311,906.5-265.11*(1.9311-'Imperial ME - Current'!$F$16)+400.13*(1.9311-'Imperial ME - Current'!$F$16)^2,906.5)</f>
        <v>906.5</v>
      </c>
      <c r="AE261" s="1">
        <f t="shared" si="67"/>
        <v>239109.38000000047</v>
      </c>
      <c r="AF261" s="40">
        <f>IF('Imperial ME - Current'!$F$16&lt;2.23,300.45-26.8531*(2.23-'Imperial ME - Current'!$F$16),300.45)</f>
        <v>300.45</v>
      </c>
      <c r="AG261" s="1">
        <f t="shared" si="74"/>
        <v>119302.54999999994</v>
      </c>
      <c r="AJ261" s="40">
        <v>283</v>
      </c>
      <c r="AK261" s="93">
        <f>IF('Imperial ME - Current'!$G$16&lt;1.9311,906.5-265.11*(1.9311-'Imperial ME - Current'!$G$16)+400.13*(1.9311-'Imperial ME - Current'!$G$16)^2,906.5)</f>
        <v>906.5</v>
      </c>
      <c r="AL261" s="1">
        <f t="shared" si="68"/>
        <v>239109.38000000047</v>
      </c>
      <c r="AM261" s="40">
        <f>IF('Imperial ME - Current'!$G$16&lt;2.23,300.45-26.8531*(2.23-'Imperial ME - Current'!$G$16),300.45)</f>
        <v>300.45</v>
      </c>
      <c r="AN261" s="1">
        <f t="shared" si="75"/>
        <v>119302.54999999994</v>
      </c>
      <c r="AQ261" s="40">
        <v>283</v>
      </c>
      <c r="AR261" s="93">
        <f>IF('Imperial ME - Current'!$H$16&lt;1.9311,906.5-265.11*(1.9311-'Imperial ME - Current'!$H$16)+400.13*(1.9311-'Imperial ME - Current'!$H$16)^2,906.5)</f>
        <v>906.5</v>
      </c>
      <c r="AS261" s="1">
        <f t="shared" si="69"/>
        <v>239109.38000000047</v>
      </c>
      <c r="AT261" s="40">
        <f>IF('Imperial ME - Current'!$H$16&lt;2.23,300.45-26.8531*(2.23-'Imperial ME - Current'!$H$16),300.45)</f>
        <v>300.45</v>
      </c>
      <c r="AU261" s="1">
        <f t="shared" si="76"/>
        <v>119302.54999999994</v>
      </c>
      <c r="AX261" s="40">
        <v>283</v>
      </c>
      <c r="AY261" s="93">
        <f>IF('Imperial ME - Current'!$I$16&lt;1.9311,906.5-265.11*(1.9311-'Imperial ME - Current'!$I$16)+400.13*(1.9311-'Imperial ME - Current'!$I$16)^2,906.5)</f>
        <v>906.5</v>
      </c>
      <c r="AZ261" s="1">
        <f t="shared" si="70"/>
        <v>239109.38000000047</v>
      </c>
      <c r="BA261" s="40">
        <f>IF('Imperial ME - Current'!$I$16&lt;2.23,300.45-26.8531*(2.23-'Imperial ME - Current'!$I$16),300.45)</f>
        <v>300.45</v>
      </c>
      <c r="BB261" s="1">
        <f t="shared" si="77"/>
        <v>119302.54999999994</v>
      </c>
    </row>
    <row r="262" spans="1:54" x14ac:dyDescent="0.25">
      <c r="A262" s="40">
        <v>284</v>
      </c>
      <c r="B262" s="93">
        <f>IF('Imperial ME - Current'!$B$16&lt;1.9311,906.5-265.11*(1.9311-'Imperial ME - Current'!$B$16)+400.13*(1.9311-'Imperial ME - Current'!$B$16)^2,906.5)</f>
        <v>906.5</v>
      </c>
      <c r="C262" s="1">
        <f t="shared" si="63"/>
        <v>240015.88000000047</v>
      </c>
      <c r="D262" s="40">
        <f>IF('Imperial ME - Current'!$B$16&lt;2.23,300.45-26.8531*(2.23-'Imperial ME - Current'!$B$16),300.45)</f>
        <v>300.45</v>
      </c>
      <c r="E262" s="1">
        <f t="shared" si="62"/>
        <v>119602.99999999994</v>
      </c>
      <c r="H262" s="40">
        <v>284</v>
      </c>
      <c r="I262" s="93">
        <f>IF('Imperial ME - Current'!$C$16&lt;1.9311,906.5-265.11*(1.9311-'Imperial ME - Current'!$C$16)+400.13*(1.9311-'Imperial ME - Current'!$C$16)^2,906.5)</f>
        <v>906.5</v>
      </c>
      <c r="J262" s="1">
        <f t="shared" si="64"/>
        <v>240015.88000000047</v>
      </c>
      <c r="K262" s="40">
        <f>IF('Imperial ME - Current'!$C$16&lt;2.23,300.45-26.8531*(2.23-'Imperial ME - Current'!$C$16),300.45)</f>
        <v>300.45</v>
      </c>
      <c r="L262" s="1">
        <f t="shared" si="71"/>
        <v>119602.99999999994</v>
      </c>
      <c r="O262" s="40">
        <v>284</v>
      </c>
      <c r="P262" s="93">
        <f>IF('Imperial ME - Current'!$D$16&lt;1.9311,906.5-265.11*(1.9311-'Imperial ME - Current'!$D$16)+400.13*(1.9311-'Imperial ME - Current'!$D$16)^2,906.5)</f>
        <v>906.5</v>
      </c>
      <c r="Q262" s="1">
        <f t="shared" si="65"/>
        <v>240015.88000000047</v>
      </c>
      <c r="R262" s="40">
        <f>IF('Imperial ME - Current'!$D$16&lt;2.23,300.45-26.8531*(2.23-'Imperial ME - Current'!$D$16),300.45)</f>
        <v>300.45</v>
      </c>
      <c r="S262" s="1">
        <f t="shared" si="72"/>
        <v>119602.99999999994</v>
      </c>
      <c r="V262" s="40">
        <v>284</v>
      </c>
      <c r="W262" s="93">
        <f>IF('Imperial ME - Current'!$E$16&lt;1.9311,906.5-265.11*(1.9311-'Imperial ME - Current'!$E$16)+400.13*(1.9311-'Imperial ME - Current'!$E$16)^2,906.5)</f>
        <v>906.5</v>
      </c>
      <c r="X262" s="1">
        <f t="shared" si="66"/>
        <v>240015.88000000047</v>
      </c>
      <c r="Y262" s="40">
        <f>IF('Imperial ME - Current'!$E$16&lt;2.23,300.45-26.8531*(2.23-'Imperial ME - Current'!$E$16),300.45)</f>
        <v>300.45</v>
      </c>
      <c r="Z262" s="1">
        <f t="shared" si="73"/>
        <v>119602.99999999994</v>
      </c>
      <c r="AC262" s="40">
        <v>284</v>
      </c>
      <c r="AD262" s="93">
        <f>IF('Imperial ME - Current'!$F$16&lt;1.9311,906.5-265.11*(1.9311-'Imperial ME - Current'!$F$16)+400.13*(1.9311-'Imperial ME - Current'!$F$16)^2,906.5)</f>
        <v>906.5</v>
      </c>
      <c r="AE262" s="1">
        <f t="shared" si="67"/>
        <v>240015.88000000047</v>
      </c>
      <c r="AF262" s="40">
        <f>IF('Imperial ME - Current'!$F$16&lt;2.23,300.45-26.8531*(2.23-'Imperial ME - Current'!$F$16),300.45)</f>
        <v>300.45</v>
      </c>
      <c r="AG262" s="1">
        <f t="shared" si="74"/>
        <v>119602.99999999994</v>
      </c>
      <c r="AJ262" s="40">
        <v>284</v>
      </c>
      <c r="AK262" s="93">
        <f>IF('Imperial ME - Current'!$G$16&lt;1.9311,906.5-265.11*(1.9311-'Imperial ME - Current'!$G$16)+400.13*(1.9311-'Imperial ME - Current'!$G$16)^2,906.5)</f>
        <v>906.5</v>
      </c>
      <c r="AL262" s="1">
        <f t="shared" si="68"/>
        <v>240015.88000000047</v>
      </c>
      <c r="AM262" s="40">
        <f>IF('Imperial ME - Current'!$G$16&lt;2.23,300.45-26.8531*(2.23-'Imperial ME - Current'!$G$16),300.45)</f>
        <v>300.45</v>
      </c>
      <c r="AN262" s="1">
        <f t="shared" si="75"/>
        <v>119602.99999999994</v>
      </c>
      <c r="AQ262" s="40">
        <v>284</v>
      </c>
      <c r="AR262" s="93">
        <f>IF('Imperial ME - Current'!$H$16&lt;1.9311,906.5-265.11*(1.9311-'Imperial ME - Current'!$H$16)+400.13*(1.9311-'Imperial ME - Current'!$H$16)^2,906.5)</f>
        <v>906.5</v>
      </c>
      <c r="AS262" s="1">
        <f t="shared" si="69"/>
        <v>240015.88000000047</v>
      </c>
      <c r="AT262" s="40">
        <f>IF('Imperial ME - Current'!$H$16&lt;2.23,300.45-26.8531*(2.23-'Imperial ME - Current'!$H$16),300.45)</f>
        <v>300.45</v>
      </c>
      <c r="AU262" s="1">
        <f t="shared" si="76"/>
        <v>119602.99999999994</v>
      </c>
      <c r="AX262" s="40">
        <v>284</v>
      </c>
      <c r="AY262" s="93">
        <f>IF('Imperial ME - Current'!$I$16&lt;1.9311,906.5-265.11*(1.9311-'Imperial ME - Current'!$I$16)+400.13*(1.9311-'Imperial ME - Current'!$I$16)^2,906.5)</f>
        <v>906.5</v>
      </c>
      <c r="AZ262" s="1">
        <f t="shared" si="70"/>
        <v>240015.88000000047</v>
      </c>
      <c r="BA262" s="40">
        <f>IF('Imperial ME - Current'!$I$16&lt;2.23,300.45-26.8531*(2.23-'Imperial ME - Current'!$I$16),300.45)</f>
        <v>300.45</v>
      </c>
      <c r="BB262" s="1">
        <f t="shared" si="77"/>
        <v>119602.99999999994</v>
      </c>
    </row>
    <row r="263" spans="1:54" x14ac:dyDescent="0.25">
      <c r="A263" s="40">
        <v>285</v>
      </c>
      <c r="B263" s="93">
        <f>IF('Imperial ME - Current'!$B$16&lt;1.9311,906.5-265.11*(1.9311-'Imperial ME - Current'!$B$16)+400.13*(1.9311-'Imperial ME - Current'!$B$16)^2,906.5)</f>
        <v>906.5</v>
      </c>
      <c r="C263" s="1">
        <f t="shared" si="63"/>
        <v>240922.38000000047</v>
      </c>
      <c r="D263" s="40">
        <f>IF('Imperial ME - Current'!$B$16&lt;2.23,300.45-26.8531*(2.23-'Imperial ME - Current'!$B$16),300.45)</f>
        <v>300.45</v>
      </c>
      <c r="E263" s="1">
        <f t="shared" ref="E263:E308" si="78">D263+E262</f>
        <v>119903.44999999994</v>
      </c>
      <c r="H263" s="40">
        <v>285</v>
      </c>
      <c r="I263" s="93">
        <f>IF('Imperial ME - Current'!$C$16&lt;1.9311,906.5-265.11*(1.9311-'Imperial ME - Current'!$C$16)+400.13*(1.9311-'Imperial ME - Current'!$C$16)^2,906.5)</f>
        <v>906.5</v>
      </c>
      <c r="J263" s="1">
        <f t="shared" si="64"/>
        <v>240922.38000000047</v>
      </c>
      <c r="K263" s="40">
        <f>IF('Imperial ME - Current'!$C$16&lt;2.23,300.45-26.8531*(2.23-'Imperial ME - Current'!$C$16),300.45)</f>
        <v>300.45</v>
      </c>
      <c r="L263" s="1">
        <f t="shared" si="71"/>
        <v>119903.44999999994</v>
      </c>
      <c r="O263" s="40">
        <v>285</v>
      </c>
      <c r="P263" s="93">
        <f>IF('Imperial ME - Current'!$D$16&lt;1.9311,906.5-265.11*(1.9311-'Imperial ME - Current'!$D$16)+400.13*(1.9311-'Imperial ME - Current'!$D$16)^2,906.5)</f>
        <v>906.5</v>
      </c>
      <c r="Q263" s="1">
        <f t="shared" si="65"/>
        <v>240922.38000000047</v>
      </c>
      <c r="R263" s="40">
        <f>IF('Imperial ME - Current'!$D$16&lt;2.23,300.45-26.8531*(2.23-'Imperial ME - Current'!$D$16),300.45)</f>
        <v>300.45</v>
      </c>
      <c r="S263" s="1">
        <f t="shared" si="72"/>
        <v>119903.44999999994</v>
      </c>
      <c r="V263" s="40">
        <v>285</v>
      </c>
      <c r="W263" s="93">
        <f>IF('Imperial ME - Current'!$E$16&lt;1.9311,906.5-265.11*(1.9311-'Imperial ME - Current'!$E$16)+400.13*(1.9311-'Imperial ME - Current'!$E$16)^2,906.5)</f>
        <v>906.5</v>
      </c>
      <c r="X263" s="1">
        <f t="shared" si="66"/>
        <v>240922.38000000047</v>
      </c>
      <c r="Y263" s="40">
        <f>IF('Imperial ME - Current'!$E$16&lt;2.23,300.45-26.8531*(2.23-'Imperial ME - Current'!$E$16),300.45)</f>
        <v>300.45</v>
      </c>
      <c r="Z263" s="1">
        <f t="shared" si="73"/>
        <v>119903.44999999994</v>
      </c>
      <c r="AC263" s="40">
        <v>285</v>
      </c>
      <c r="AD263" s="93">
        <f>IF('Imperial ME - Current'!$F$16&lt;1.9311,906.5-265.11*(1.9311-'Imperial ME - Current'!$F$16)+400.13*(1.9311-'Imperial ME - Current'!$F$16)^2,906.5)</f>
        <v>906.5</v>
      </c>
      <c r="AE263" s="1">
        <f t="shared" si="67"/>
        <v>240922.38000000047</v>
      </c>
      <c r="AF263" s="40">
        <f>IF('Imperial ME - Current'!$F$16&lt;2.23,300.45-26.8531*(2.23-'Imperial ME - Current'!$F$16),300.45)</f>
        <v>300.45</v>
      </c>
      <c r="AG263" s="1">
        <f t="shared" si="74"/>
        <v>119903.44999999994</v>
      </c>
      <c r="AJ263" s="40">
        <v>285</v>
      </c>
      <c r="AK263" s="93">
        <f>IF('Imperial ME - Current'!$G$16&lt;1.9311,906.5-265.11*(1.9311-'Imperial ME - Current'!$G$16)+400.13*(1.9311-'Imperial ME - Current'!$G$16)^2,906.5)</f>
        <v>906.5</v>
      </c>
      <c r="AL263" s="1">
        <f t="shared" si="68"/>
        <v>240922.38000000047</v>
      </c>
      <c r="AM263" s="40">
        <f>IF('Imperial ME - Current'!$G$16&lt;2.23,300.45-26.8531*(2.23-'Imperial ME - Current'!$G$16),300.45)</f>
        <v>300.45</v>
      </c>
      <c r="AN263" s="1">
        <f t="shared" si="75"/>
        <v>119903.44999999994</v>
      </c>
      <c r="AQ263" s="40">
        <v>285</v>
      </c>
      <c r="AR263" s="93">
        <f>IF('Imperial ME - Current'!$H$16&lt;1.9311,906.5-265.11*(1.9311-'Imperial ME - Current'!$H$16)+400.13*(1.9311-'Imperial ME - Current'!$H$16)^2,906.5)</f>
        <v>906.5</v>
      </c>
      <c r="AS263" s="1">
        <f t="shared" si="69"/>
        <v>240922.38000000047</v>
      </c>
      <c r="AT263" s="40">
        <f>IF('Imperial ME - Current'!$H$16&lt;2.23,300.45-26.8531*(2.23-'Imperial ME - Current'!$H$16),300.45)</f>
        <v>300.45</v>
      </c>
      <c r="AU263" s="1">
        <f t="shared" si="76"/>
        <v>119903.44999999994</v>
      </c>
      <c r="AX263" s="40">
        <v>285</v>
      </c>
      <c r="AY263" s="93">
        <f>IF('Imperial ME - Current'!$I$16&lt;1.9311,906.5-265.11*(1.9311-'Imperial ME - Current'!$I$16)+400.13*(1.9311-'Imperial ME - Current'!$I$16)^2,906.5)</f>
        <v>906.5</v>
      </c>
      <c r="AZ263" s="1">
        <f t="shared" si="70"/>
        <v>240922.38000000047</v>
      </c>
      <c r="BA263" s="40">
        <f>IF('Imperial ME - Current'!$I$16&lt;2.23,300.45-26.8531*(2.23-'Imperial ME - Current'!$I$16),300.45)</f>
        <v>300.45</v>
      </c>
      <c r="BB263" s="1">
        <f t="shared" si="77"/>
        <v>119903.44999999994</v>
      </c>
    </row>
    <row r="264" spans="1:54" x14ac:dyDescent="0.25">
      <c r="A264" s="40">
        <v>286</v>
      </c>
      <c r="B264" s="93">
        <f>IF('Imperial ME - Current'!$B$16&lt;1.9311,906.5-265.11*(1.9311-'Imperial ME - Current'!$B$16)+400.13*(1.9311-'Imperial ME - Current'!$B$16)^2,906.5)</f>
        <v>906.5</v>
      </c>
      <c r="C264" s="1">
        <f t="shared" ref="C264:C308" si="79">B264+C263</f>
        <v>241828.88000000047</v>
      </c>
      <c r="D264" s="40">
        <f>IF('Imperial ME - Current'!$B$16&lt;2.23,300.45-26.8531*(2.23-'Imperial ME - Current'!$B$16),300.45)</f>
        <v>300.45</v>
      </c>
      <c r="E264" s="1">
        <f t="shared" si="78"/>
        <v>120203.89999999994</v>
      </c>
      <c r="H264" s="40">
        <v>286</v>
      </c>
      <c r="I264" s="93">
        <f>IF('Imperial ME - Current'!$C$16&lt;1.9311,906.5-265.11*(1.9311-'Imperial ME - Current'!$C$16)+400.13*(1.9311-'Imperial ME - Current'!$C$16)^2,906.5)</f>
        <v>906.5</v>
      </c>
      <c r="J264" s="1">
        <f t="shared" ref="J264:J308" si="80">I264+J263</f>
        <v>241828.88000000047</v>
      </c>
      <c r="K264" s="40">
        <f>IF('Imperial ME - Current'!$C$16&lt;2.23,300.45-26.8531*(2.23-'Imperial ME - Current'!$C$16),300.45)</f>
        <v>300.45</v>
      </c>
      <c r="L264" s="1">
        <f t="shared" si="71"/>
        <v>120203.89999999994</v>
      </c>
      <c r="O264" s="40">
        <v>286</v>
      </c>
      <c r="P264" s="93">
        <f>IF('Imperial ME - Current'!$D$16&lt;1.9311,906.5-265.11*(1.9311-'Imperial ME - Current'!$D$16)+400.13*(1.9311-'Imperial ME - Current'!$D$16)^2,906.5)</f>
        <v>906.5</v>
      </c>
      <c r="Q264" s="1">
        <f t="shared" ref="Q264:Q308" si="81">P264+Q263</f>
        <v>241828.88000000047</v>
      </c>
      <c r="R264" s="40">
        <f>IF('Imperial ME - Current'!$D$16&lt;2.23,300.45-26.8531*(2.23-'Imperial ME - Current'!$D$16),300.45)</f>
        <v>300.45</v>
      </c>
      <c r="S264" s="1">
        <f t="shared" si="72"/>
        <v>120203.89999999994</v>
      </c>
      <c r="V264" s="40">
        <v>286</v>
      </c>
      <c r="W264" s="93">
        <f>IF('Imperial ME - Current'!$E$16&lt;1.9311,906.5-265.11*(1.9311-'Imperial ME - Current'!$E$16)+400.13*(1.9311-'Imperial ME - Current'!$E$16)^2,906.5)</f>
        <v>906.5</v>
      </c>
      <c r="X264" s="1">
        <f t="shared" ref="X264:X308" si="82">W264+X263</f>
        <v>241828.88000000047</v>
      </c>
      <c r="Y264" s="40">
        <f>IF('Imperial ME - Current'!$E$16&lt;2.23,300.45-26.8531*(2.23-'Imperial ME - Current'!$E$16),300.45)</f>
        <v>300.45</v>
      </c>
      <c r="Z264" s="1">
        <f t="shared" si="73"/>
        <v>120203.89999999994</v>
      </c>
      <c r="AC264" s="40">
        <v>286</v>
      </c>
      <c r="AD264" s="93">
        <f>IF('Imperial ME - Current'!$F$16&lt;1.9311,906.5-265.11*(1.9311-'Imperial ME - Current'!$F$16)+400.13*(1.9311-'Imperial ME - Current'!$F$16)^2,906.5)</f>
        <v>906.5</v>
      </c>
      <c r="AE264" s="1">
        <f t="shared" ref="AE264:AE308" si="83">AD264+AE263</f>
        <v>241828.88000000047</v>
      </c>
      <c r="AF264" s="40">
        <f>IF('Imperial ME - Current'!$F$16&lt;2.23,300.45-26.8531*(2.23-'Imperial ME - Current'!$F$16),300.45)</f>
        <v>300.45</v>
      </c>
      <c r="AG264" s="1">
        <f t="shared" si="74"/>
        <v>120203.89999999994</v>
      </c>
      <c r="AJ264" s="40">
        <v>286</v>
      </c>
      <c r="AK264" s="93">
        <f>IF('Imperial ME - Current'!$G$16&lt;1.9311,906.5-265.11*(1.9311-'Imperial ME - Current'!$G$16)+400.13*(1.9311-'Imperial ME - Current'!$G$16)^2,906.5)</f>
        <v>906.5</v>
      </c>
      <c r="AL264" s="1">
        <f t="shared" ref="AL264:AL308" si="84">AK264+AL263</f>
        <v>241828.88000000047</v>
      </c>
      <c r="AM264" s="40">
        <f>IF('Imperial ME - Current'!$G$16&lt;2.23,300.45-26.8531*(2.23-'Imperial ME - Current'!$G$16),300.45)</f>
        <v>300.45</v>
      </c>
      <c r="AN264" s="1">
        <f t="shared" si="75"/>
        <v>120203.89999999994</v>
      </c>
      <c r="AQ264" s="40">
        <v>286</v>
      </c>
      <c r="AR264" s="93">
        <f>IF('Imperial ME - Current'!$H$16&lt;1.9311,906.5-265.11*(1.9311-'Imperial ME - Current'!$H$16)+400.13*(1.9311-'Imperial ME - Current'!$H$16)^2,906.5)</f>
        <v>906.5</v>
      </c>
      <c r="AS264" s="1">
        <f t="shared" ref="AS264:AS308" si="85">AR264+AS263</f>
        <v>241828.88000000047</v>
      </c>
      <c r="AT264" s="40">
        <f>IF('Imperial ME - Current'!$H$16&lt;2.23,300.45-26.8531*(2.23-'Imperial ME - Current'!$H$16),300.45)</f>
        <v>300.45</v>
      </c>
      <c r="AU264" s="1">
        <f t="shared" si="76"/>
        <v>120203.89999999994</v>
      </c>
      <c r="AX264" s="40">
        <v>286</v>
      </c>
      <c r="AY264" s="93">
        <f>IF('Imperial ME - Current'!$I$16&lt;1.9311,906.5-265.11*(1.9311-'Imperial ME - Current'!$I$16)+400.13*(1.9311-'Imperial ME - Current'!$I$16)^2,906.5)</f>
        <v>906.5</v>
      </c>
      <c r="AZ264" s="1">
        <f t="shared" ref="AZ264:AZ308" si="86">AY264+AZ263</f>
        <v>241828.88000000047</v>
      </c>
      <c r="BA264" s="40">
        <f>IF('Imperial ME - Current'!$I$16&lt;2.23,300.45-26.8531*(2.23-'Imperial ME - Current'!$I$16),300.45)</f>
        <v>300.45</v>
      </c>
      <c r="BB264" s="1">
        <f t="shared" si="77"/>
        <v>120203.89999999994</v>
      </c>
    </row>
    <row r="265" spans="1:54" x14ac:dyDescent="0.25">
      <c r="A265" s="40">
        <v>287</v>
      </c>
      <c r="B265" s="93">
        <f>IF('Imperial ME - Current'!$B$16&lt;1.9311,906.5-265.11*(1.9311-'Imperial ME - Current'!$B$16)+400.13*(1.9311-'Imperial ME - Current'!$B$16)^2,906.5)</f>
        <v>906.5</v>
      </c>
      <c r="C265" s="1">
        <f t="shared" si="79"/>
        <v>242735.38000000047</v>
      </c>
      <c r="D265" s="40">
        <f>IF('Imperial ME - Current'!$B$16&lt;2.23,300.45-26.8531*(2.23-'Imperial ME - Current'!$B$16),300.45)</f>
        <v>300.45</v>
      </c>
      <c r="E265" s="1">
        <f t="shared" si="78"/>
        <v>120504.34999999993</v>
      </c>
      <c r="H265" s="40">
        <v>287</v>
      </c>
      <c r="I265" s="93">
        <f>IF('Imperial ME - Current'!$C$16&lt;1.9311,906.5-265.11*(1.9311-'Imperial ME - Current'!$C$16)+400.13*(1.9311-'Imperial ME - Current'!$C$16)^2,906.5)</f>
        <v>906.5</v>
      </c>
      <c r="J265" s="1">
        <f t="shared" si="80"/>
        <v>242735.38000000047</v>
      </c>
      <c r="K265" s="40">
        <f>IF('Imperial ME - Current'!$C$16&lt;2.23,300.45-26.8531*(2.23-'Imperial ME - Current'!$C$16),300.45)</f>
        <v>300.45</v>
      </c>
      <c r="L265" s="1">
        <f t="shared" si="71"/>
        <v>120504.34999999993</v>
      </c>
      <c r="O265" s="40">
        <v>287</v>
      </c>
      <c r="P265" s="93">
        <f>IF('Imperial ME - Current'!$D$16&lt;1.9311,906.5-265.11*(1.9311-'Imperial ME - Current'!$D$16)+400.13*(1.9311-'Imperial ME - Current'!$D$16)^2,906.5)</f>
        <v>906.5</v>
      </c>
      <c r="Q265" s="1">
        <f t="shared" si="81"/>
        <v>242735.38000000047</v>
      </c>
      <c r="R265" s="40">
        <f>IF('Imperial ME - Current'!$D$16&lt;2.23,300.45-26.8531*(2.23-'Imperial ME - Current'!$D$16),300.45)</f>
        <v>300.45</v>
      </c>
      <c r="S265" s="1">
        <f t="shared" si="72"/>
        <v>120504.34999999993</v>
      </c>
      <c r="V265" s="40">
        <v>287</v>
      </c>
      <c r="W265" s="93">
        <f>IF('Imperial ME - Current'!$E$16&lt;1.9311,906.5-265.11*(1.9311-'Imperial ME - Current'!$E$16)+400.13*(1.9311-'Imperial ME - Current'!$E$16)^2,906.5)</f>
        <v>906.5</v>
      </c>
      <c r="X265" s="1">
        <f t="shared" si="82"/>
        <v>242735.38000000047</v>
      </c>
      <c r="Y265" s="40">
        <f>IF('Imperial ME - Current'!$E$16&lt;2.23,300.45-26.8531*(2.23-'Imperial ME - Current'!$E$16),300.45)</f>
        <v>300.45</v>
      </c>
      <c r="Z265" s="1">
        <f t="shared" si="73"/>
        <v>120504.34999999993</v>
      </c>
      <c r="AC265" s="40">
        <v>287</v>
      </c>
      <c r="AD265" s="93">
        <f>IF('Imperial ME - Current'!$F$16&lt;1.9311,906.5-265.11*(1.9311-'Imperial ME - Current'!$F$16)+400.13*(1.9311-'Imperial ME - Current'!$F$16)^2,906.5)</f>
        <v>906.5</v>
      </c>
      <c r="AE265" s="1">
        <f t="shared" si="83"/>
        <v>242735.38000000047</v>
      </c>
      <c r="AF265" s="40">
        <f>IF('Imperial ME - Current'!$F$16&lt;2.23,300.45-26.8531*(2.23-'Imperial ME - Current'!$F$16),300.45)</f>
        <v>300.45</v>
      </c>
      <c r="AG265" s="1">
        <f t="shared" si="74"/>
        <v>120504.34999999993</v>
      </c>
      <c r="AJ265" s="40">
        <v>287</v>
      </c>
      <c r="AK265" s="93">
        <f>IF('Imperial ME - Current'!$G$16&lt;1.9311,906.5-265.11*(1.9311-'Imperial ME - Current'!$G$16)+400.13*(1.9311-'Imperial ME - Current'!$G$16)^2,906.5)</f>
        <v>906.5</v>
      </c>
      <c r="AL265" s="1">
        <f t="shared" si="84"/>
        <v>242735.38000000047</v>
      </c>
      <c r="AM265" s="40">
        <f>IF('Imperial ME - Current'!$G$16&lt;2.23,300.45-26.8531*(2.23-'Imperial ME - Current'!$G$16),300.45)</f>
        <v>300.45</v>
      </c>
      <c r="AN265" s="1">
        <f t="shared" si="75"/>
        <v>120504.34999999993</v>
      </c>
      <c r="AQ265" s="40">
        <v>287</v>
      </c>
      <c r="AR265" s="93">
        <f>IF('Imperial ME - Current'!$H$16&lt;1.9311,906.5-265.11*(1.9311-'Imperial ME - Current'!$H$16)+400.13*(1.9311-'Imperial ME - Current'!$H$16)^2,906.5)</f>
        <v>906.5</v>
      </c>
      <c r="AS265" s="1">
        <f t="shared" si="85"/>
        <v>242735.38000000047</v>
      </c>
      <c r="AT265" s="40">
        <f>IF('Imperial ME - Current'!$H$16&lt;2.23,300.45-26.8531*(2.23-'Imperial ME - Current'!$H$16),300.45)</f>
        <v>300.45</v>
      </c>
      <c r="AU265" s="1">
        <f t="shared" si="76"/>
        <v>120504.34999999993</v>
      </c>
      <c r="AX265" s="40">
        <v>287</v>
      </c>
      <c r="AY265" s="93">
        <f>IF('Imperial ME - Current'!$I$16&lt;1.9311,906.5-265.11*(1.9311-'Imperial ME - Current'!$I$16)+400.13*(1.9311-'Imperial ME - Current'!$I$16)^2,906.5)</f>
        <v>906.5</v>
      </c>
      <c r="AZ265" s="1">
        <f t="shared" si="86"/>
        <v>242735.38000000047</v>
      </c>
      <c r="BA265" s="40">
        <f>IF('Imperial ME - Current'!$I$16&lt;2.23,300.45-26.8531*(2.23-'Imperial ME - Current'!$I$16),300.45)</f>
        <v>300.45</v>
      </c>
      <c r="BB265" s="1">
        <f t="shared" si="77"/>
        <v>120504.34999999993</v>
      </c>
    </row>
    <row r="266" spans="1:54" x14ac:dyDescent="0.25">
      <c r="A266" s="40">
        <v>288</v>
      </c>
      <c r="B266" s="93">
        <f>IF('Imperial ME - Current'!$B$16&lt;1.9311,906.5-265.11*(1.9311-'Imperial ME - Current'!$B$16)+400.13*(1.9311-'Imperial ME - Current'!$B$16)^2,906.5)</f>
        <v>906.5</v>
      </c>
      <c r="C266" s="1">
        <f t="shared" si="79"/>
        <v>243641.88000000047</v>
      </c>
      <c r="D266" s="40">
        <f>IF('Imperial ME - Current'!$B$16&lt;2.23,300.45-26.8531*(2.23-'Imperial ME - Current'!$B$16),300.45)</f>
        <v>300.45</v>
      </c>
      <c r="E266" s="1">
        <f t="shared" si="78"/>
        <v>120804.79999999993</v>
      </c>
      <c r="H266" s="40">
        <v>288</v>
      </c>
      <c r="I266" s="93">
        <f>IF('Imperial ME - Current'!$C$16&lt;1.9311,906.5-265.11*(1.9311-'Imperial ME - Current'!$C$16)+400.13*(1.9311-'Imperial ME - Current'!$C$16)^2,906.5)</f>
        <v>906.5</v>
      </c>
      <c r="J266" s="1">
        <f t="shared" si="80"/>
        <v>243641.88000000047</v>
      </c>
      <c r="K266" s="40">
        <f>IF('Imperial ME - Current'!$C$16&lt;2.23,300.45-26.8531*(2.23-'Imperial ME - Current'!$C$16),300.45)</f>
        <v>300.45</v>
      </c>
      <c r="L266" s="1">
        <f t="shared" si="71"/>
        <v>120804.79999999993</v>
      </c>
      <c r="O266" s="40">
        <v>288</v>
      </c>
      <c r="P266" s="93">
        <f>IF('Imperial ME - Current'!$D$16&lt;1.9311,906.5-265.11*(1.9311-'Imperial ME - Current'!$D$16)+400.13*(1.9311-'Imperial ME - Current'!$D$16)^2,906.5)</f>
        <v>906.5</v>
      </c>
      <c r="Q266" s="1">
        <f t="shared" si="81"/>
        <v>243641.88000000047</v>
      </c>
      <c r="R266" s="40">
        <f>IF('Imperial ME - Current'!$D$16&lt;2.23,300.45-26.8531*(2.23-'Imperial ME - Current'!$D$16),300.45)</f>
        <v>300.45</v>
      </c>
      <c r="S266" s="1">
        <f t="shared" si="72"/>
        <v>120804.79999999993</v>
      </c>
      <c r="V266" s="40">
        <v>288</v>
      </c>
      <c r="W266" s="93">
        <f>IF('Imperial ME - Current'!$E$16&lt;1.9311,906.5-265.11*(1.9311-'Imperial ME - Current'!$E$16)+400.13*(1.9311-'Imperial ME - Current'!$E$16)^2,906.5)</f>
        <v>906.5</v>
      </c>
      <c r="X266" s="1">
        <f t="shared" si="82"/>
        <v>243641.88000000047</v>
      </c>
      <c r="Y266" s="40">
        <f>IF('Imperial ME - Current'!$E$16&lt;2.23,300.45-26.8531*(2.23-'Imperial ME - Current'!$E$16),300.45)</f>
        <v>300.45</v>
      </c>
      <c r="Z266" s="1">
        <f t="shared" si="73"/>
        <v>120804.79999999993</v>
      </c>
      <c r="AC266" s="40">
        <v>288</v>
      </c>
      <c r="AD266" s="93">
        <f>IF('Imperial ME - Current'!$F$16&lt;1.9311,906.5-265.11*(1.9311-'Imperial ME - Current'!$F$16)+400.13*(1.9311-'Imperial ME - Current'!$F$16)^2,906.5)</f>
        <v>906.5</v>
      </c>
      <c r="AE266" s="1">
        <f t="shared" si="83"/>
        <v>243641.88000000047</v>
      </c>
      <c r="AF266" s="40">
        <f>IF('Imperial ME - Current'!$F$16&lt;2.23,300.45-26.8531*(2.23-'Imperial ME - Current'!$F$16),300.45)</f>
        <v>300.45</v>
      </c>
      <c r="AG266" s="1">
        <f t="shared" si="74"/>
        <v>120804.79999999993</v>
      </c>
      <c r="AJ266" s="40">
        <v>288</v>
      </c>
      <c r="AK266" s="93">
        <f>IF('Imperial ME - Current'!$G$16&lt;1.9311,906.5-265.11*(1.9311-'Imperial ME - Current'!$G$16)+400.13*(1.9311-'Imperial ME - Current'!$G$16)^2,906.5)</f>
        <v>906.5</v>
      </c>
      <c r="AL266" s="1">
        <f t="shared" si="84"/>
        <v>243641.88000000047</v>
      </c>
      <c r="AM266" s="40">
        <f>IF('Imperial ME - Current'!$G$16&lt;2.23,300.45-26.8531*(2.23-'Imperial ME - Current'!$G$16),300.45)</f>
        <v>300.45</v>
      </c>
      <c r="AN266" s="1">
        <f t="shared" si="75"/>
        <v>120804.79999999993</v>
      </c>
      <c r="AQ266" s="40">
        <v>288</v>
      </c>
      <c r="AR266" s="93">
        <f>IF('Imperial ME - Current'!$H$16&lt;1.9311,906.5-265.11*(1.9311-'Imperial ME - Current'!$H$16)+400.13*(1.9311-'Imperial ME - Current'!$H$16)^2,906.5)</f>
        <v>906.5</v>
      </c>
      <c r="AS266" s="1">
        <f t="shared" si="85"/>
        <v>243641.88000000047</v>
      </c>
      <c r="AT266" s="40">
        <f>IF('Imperial ME - Current'!$H$16&lt;2.23,300.45-26.8531*(2.23-'Imperial ME - Current'!$H$16),300.45)</f>
        <v>300.45</v>
      </c>
      <c r="AU266" s="1">
        <f t="shared" si="76"/>
        <v>120804.79999999993</v>
      </c>
      <c r="AX266" s="40">
        <v>288</v>
      </c>
      <c r="AY266" s="93">
        <f>IF('Imperial ME - Current'!$I$16&lt;1.9311,906.5-265.11*(1.9311-'Imperial ME - Current'!$I$16)+400.13*(1.9311-'Imperial ME - Current'!$I$16)^2,906.5)</f>
        <v>906.5</v>
      </c>
      <c r="AZ266" s="1">
        <f t="shared" si="86"/>
        <v>243641.88000000047</v>
      </c>
      <c r="BA266" s="40">
        <f>IF('Imperial ME - Current'!$I$16&lt;2.23,300.45-26.8531*(2.23-'Imperial ME - Current'!$I$16),300.45)</f>
        <v>300.45</v>
      </c>
      <c r="BB266" s="1">
        <f t="shared" si="77"/>
        <v>120804.79999999993</v>
      </c>
    </row>
    <row r="267" spans="1:54" x14ac:dyDescent="0.25">
      <c r="A267" s="40">
        <v>289</v>
      </c>
      <c r="B267" s="93">
        <f>IF('Imperial ME - Current'!$B$16&lt;1.9311,906.5-265.11*(1.9311-'Imperial ME - Current'!$B$16)+400.13*(1.9311-'Imperial ME - Current'!$B$16)^2,906.5)</f>
        <v>906.5</v>
      </c>
      <c r="C267" s="1">
        <f t="shared" si="79"/>
        <v>244548.38000000047</v>
      </c>
      <c r="D267" s="40">
        <f>IF('Imperial ME - Current'!$B$16&lt;2.23,300.45-26.8531*(2.23-'Imperial ME - Current'!$B$16),300.45)</f>
        <v>300.45</v>
      </c>
      <c r="E267" s="1">
        <f t="shared" si="78"/>
        <v>121105.24999999993</v>
      </c>
      <c r="H267" s="40">
        <v>289</v>
      </c>
      <c r="I267" s="93">
        <f>IF('Imperial ME - Current'!$C$16&lt;1.9311,906.5-265.11*(1.9311-'Imperial ME - Current'!$C$16)+400.13*(1.9311-'Imperial ME - Current'!$C$16)^2,906.5)</f>
        <v>906.5</v>
      </c>
      <c r="J267" s="1">
        <f t="shared" si="80"/>
        <v>244548.38000000047</v>
      </c>
      <c r="K267" s="40">
        <f>IF('Imperial ME - Current'!$C$16&lt;2.23,300.45-26.8531*(2.23-'Imperial ME - Current'!$C$16),300.45)</f>
        <v>300.45</v>
      </c>
      <c r="L267" s="1">
        <f t="shared" si="71"/>
        <v>121105.24999999993</v>
      </c>
      <c r="O267" s="40">
        <v>289</v>
      </c>
      <c r="P267" s="93">
        <f>IF('Imperial ME - Current'!$D$16&lt;1.9311,906.5-265.11*(1.9311-'Imperial ME - Current'!$D$16)+400.13*(1.9311-'Imperial ME - Current'!$D$16)^2,906.5)</f>
        <v>906.5</v>
      </c>
      <c r="Q267" s="1">
        <f t="shared" si="81"/>
        <v>244548.38000000047</v>
      </c>
      <c r="R267" s="40">
        <f>IF('Imperial ME - Current'!$D$16&lt;2.23,300.45-26.8531*(2.23-'Imperial ME - Current'!$D$16),300.45)</f>
        <v>300.45</v>
      </c>
      <c r="S267" s="1">
        <f t="shared" si="72"/>
        <v>121105.24999999993</v>
      </c>
      <c r="V267" s="40">
        <v>289</v>
      </c>
      <c r="W267" s="93">
        <f>IF('Imperial ME - Current'!$E$16&lt;1.9311,906.5-265.11*(1.9311-'Imperial ME - Current'!$E$16)+400.13*(1.9311-'Imperial ME - Current'!$E$16)^2,906.5)</f>
        <v>906.5</v>
      </c>
      <c r="X267" s="1">
        <f t="shared" si="82"/>
        <v>244548.38000000047</v>
      </c>
      <c r="Y267" s="40">
        <f>IF('Imperial ME - Current'!$E$16&lt;2.23,300.45-26.8531*(2.23-'Imperial ME - Current'!$E$16),300.45)</f>
        <v>300.45</v>
      </c>
      <c r="Z267" s="1">
        <f t="shared" si="73"/>
        <v>121105.24999999993</v>
      </c>
      <c r="AC267" s="40">
        <v>289</v>
      </c>
      <c r="AD267" s="93">
        <f>IF('Imperial ME - Current'!$F$16&lt;1.9311,906.5-265.11*(1.9311-'Imperial ME - Current'!$F$16)+400.13*(1.9311-'Imperial ME - Current'!$F$16)^2,906.5)</f>
        <v>906.5</v>
      </c>
      <c r="AE267" s="1">
        <f t="shared" si="83"/>
        <v>244548.38000000047</v>
      </c>
      <c r="AF267" s="40">
        <f>IF('Imperial ME - Current'!$F$16&lt;2.23,300.45-26.8531*(2.23-'Imperial ME - Current'!$F$16),300.45)</f>
        <v>300.45</v>
      </c>
      <c r="AG267" s="1">
        <f t="shared" si="74"/>
        <v>121105.24999999993</v>
      </c>
      <c r="AJ267" s="40">
        <v>289</v>
      </c>
      <c r="AK267" s="93">
        <f>IF('Imperial ME - Current'!$G$16&lt;1.9311,906.5-265.11*(1.9311-'Imperial ME - Current'!$G$16)+400.13*(1.9311-'Imperial ME - Current'!$G$16)^2,906.5)</f>
        <v>906.5</v>
      </c>
      <c r="AL267" s="1">
        <f t="shared" si="84"/>
        <v>244548.38000000047</v>
      </c>
      <c r="AM267" s="40">
        <f>IF('Imperial ME - Current'!$G$16&lt;2.23,300.45-26.8531*(2.23-'Imperial ME - Current'!$G$16),300.45)</f>
        <v>300.45</v>
      </c>
      <c r="AN267" s="1">
        <f t="shared" si="75"/>
        <v>121105.24999999993</v>
      </c>
      <c r="AQ267" s="40">
        <v>289</v>
      </c>
      <c r="AR267" s="93">
        <f>IF('Imperial ME - Current'!$H$16&lt;1.9311,906.5-265.11*(1.9311-'Imperial ME - Current'!$H$16)+400.13*(1.9311-'Imperial ME - Current'!$H$16)^2,906.5)</f>
        <v>906.5</v>
      </c>
      <c r="AS267" s="1">
        <f t="shared" si="85"/>
        <v>244548.38000000047</v>
      </c>
      <c r="AT267" s="40">
        <f>IF('Imperial ME - Current'!$H$16&lt;2.23,300.45-26.8531*(2.23-'Imperial ME - Current'!$H$16),300.45)</f>
        <v>300.45</v>
      </c>
      <c r="AU267" s="1">
        <f t="shared" si="76"/>
        <v>121105.24999999993</v>
      </c>
      <c r="AX267" s="40">
        <v>289</v>
      </c>
      <c r="AY267" s="93">
        <f>IF('Imperial ME - Current'!$I$16&lt;1.9311,906.5-265.11*(1.9311-'Imperial ME - Current'!$I$16)+400.13*(1.9311-'Imperial ME - Current'!$I$16)^2,906.5)</f>
        <v>906.5</v>
      </c>
      <c r="AZ267" s="1">
        <f t="shared" si="86"/>
        <v>244548.38000000047</v>
      </c>
      <c r="BA267" s="40">
        <f>IF('Imperial ME - Current'!$I$16&lt;2.23,300.45-26.8531*(2.23-'Imperial ME - Current'!$I$16),300.45)</f>
        <v>300.45</v>
      </c>
      <c r="BB267" s="1">
        <f t="shared" si="77"/>
        <v>121105.24999999993</v>
      </c>
    </row>
    <row r="268" spans="1:54" x14ac:dyDescent="0.25">
      <c r="A268" s="40">
        <v>290</v>
      </c>
      <c r="B268" s="93">
        <f>IF('Imperial ME - Current'!$B$16&lt;1.9311,906.5-265.11*(1.9311-'Imperial ME - Current'!$B$16)+400.13*(1.9311-'Imperial ME - Current'!$B$16)^2,906.5)</f>
        <v>906.5</v>
      </c>
      <c r="C268" s="1">
        <f t="shared" si="79"/>
        <v>245454.88000000047</v>
      </c>
      <c r="D268" s="40">
        <f>IF('Imperial ME - Current'!$B$16&lt;2.23,300.45-26.8531*(2.23-'Imperial ME - Current'!$B$16),300.45)</f>
        <v>300.45</v>
      </c>
      <c r="E268" s="1">
        <f t="shared" si="78"/>
        <v>121405.69999999992</v>
      </c>
      <c r="H268" s="40">
        <v>290</v>
      </c>
      <c r="I268" s="93">
        <f>IF('Imperial ME - Current'!$C$16&lt;1.9311,906.5-265.11*(1.9311-'Imperial ME - Current'!$C$16)+400.13*(1.9311-'Imperial ME - Current'!$C$16)^2,906.5)</f>
        <v>906.5</v>
      </c>
      <c r="J268" s="1">
        <f t="shared" si="80"/>
        <v>245454.88000000047</v>
      </c>
      <c r="K268" s="40">
        <f>IF('Imperial ME - Current'!$C$16&lt;2.23,300.45-26.8531*(2.23-'Imperial ME - Current'!$C$16),300.45)</f>
        <v>300.45</v>
      </c>
      <c r="L268" s="1">
        <f t="shared" si="71"/>
        <v>121405.69999999992</v>
      </c>
      <c r="O268" s="40">
        <v>290</v>
      </c>
      <c r="P268" s="93">
        <f>IF('Imperial ME - Current'!$D$16&lt;1.9311,906.5-265.11*(1.9311-'Imperial ME - Current'!$D$16)+400.13*(1.9311-'Imperial ME - Current'!$D$16)^2,906.5)</f>
        <v>906.5</v>
      </c>
      <c r="Q268" s="1">
        <f t="shared" si="81"/>
        <v>245454.88000000047</v>
      </c>
      <c r="R268" s="40">
        <f>IF('Imperial ME - Current'!$D$16&lt;2.23,300.45-26.8531*(2.23-'Imperial ME - Current'!$D$16),300.45)</f>
        <v>300.45</v>
      </c>
      <c r="S268" s="1">
        <f t="shared" si="72"/>
        <v>121405.69999999992</v>
      </c>
      <c r="V268" s="40">
        <v>290</v>
      </c>
      <c r="W268" s="93">
        <f>IF('Imperial ME - Current'!$E$16&lt;1.9311,906.5-265.11*(1.9311-'Imperial ME - Current'!$E$16)+400.13*(1.9311-'Imperial ME - Current'!$E$16)^2,906.5)</f>
        <v>906.5</v>
      </c>
      <c r="X268" s="1">
        <f t="shared" si="82"/>
        <v>245454.88000000047</v>
      </c>
      <c r="Y268" s="40">
        <f>IF('Imperial ME - Current'!$E$16&lt;2.23,300.45-26.8531*(2.23-'Imperial ME - Current'!$E$16),300.45)</f>
        <v>300.45</v>
      </c>
      <c r="Z268" s="1">
        <f t="shared" si="73"/>
        <v>121405.69999999992</v>
      </c>
      <c r="AC268" s="40">
        <v>290</v>
      </c>
      <c r="AD268" s="93">
        <f>IF('Imperial ME - Current'!$F$16&lt;1.9311,906.5-265.11*(1.9311-'Imperial ME - Current'!$F$16)+400.13*(1.9311-'Imperial ME - Current'!$F$16)^2,906.5)</f>
        <v>906.5</v>
      </c>
      <c r="AE268" s="1">
        <f t="shared" si="83"/>
        <v>245454.88000000047</v>
      </c>
      <c r="AF268" s="40">
        <f>IF('Imperial ME - Current'!$F$16&lt;2.23,300.45-26.8531*(2.23-'Imperial ME - Current'!$F$16),300.45)</f>
        <v>300.45</v>
      </c>
      <c r="AG268" s="1">
        <f t="shared" si="74"/>
        <v>121405.69999999992</v>
      </c>
      <c r="AJ268" s="40">
        <v>290</v>
      </c>
      <c r="AK268" s="93">
        <f>IF('Imperial ME - Current'!$G$16&lt;1.9311,906.5-265.11*(1.9311-'Imperial ME - Current'!$G$16)+400.13*(1.9311-'Imperial ME - Current'!$G$16)^2,906.5)</f>
        <v>906.5</v>
      </c>
      <c r="AL268" s="1">
        <f t="shared" si="84"/>
        <v>245454.88000000047</v>
      </c>
      <c r="AM268" s="40">
        <f>IF('Imperial ME - Current'!$G$16&lt;2.23,300.45-26.8531*(2.23-'Imperial ME - Current'!$G$16),300.45)</f>
        <v>300.45</v>
      </c>
      <c r="AN268" s="1">
        <f t="shared" si="75"/>
        <v>121405.69999999992</v>
      </c>
      <c r="AQ268" s="40">
        <v>290</v>
      </c>
      <c r="AR268" s="93">
        <f>IF('Imperial ME - Current'!$H$16&lt;1.9311,906.5-265.11*(1.9311-'Imperial ME - Current'!$H$16)+400.13*(1.9311-'Imperial ME - Current'!$H$16)^2,906.5)</f>
        <v>906.5</v>
      </c>
      <c r="AS268" s="1">
        <f t="shared" si="85"/>
        <v>245454.88000000047</v>
      </c>
      <c r="AT268" s="40">
        <f>IF('Imperial ME - Current'!$H$16&lt;2.23,300.45-26.8531*(2.23-'Imperial ME - Current'!$H$16),300.45)</f>
        <v>300.45</v>
      </c>
      <c r="AU268" s="1">
        <f t="shared" si="76"/>
        <v>121405.69999999992</v>
      </c>
      <c r="AX268" s="40">
        <v>290</v>
      </c>
      <c r="AY268" s="93">
        <f>IF('Imperial ME - Current'!$I$16&lt;1.9311,906.5-265.11*(1.9311-'Imperial ME - Current'!$I$16)+400.13*(1.9311-'Imperial ME - Current'!$I$16)^2,906.5)</f>
        <v>906.5</v>
      </c>
      <c r="AZ268" s="1">
        <f t="shared" si="86"/>
        <v>245454.88000000047</v>
      </c>
      <c r="BA268" s="40">
        <f>IF('Imperial ME - Current'!$I$16&lt;2.23,300.45-26.8531*(2.23-'Imperial ME - Current'!$I$16),300.45)</f>
        <v>300.45</v>
      </c>
      <c r="BB268" s="1">
        <f t="shared" si="77"/>
        <v>121405.69999999992</v>
      </c>
    </row>
    <row r="269" spans="1:54" x14ac:dyDescent="0.25">
      <c r="A269" s="40">
        <v>291</v>
      </c>
      <c r="B269" s="93">
        <f>IF('Imperial ME - Current'!$B$16&lt;1.9311,906.5-265.11*(1.9311-'Imperial ME - Current'!$B$16)+400.13*(1.9311-'Imperial ME - Current'!$B$16)^2,906.5)</f>
        <v>906.5</v>
      </c>
      <c r="C269" s="1">
        <f t="shared" si="79"/>
        <v>246361.38000000047</v>
      </c>
      <c r="D269" s="40">
        <f>IF('Imperial ME - Current'!$B$16&lt;2.23,300.45-26.8531*(2.23-'Imperial ME - Current'!$B$16),300.45)</f>
        <v>300.45</v>
      </c>
      <c r="E269" s="1">
        <f t="shared" si="78"/>
        <v>121706.14999999992</v>
      </c>
      <c r="H269" s="40">
        <v>291</v>
      </c>
      <c r="I269" s="93">
        <f>IF('Imperial ME - Current'!$C$16&lt;1.9311,906.5-265.11*(1.9311-'Imperial ME - Current'!$C$16)+400.13*(1.9311-'Imperial ME - Current'!$C$16)^2,906.5)</f>
        <v>906.5</v>
      </c>
      <c r="J269" s="1">
        <f t="shared" si="80"/>
        <v>246361.38000000047</v>
      </c>
      <c r="K269" s="40">
        <f>IF('Imperial ME - Current'!$C$16&lt;2.23,300.45-26.8531*(2.23-'Imperial ME - Current'!$C$16),300.45)</f>
        <v>300.45</v>
      </c>
      <c r="L269" s="1">
        <f t="shared" ref="L269:L308" si="87">K269+L268</f>
        <v>121706.14999999992</v>
      </c>
      <c r="O269" s="40">
        <v>291</v>
      </c>
      <c r="P269" s="93">
        <f>IF('Imperial ME - Current'!$D$16&lt;1.9311,906.5-265.11*(1.9311-'Imperial ME - Current'!$D$16)+400.13*(1.9311-'Imperial ME - Current'!$D$16)^2,906.5)</f>
        <v>906.5</v>
      </c>
      <c r="Q269" s="1">
        <f t="shared" si="81"/>
        <v>246361.38000000047</v>
      </c>
      <c r="R269" s="40">
        <f>IF('Imperial ME - Current'!$D$16&lt;2.23,300.45-26.8531*(2.23-'Imperial ME - Current'!$D$16),300.45)</f>
        <v>300.45</v>
      </c>
      <c r="S269" s="1">
        <f t="shared" ref="S269:S308" si="88">R269+S268</f>
        <v>121706.14999999992</v>
      </c>
      <c r="V269" s="40">
        <v>291</v>
      </c>
      <c r="W269" s="93">
        <f>IF('Imperial ME - Current'!$E$16&lt;1.9311,906.5-265.11*(1.9311-'Imperial ME - Current'!$E$16)+400.13*(1.9311-'Imperial ME - Current'!$E$16)^2,906.5)</f>
        <v>906.5</v>
      </c>
      <c r="X269" s="1">
        <f t="shared" si="82"/>
        <v>246361.38000000047</v>
      </c>
      <c r="Y269" s="40">
        <f>IF('Imperial ME - Current'!$E$16&lt;2.23,300.45-26.8531*(2.23-'Imperial ME - Current'!$E$16),300.45)</f>
        <v>300.45</v>
      </c>
      <c r="Z269" s="1">
        <f t="shared" ref="Z269:Z308" si="89">Y269+Z268</f>
        <v>121706.14999999992</v>
      </c>
      <c r="AC269" s="40">
        <v>291</v>
      </c>
      <c r="AD269" s="93">
        <f>IF('Imperial ME - Current'!$F$16&lt;1.9311,906.5-265.11*(1.9311-'Imperial ME - Current'!$F$16)+400.13*(1.9311-'Imperial ME - Current'!$F$16)^2,906.5)</f>
        <v>906.5</v>
      </c>
      <c r="AE269" s="1">
        <f t="shared" si="83"/>
        <v>246361.38000000047</v>
      </c>
      <c r="AF269" s="40">
        <f>IF('Imperial ME - Current'!$F$16&lt;2.23,300.45-26.8531*(2.23-'Imperial ME - Current'!$F$16),300.45)</f>
        <v>300.45</v>
      </c>
      <c r="AG269" s="1">
        <f t="shared" ref="AG269:AG308" si="90">AF269+AG268</f>
        <v>121706.14999999992</v>
      </c>
      <c r="AJ269" s="40">
        <v>291</v>
      </c>
      <c r="AK269" s="93">
        <f>IF('Imperial ME - Current'!$G$16&lt;1.9311,906.5-265.11*(1.9311-'Imperial ME - Current'!$G$16)+400.13*(1.9311-'Imperial ME - Current'!$G$16)^2,906.5)</f>
        <v>906.5</v>
      </c>
      <c r="AL269" s="1">
        <f t="shared" si="84"/>
        <v>246361.38000000047</v>
      </c>
      <c r="AM269" s="40">
        <f>IF('Imperial ME - Current'!$G$16&lt;2.23,300.45-26.8531*(2.23-'Imperial ME - Current'!$G$16),300.45)</f>
        <v>300.45</v>
      </c>
      <c r="AN269" s="1">
        <f t="shared" ref="AN269:AN308" si="91">AM269+AN268</f>
        <v>121706.14999999992</v>
      </c>
      <c r="AQ269" s="40">
        <v>291</v>
      </c>
      <c r="AR269" s="93">
        <f>IF('Imperial ME - Current'!$H$16&lt;1.9311,906.5-265.11*(1.9311-'Imperial ME - Current'!$H$16)+400.13*(1.9311-'Imperial ME - Current'!$H$16)^2,906.5)</f>
        <v>906.5</v>
      </c>
      <c r="AS269" s="1">
        <f t="shared" si="85"/>
        <v>246361.38000000047</v>
      </c>
      <c r="AT269" s="40">
        <f>IF('Imperial ME - Current'!$H$16&lt;2.23,300.45-26.8531*(2.23-'Imperial ME - Current'!$H$16),300.45)</f>
        <v>300.45</v>
      </c>
      <c r="AU269" s="1">
        <f t="shared" ref="AU269:AU307" si="92">AT269+AU268</f>
        <v>121706.14999999992</v>
      </c>
      <c r="AX269" s="40">
        <v>291</v>
      </c>
      <c r="AY269" s="93">
        <f>IF('Imperial ME - Current'!$I$16&lt;1.9311,906.5-265.11*(1.9311-'Imperial ME - Current'!$I$16)+400.13*(1.9311-'Imperial ME - Current'!$I$16)^2,906.5)</f>
        <v>906.5</v>
      </c>
      <c r="AZ269" s="1">
        <f t="shared" si="86"/>
        <v>246361.38000000047</v>
      </c>
      <c r="BA269" s="40">
        <f>IF('Imperial ME - Current'!$I$16&lt;2.23,300.45-26.8531*(2.23-'Imperial ME - Current'!$I$16),300.45)</f>
        <v>300.45</v>
      </c>
      <c r="BB269" s="1">
        <f t="shared" ref="BB269:BB308" si="93">BA269+BB268</f>
        <v>121706.14999999992</v>
      </c>
    </row>
    <row r="270" spans="1:54" x14ac:dyDescent="0.25">
      <c r="A270" s="40">
        <v>292</v>
      </c>
      <c r="B270" s="93">
        <f>IF('Imperial ME - Current'!$B$16&lt;1.9311,906.5-265.11*(1.9311-'Imperial ME - Current'!$B$16)+400.13*(1.9311-'Imperial ME - Current'!$B$16)^2,906.5)</f>
        <v>906.5</v>
      </c>
      <c r="C270" s="1">
        <f t="shared" si="79"/>
        <v>247267.88000000047</v>
      </c>
      <c r="D270" s="40">
        <f>IF('Imperial ME - Current'!$B$16&lt;2.23,300.45-26.8531*(2.23-'Imperial ME - Current'!$B$16),300.45)</f>
        <v>300.45</v>
      </c>
      <c r="E270" s="1">
        <f t="shared" si="78"/>
        <v>122006.59999999992</v>
      </c>
      <c r="H270" s="40">
        <v>292</v>
      </c>
      <c r="I270" s="93">
        <f>IF('Imperial ME - Current'!$C$16&lt;1.9311,906.5-265.11*(1.9311-'Imperial ME - Current'!$C$16)+400.13*(1.9311-'Imperial ME - Current'!$C$16)^2,906.5)</f>
        <v>906.5</v>
      </c>
      <c r="J270" s="1">
        <f t="shared" si="80"/>
        <v>247267.88000000047</v>
      </c>
      <c r="K270" s="40">
        <f>IF('Imperial ME - Current'!$C$16&lt;2.23,300.45-26.8531*(2.23-'Imperial ME - Current'!$C$16),300.45)</f>
        <v>300.45</v>
      </c>
      <c r="L270" s="1">
        <f t="shared" si="87"/>
        <v>122006.59999999992</v>
      </c>
      <c r="O270" s="40">
        <v>292</v>
      </c>
      <c r="P270" s="93">
        <f>IF('Imperial ME - Current'!$D$16&lt;1.9311,906.5-265.11*(1.9311-'Imperial ME - Current'!$D$16)+400.13*(1.9311-'Imperial ME - Current'!$D$16)^2,906.5)</f>
        <v>906.5</v>
      </c>
      <c r="Q270" s="1">
        <f t="shared" si="81"/>
        <v>247267.88000000047</v>
      </c>
      <c r="R270" s="40">
        <f>IF('Imperial ME - Current'!$D$16&lt;2.23,300.45-26.8531*(2.23-'Imperial ME - Current'!$D$16),300.45)</f>
        <v>300.45</v>
      </c>
      <c r="S270" s="1">
        <f t="shared" si="88"/>
        <v>122006.59999999992</v>
      </c>
      <c r="V270" s="40">
        <v>292</v>
      </c>
      <c r="W270" s="93">
        <f>IF('Imperial ME - Current'!$E$16&lt;1.9311,906.5-265.11*(1.9311-'Imperial ME - Current'!$E$16)+400.13*(1.9311-'Imperial ME - Current'!$E$16)^2,906.5)</f>
        <v>906.5</v>
      </c>
      <c r="X270" s="1">
        <f t="shared" si="82"/>
        <v>247267.88000000047</v>
      </c>
      <c r="Y270" s="40">
        <f>IF('Imperial ME - Current'!$E$16&lt;2.23,300.45-26.8531*(2.23-'Imperial ME - Current'!$E$16),300.45)</f>
        <v>300.45</v>
      </c>
      <c r="Z270" s="1">
        <f t="shared" si="89"/>
        <v>122006.59999999992</v>
      </c>
      <c r="AC270" s="40">
        <v>292</v>
      </c>
      <c r="AD270" s="93">
        <f>IF('Imperial ME - Current'!$F$16&lt;1.9311,906.5-265.11*(1.9311-'Imperial ME - Current'!$F$16)+400.13*(1.9311-'Imperial ME - Current'!$F$16)^2,906.5)</f>
        <v>906.5</v>
      </c>
      <c r="AE270" s="1">
        <f t="shared" si="83"/>
        <v>247267.88000000047</v>
      </c>
      <c r="AF270" s="40">
        <f>IF('Imperial ME - Current'!$F$16&lt;2.23,300.45-26.8531*(2.23-'Imperial ME - Current'!$F$16),300.45)</f>
        <v>300.45</v>
      </c>
      <c r="AG270" s="1">
        <f t="shared" si="90"/>
        <v>122006.59999999992</v>
      </c>
      <c r="AJ270" s="40">
        <v>292</v>
      </c>
      <c r="AK270" s="93">
        <f>IF('Imperial ME - Current'!$G$16&lt;1.9311,906.5-265.11*(1.9311-'Imperial ME - Current'!$G$16)+400.13*(1.9311-'Imperial ME - Current'!$G$16)^2,906.5)</f>
        <v>906.5</v>
      </c>
      <c r="AL270" s="1">
        <f t="shared" si="84"/>
        <v>247267.88000000047</v>
      </c>
      <c r="AM270" s="40">
        <f>IF('Imperial ME - Current'!$G$16&lt;2.23,300.45-26.8531*(2.23-'Imperial ME - Current'!$G$16),300.45)</f>
        <v>300.45</v>
      </c>
      <c r="AN270" s="1">
        <f t="shared" si="91"/>
        <v>122006.59999999992</v>
      </c>
      <c r="AQ270" s="40">
        <v>292</v>
      </c>
      <c r="AR270" s="93">
        <f>IF('Imperial ME - Current'!$H$16&lt;1.9311,906.5-265.11*(1.9311-'Imperial ME - Current'!$H$16)+400.13*(1.9311-'Imperial ME - Current'!$H$16)^2,906.5)</f>
        <v>906.5</v>
      </c>
      <c r="AS270" s="1">
        <f t="shared" si="85"/>
        <v>247267.88000000047</v>
      </c>
      <c r="AT270" s="40">
        <f>IF('Imperial ME - Current'!$H$16&lt;2.23,300.45-26.8531*(2.23-'Imperial ME - Current'!$H$16),300.45)</f>
        <v>300.45</v>
      </c>
      <c r="AU270" s="1">
        <f t="shared" si="92"/>
        <v>122006.59999999992</v>
      </c>
      <c r="AX270" s="40">
        <v>292</v>
      </c>
      <c r="AY270" s="93">
        <f>IF('Imperial ME - Current'!$I$16&lt;1.9311,906.5-265.11*(1.9311-'Imperial ME - Current'!$I$16)+400.13*(1.9311-'Imperial ME - Current'!$I$16)^2,906.5)</f>
        <v>906.5</v>
      </c>
      <c r="AZ270" s="1">
        <f t="shared" si="86"/>
        <v>247267.88000000047</v>
      </c>
      <c r="BA270" s="40">
        <f>IF('Imperial ME - Current'!$I$16&lt;2.23,300.45-26.8531*(2.23-'Imperial ME - Current'!$I$16),300.45)</f>
        <v>300.45</v>
      </c>
      <c r="BB270" s="1">
        <f t="shared" si="93"/>
        <v>122006.59999999992</v>
      </c>
    </row>
    <row r="271" spans="1:54" x14ac:dyDescent="0.25">
      <c r="A271" s="40">
        <v>293</v>
      </c>
      <c r="B271" s="93">
        <f>IF('Imperial ME - Current'!$B$16&lt;1.9311,906.5-265.11*(1.9311-'Imperial ME - Current'!$B$16)+400.13*(1.9311-'Imperial ME - Current'!$B$16)^2,906.5)</f>
        <v>906.5</v>
      </c>
      <c r="C271" s="1">
        <f t="shared" si="79"/>
        <v>248174.38000000047</v>
      </c>
      <c r="D271" s="40">
        <f>IF('Imperial ME - Current'!$B$16&lt;2.23,300.45-26.8531*(2.23-'Imperial ME - Current'!$B$16),300.45)</f>
        <v>300.45</v>
      </c>
      <c r="E271" s="1">
        <f t="shared" si="78"/>
        <v>122307.04999999992</v>
      </c>
      <c r="H271" s="40">
        <v>293</v>
      </c>
      <c r="I271" s="93">
        <f>IF('Imperial ME - Current'!$C$16&lt;1.9311,906.5-265.11*(1.9311-'Imperial ME - Current'!$C$16)+400.13*(1.9311-'Imperial ME - Current'!$C$16)^2,906.5)</f>
        <v>906.5</v>
      </c>
      <c r="J271" s="1">
        <f t="shared" si="80"/>
        <v>248174.38000000047</v>
      </c>
      <c r="K271" s="40">
        <f>IF('Imperial ME - Current'!$C$16&lt;2.23,300.45-26.8531*(2.23-'Imperial ME - Current'!$C$16),300.45)</f>
        <v>300.45</v>
      </c>
      <c r="L271" s="1">
        <f t="shared" si="87"/>
        <v>122307.04999999992</v>
      </c>
      <c r="O271" s="40">
        <v>293</v>
      </c>
      <c r="P271" s="93">
        <f>IF('Imperial ME - Current'!$D$16&lt;1.9311,906.5-265.11*(1.9311-'Imperial ME - Current'!$D$16)+400.13*(1.9311-'Imperial ME - Current'!$D$16)^2,906.5)</f>
        <v>906.5</v>
      </c>
      <c r="Q271" s="1">
        <f t="shared" si="81"/>
        <v>248174.38000000047</v>
      </c>
      <c r="R271" s="40">
        <f>IF('Imperial ME - Current'!$D$16&lt;2.23,300.45-26.8531*(2.23-'Imperial ME - Current'!$D$16),300.45)</f>
        <v>300.45</v>
      </c>
      <c r="S271" s="1">
        <f t="shared" si="88"/>
        <v>122307.04999999992</v>
      </c>
      <c r="V271" s="40">
        <v>293</v>
      </c>
      <c r="W271" s="93">
        <f>IF('Imperial ME - Current'!$E$16&lt;1.9311,906.5-265.11*(1.9311-'Imperial ME - Current'!$E$16)+400.13*(1.9311-'Imperial ME - Current'!$E$16)^2,906.5)</f>
        <v>906.5</v>
      </c>
      <c r="X271" s="1">
        <f t="shared" si="82"/>
        <v>248174.38000000047</v>
      </c>
      <c r="Y271" s="40">
        <f>IF('Imperial ME - Current'!$E$16&lt;2.23,300.45-26.8531*(2.23-'Imperial ME - Current'!$E$16),300.45)</f>
        <v>300.45</v>
      </c>
      <c r="Z271" s="1">
        <f t="shared" si="89"/>
        <v>122307.04999999992</v>
      </c>
      <c r="AC271" s="40">
        <v>293</v>
      </c>
      <c r="AD271" s="93">
        <f>IF('Imperial ME - Current'!$F$16&lt;1.9311,906.5-265.11*(1.9311-'Imperial ME - Current'!$F$16)+400.13*(1.9311-'Imperial ME - Current'!$F$16)^2,906.5)</f>
        <v>906.5</v>
      </c>
      <c r="AE271" s="1">
        <f t="shared" si="83"/>
        <v>248174.38000000047</v>
      </c>
      <c r="AF271" s="40">
        <f>IF('Imperial ME - Current'!$F$16&lt;2.23,300.45-26.8531*(2.23-'Imperial ME - Current'!$F$16),300.45)</f>
        <v>300.45</v>
      </c>
      <c r="AG271" s="1">
        <f t="shared" si="90"/>
        <v>122307.04999999992</v>
      </c>
      <c r="AJ271" s="40">
        <v>293</v>
      </c>
      <c r="AK271" s="93">
        <f>IF('Imperial ME - Current'!$G$16&lt;1.9311,906.5-265.11*(1.9311-'Imperial ME - Current'!$G$16)+400.13*(1.9311-'Imperial ME - Current'!$G$16)^2,906.5)</f>
        <v>906.5</v>
      </c>
      <c r="AL271" s="1">
        <f t="shared" si="84"/>
        <v>248174.38000000047</v>
      </c>
      <c r="AM271" s="40">
        <f>IF('Imperial ME - Current'!$G$16&lt;2.23,300.45-26.8531*(2.23-'Imperial ME - Current'!$G$16),300.45)</f>
        <v>300.45</v>
      </c>
      <c r="AN271" s="1">
        <f t="shared" si="91"/>
        <v>122307.04999999992</v>
      </c>
      <c r="AQ271" s="40">
        <v>293</v>
      </c>
      <c r="AR271" s="93">
        <f>IF('Imperial ME - Current'!$H$16&lt;1.9311,906.5-265.11*(1.9311-'Imperial ME - Current'!$H$16)+400.13*(1.9311-'Imperial ME - Current'!$H$16)^2,906.5)</f>
        <v>906.5</v>
      </c>
      <c r="AS271" s="1">
        <f t="shared" si="85"/>
        <v>248174.38000000047</v>
      </c>
      <c r="AT271" s="40">
        <f>IF('Imperial ME - Current'!$H$16&lt;2.23,300.45-26.8531*(2.23-'Imperial ME - Current'!$H$16),300.45)</f>
        <v>300.45</v>
      </c>
      <c r="AU271" s="1">
        <f t="shared" si="92"/>
        <v>122307.04999999992</v>
      </c>
      <c r="AX271" s="40">
        <v>293</v>
      </c>
      <c r="AY271" s="93">
        <f>IF('Imperial ME - Current'!$I$16&lt;1.9311,906.5-265.11*(1.9311-'Imperial ME - Current'!$I$16)+400.13*(1.9311-'Imperial ME - Current'!$I$16)^2,906.5)</f>
        <v>906.5</v>
      </c>
      <c r="AZ271" s="1">
        <f t="shared" si="86"/>
        <v>248174.38000000047</v>
      </c>
      <c r="BA271" s="40">
        <f>IF('Imperial ME - Current'!$I$16&lt;2.23,300.45-26.8531*(2.23-'Imperial ME - Current'!$I$16),300.45)</f>
        <v>300.45</v>
      </c>
      <c r="BB271" s="1">
        <f t="shared" si="93"/>
        <v>122307.04999999992</v>
      </c>
    </row>
    <row r="272" spans="1:54" x14ac:dyDescent="0.25">
      <c r="A272" s="40">
        <v>294</v>
      </c>
      <c r="B272" s="93">
        <f>IF('Imperial ME - Current'!$B$16&lt;1.9311,906.5-265.11*(1.9311-'Imperial ME - Current'!$B$16)+400.13*(1.9311-'Imperial ME - Current'!$B$16)^2,906.5)</f>
        <v>906.5</v>
      </c>
      <c r="C272" s="1">
        <f t="shared" si="79"/>
        <v>249080.88000000047</v>
      </c>
      <c r="D272" s="40">
        <f>IF('Imperial ME - Current'!$B$16&lt;2.23,300.45-26.8531*(2.23-'Imperial ME - Current'!$B$16),300.45)</f>
        <v>300.45</v>
      </c>
      <c r="E272" s="1">
        <f t="shared" si="78"/>
        <v>122607.49999999991</v>
      </c>
      <c r="H272" s="40">
        <v>294</v>
      </c>
      <c r="I272" s="93">
        <f>IF('Imperial ME - Current'!$C$16&lt;1.9311,906.5-265.11*(1.9311-'Imperial ME - Current'!$C$16)+400.13*(1.9311-'Imperial ME - Current'!$C$16)^2,906.5)</f>
        <v>906.5</v>
      </c>
      <c r="J272" s="1">
        <f t="shared" si="80"/>
        <v>249080.88000000047</v>
      </c>
      <c r="K272" s="40">
        <f>IF('Imperial ME - Current'!$C$16&lt;2.23,300.45-26.8531*(2.23-'Imperial ME - Current'!$C$16),300.45)</f>
        <v>300.45</v>
      </c>
      <c r="L272" s="1">
        <f t="shared" si="87"/>
        <v>122607.49999999991</v>
      </c>
      <c r="O272" s="40">
        <v>294</v>
      </c>
      <c r="P272" s="93">
        <f>IF('Imperial ME - Current'!$D$16&lt;1.9311,906.5-265.11*(1.9311-'Imperial ME - Current'!$D$16)+400.13*(1.9311-'Imperial ME - Current'!$D$16)^2,906.5)</f>
        <v>906.5</v>
      </c>
      <c r="Q272" s="1">
        <f t="shared" si="81"/>
        <v>249080.88000000047</v>
      </c>
      <c r="R272" s="40">
        <f>IF('Imperial ME - Current'!$D$16&lt;2.23,300.45-26.8531*(2.23-'Imperial ME - Current'!$D$16),300.45)</f>
        <v>300.45</v>
      </c>
      <c r="S272" s="1">
        <f t="shared" si="88"/>
        <v>122607.49999999991</v>
      </c>
      <c r="V272" s="40">
        <v>294</v>
      </c>
      <c r="W272" s="93">
        <f>IF('Imperial ME - Current'!$E$16&lt;1.9311,906.5-265.11*(1.9311-'Imperial ME - Current'!$E$16)+400.13*(1.9311-'Imperial ME - Current'!$E$16)^2,906.5)</f>
        <v>906.5</v>
      </c>
      <c r="X272" s="1">
        <f t="shared" si="82"/>
        <v>249080.88000000047</v>
      </c>
      <c r="Y272" s="40">
        <f>IF('Imperial ME - Current'!$E$16&lt;2.23,300.45-26.8531*(2.23-'Imperial ME - Current'!$E$16),300.45)</f>
        <v>300.45</v>
      </c>
      <c r="Z272" s="1">
        <f t="shared" si="89"/>
        <v>122607.49999999991</v>
      </c>
      <c r="AC272" s="40">
        <v>294</v>
      </c>
      <c r="AD272" s="93">
        <f>IF('Imperial ME - Current'!$F$16&lt;1.9311,906.5-265.11*(1.9311-'Imperial ME - Current'!$F$16)+400.13*(1.9311-'Imperial ME - Current'!$F$16)^2,906.5)</f>
        <v>906.5</v>
      </c>
      <c r="AE272" s="1">
        <f t="shared" si="83"/>
        <v>249080.88000000047</v>
      </c>
      <c r="AF272" s="40">
        <f>IF('Imperial ME - Current'!$F$16&lt;2.23,300.45-26.8531*(2.23-'Imperial ME - Current'!$F$16),300.45)</f>
        <v>300.45</v>
      </c>
      <c r="AG272" s="1">
        <f t="shared" si="90"/>
        <v>122607.49999999991</v>
      </c>
      <c r="AJ272" s="40">
        <v>294</v>
      </c>
      <c r="AK272" s="93">
        <f>IF('Imperial ME - Current'!$G$16&lt;1.9311,906.5-265.11*(1.9311-'Imperial ME - Current'!$G$16)+400.13*(1.9311-'Imperial ME - Current'!$G$16)^2,906.5)</f>
        <v>906.5</v>
      </c>
      <c r="AL272" s="1">
        <f t="shared" si="84"/>
        <v>249080.88000000047</v>
      </c>
      <c r="AM272" s="40">
        <f>IF('Imperial ME - Current'!$G$16&lt;2.23,300.45-26.8531*(2.23-'Imperial ME - Current'!$G$16),300.45)</f>
        <v>300.45</v>
      </c>
      <c r="AN272" s="1">
        <f t="shared" si="91"/>
        <v>122607.49999999991</v>
      </c>
      <c r="AQ272" s="40">
        <v>294</v>
      </c>
      <c r="AR272" s="93">
        <f>IF('Imperial ME - Current'!$H$16&lt;1.9311,906.5-265.11*(1.9311-'Imperial ME - Current'!$H$16)+400.13*(1.9311-'Imperial ME - Current'!$H$16)^2,906.5)</f>
        <v>906.5</v>
      </c>
      <c r="AS272" s="1">
        <f t="shared" si="85"/>
        <v>249080.88000000047</v>
      </c>
      <c r="AT272" s="40">
        <f>IF('Imperial ME - Current'!$H$16&lt;2.23,300.45-26.8531*(2.23-'Imperial ME - Current'!$H$16),300.45)</f>
        <v>300.45</v>
      </c>
      <c r="AU272" s="1">
        <f t="shared" si="92"/>
        <v>122607.49999999991</v>
      </c>
      <c r="AX272" s="40">
        <v>294</v>
      </c>
      <c r="AY272" s="93">
        <f>IF('Imperial ME - Current'!$I$16&lt;1.9311,906.5-265.11*(1.9311-'Imperial ME - Current'!$I$16)+400.13*(1.9311-'Imperial ME - Current'!$I$16)^2,906.5)</f>
        <v>906.5</v>
      </c>
      <c r="AZ272" s="1">
        <f t="shared" si="86"/>
        <v>249080.88000000047</v>
      </c>
      <c r="BA272" s="40">
        <f>IF('Imperial ME - Current'!$I$16&lt;2.23,300.45-26.8531*(2.23-'Imperial ME - Current'!$I$16),300.45)</f>
        <v>300.45</v>
      </c>
      <c r="BB272" s="1">
        <f t="shared" si="93"/>
        <v>122607.49999999991</v>
      </c>
    </row>
    <row r="273" spans="1:54" x14ac:dyDescent="0.25">
      <c r="A273" s="40">
        <v>295</v>
      </c>
      <c r="B273" s="93">
        <f>IF('Imperial ME - Current'!$B$16&lt;1.9311,906.5-265.11*(1.9311-'Imperial ME - Current'!$B$16)+400.13*(1.9311-'Imperial ME - Current'!$B$16)^2,906.5)</f>
        <v>906.5</v>
      </c>
      <c r="C273" s="1">
        <f t="shared" si="79"/>
        <v>249987.38000000047</v>
      </c>
      <c r="D273" s="40">
        <f>IF('Imperial ME - Current'!$B$16&lt;2.23,300.45-26.8531*(2.23-'Imperial ME - Current'!$B$16),300.45)</f>
        <v>300.45</v>
      </c>
      <c r="E273" s="1">
        <f t="shared" si="78"/>
        <v>122907.94999999991</v>
      </c>
      <c r="H273" s="40">
        <v>295</v>
      </c>
      <c r="I273" s="93">
        <f>IF('Imperial ME - Current'!$C$16&lt;1.9311,906.5-265.11*(1.9311-'Imperial ME - Current'!$C$16)+400.13*(1.9311-'Imperial ME - Current'!$C$16)^2,906.5)</f>
        <v>906.5</v>
      </c>
      <c r="J273" s="1">
        <f t="shared" si="80"/>
        <v>249987.38000000047</v>
      </c>
      <c r="K273" s="40">
        <f>IF('Imperial ME - Current'!$C$16&lt;2.23,300.45-26.8531*(2.23-'Imperial ME - Current'!$C$16),300.45)</f>
        <v>300.45</v>
      </c>
      <c r="L273" s="1">
        <f t="shared" si="87"/>
        <v>122907.94999999991</v>
      </c>
      <c r="O273" s="40">
        <v>295</v>
      </c>
      <c r="P273" s="93">
        <f>IF('Imperial ME - Current'!$D$16&lt;1.9311,906.5-265.11*(1.9311-'Imperial ME - Current'!$D$16)+400.13*(1.9311-'Imperial ME - Current'!$D$16)^2,906.5)</f>
        <v>906.5</v>
      </c>
      <c r="Q273" s="1">
        <f t="shared" si="81"/>
        <v>249987.38000000047</v>
      </c>
      <c r="R273" s="40">
        <f>IF('Imperial ME - Current'!$D$16&lt;2.23,300.45-26.8531*(2.23-'Imperial ME - Current'!$D$16),300.45)</f>
        <v>300.45</v>
      </c>
      <c r="S273" s="1">
        <f t="shared" si="88"/>
        <v>122907.94999999991</v>
      </c>
      <c r="V273" s="40">
        <v>295</v>
      </c>
      <c r="W273" s="93">
        <f>IF('Imperial ME - Current'!$E$16&lt;1.9311,906.5-265.11*(1.9311-'Imperial ME - Current'!$E$16)+400.13*(1.9311-'Imperial ME - Current'!$E$16)^2,906.5)</f>
        <v>906.5</v>
      </c>
      <c r="X273" s="1">
        <f t="shared" si="82"/>
        <v>249987.38000000047</v>
      </c>
      <c r="Y273" s="40">
        <f>IF('Imperial ME - Current'!$E$16&lt;2.23,300.45-26.8531*(2.23-'Imperial ME - Current'!$E$16),300.45)</f>
        <v>300.45</v>
      </c>
      <c r="Z273" s="1">
        <f t="shared" si="89"/>
        <v>122907.94999999991</v>
      </c>
      <c r="AC273" s="40">
        <v>295</v>
      </c>
      <c r="AD273" s="93">
        <f>IF('Imperial ME - Current'!$F$16&lt;1.9311,906.5-265.11*(1.9311-'Imperial ME - Current'!$F$16)+400.13*(1.9311-'Imperial ME - Current'!$F$16)^2,906.5)</f>
        <v>906.5</v>
      </c>
      <c r="AE273" s="1">
        <f t="shared" si="83"/>
        <v>249987.38000000047</v>
      </c>
      <c r="AF273" s="40">
        <f>IF('Imperial ME - Current'!$F$16&lt;2.23,300.45-26.8531*(2.23-'Imperial ME - Current'!$F$16),300.45)</f>
        <v>300.45</v>
      </c>
      <c r="AG273" s="1">
        <f t="shared" si="90"/>
        <v>122907.94999999991</v>
      </c>
      <c r="AJ273" s="40">
        <v>295</v>
      </c>
      <c r="AK273" s="93">
        <f>IF('Imperial ME - Current'!$G$16&lt;1.9311,906.5-265.11*(1.9311-'Imperial ME - Current'!$G$16)+400.13*(1.9311-'Imperial ME - Current'!$G$16)^2,906.5)</f>
        <v>906.5</v>
      </c>
      <c r="AL273" s="1">
        <f t="shared" si="84"/>
        <v>249987.38000000047</v>
      </c>
      <c r="AM273" s="40">
        <f>IF('Imperial ME - Current'!$G$16&lt;2.23,300.45-26.8531*(2.23-'Imperial ME - Current'!$G$16),300.45)</f>
        <v>300.45</v>
      </c>
      <c r="AN273" s="1">
        <f t="shared" si="91"/>
        <v>122907.94999999991</v>
      </c>
      <c r="AQ273" s="40">
        <v>295</v>
      </c>
      <c r="AR273" s="93">
        <f>IF('Imperial ME - Current'!$H$16&lt;1.9311,906.5-265.11*(1.9311-'Imperial ME - Current'!$H$16)+400.13*(1.9311-'Imperial ME - Current'!$H$16)^2,906.5)</f>
        <v>906.5</v>
      </c>
      <c r="AS273" s="1">
        <f t="shared" si="85"/>
        <v>249987.38000000047</v>
      </c>
      <c r="AT273" s="40">
        <f>IF('Imperial ME - Current'!$H$16&lt;2.23,300.45-26.8531*(2.23-'Imperial ME - Current'!$H$16),300.45)</f>
        <v>300.45</v>
      </c>
      <c r="AU273" s="1">
        <f t="shared" si="92"/>
        <v>122907.94999999991</v>
      </c>
      <c r="AX273" s="40">
        <v>295</v>
      </c>
      <c r="AY273" s="93">
        <f>IF('Imperial ME - Current'!$I$16&lt;1.9311,906.5-265.11*(1.9311-'Imperial ME - Current'!$I$16)+400.13*(1.9311-'Imperial ME - Current'!$I$16)^2,906.5)</f>
        <v>906.5</v>
      </c>
      <c r="AZ273" s="1">
        <f t="shared" si="86"/>
        <v>249987.38000000047</v>
      </c>
      <c r="BA273" s="40">
        <f>IF('Imperial ME - Current'!$I$16&lt;2.23,300.45-26.8531*(2.23-'Imperial ME - Current'!$I$16),300.45)</f>
        <v>300.45</v>
      </c>
      <c r="BB273" s="1">
        <f t="shared" si="93"/>
        <v>122907.94999999991</v>
      </c>
    </row>
    <row r="274" spans="1:54" x14ac:dyDescent="0.25">
      <c r="A274" s="40">
        <v>296</v>
      </c>
      <c r="B274" s="93">
        <f>IF('Imperial ME - Current'!$B$16&lt;1.9311,906.5-265.11*(1.9311-'Imperial ME - Current'!$B$16)+400.13*(1.9311-'Imperial ME - Current'!$B$16)^2,906.5)</f>
        <v>906.5</v>
      </c>
      <c r="C274" s="1">
        <f t="shared" si="79"/>
        <v>250893.88000000047</v>
      </c>
      <c r="D274" s="40">
        <f>IF('Imperial ME - Current'!$B$16&lt;2.23,300.45-26.8531*(2.23-'Imperial ME - Current'!$B$16),300.45)</f>
        <v>300.45</v>
      </c>
      <c r="E274" s="1">
        <f t="shared" si="78"/>
        <v>123208.39999999991</v>
      </c>
      <c r="H274" s="40">
        <v>296</v>
      </c>
      <c r="I274" s="93">
        <f>IF('Imperial ME - Current'!$C$16&lt;1.9311,906.5-265.11*(1.9311-'Imperial ME - Current'!$C$16)+400.13*(1.9311-'Imperial ME - Current'!$C$16)^2,906.5)</f>
        <v>906.5</v>
      </c>
      <c r="J274" s="1">
        <f t="shared" si="80"/>
        <v>250893.88000000047</v>
      </c>
      <c r="K274" s="40">
        <f>IF('Imperial ME - Current'!$C$16&lt;2.23,300.45-26.8531*(2.23-'Imperial ME - Current'!$C$16),300.45)</f>
        <v>300.45</v>
      </c>
      <c r="L274" s="1">
        <f t="shared" si="87"/>
        <v>123208.39999999991</v>
      </c>
      <c r="O274" s="40">
        <v>296</v>
      </c>
      <c r="P274" s="93">
        <f>IF('Imperial ME - Current'!$D$16&lt;1.9311,906.5-265.11*(1.9311-'Imperial ME - Current'!$D$16)+400.13*(1.9311-'Imperial ME - Current'!$D$16)^2,906.5)</f>
        <v>906.5</v>
      </c>
      <c r="Q274" s="1">
        <f t="shared" si="81"/>
        <v>250893.88000000047</v>
      </c>
      <c r="R274" s="40">
        <f>IF('Imperial ME - Current'!$D$16&lt;2.23,300.45-26.8531*(2.23-'Imperial ME - Current'!$D$16),300.45)</f>
        <v>300.45</v>
      </c>
      <c r="S274" s="1">
        <f t="shared" si="88"/>
        <v>123208.39999999991</v>
      </c>
      <c r="V274" s="40">
        <v>296</v>
      </c>
      <c r="W274" s="93">
        <f>IF('Imperial ME - Current'!$E$16&lt;1.9311,906.5-265.11*(1.9311-'Imperial ME - Current'!$E$16)+400.13*(1.9311-'Imperial ME - Current'!$E$16)^2,906.5)</f>
        <v>906.5</v>
      </c>
      <c r="X274" s="1">
        <f t="shared" si="82"/>
        <v>250893.88000000047</v>
      </c>
      <c r="Y274" s="40">
        <f>IF('Imperial ME - Current'!$E$16&lt;2.23,300.45-26.8531*(2.23-'Imperial ME - Current'!$E$16),300.45)</f>
        <v>300.45</v>
      </c>
      <c r="Z274" s="1">
        <f t="shared" si="89"/>
        <v>123208.39999999991</v>
      </c>
      <c r="AC274" s="40">
        <v>296</v>
      </c>
      <c r="AD274" s="93">
        <f>IF('Imperial ME - Current'!$F$16&lt;1.9311,906.5-265.11*(1.9311-'Imperial ME - Current'!$F$16)+400.13*(1.9311-'Imperial ME - Current'!$F$16)^2,906.5)</f>
        <v>906.5</v>
      </c>
      <c r="AE274" s="1">
        <f t="shared" si="83"/>
        <v>250893.88000000047</v>
      </c>
      <c r="AF274" s="40">
        <f>IF('Imperial ME - Current'!$F$16&lt;2.23,300.45-26.8531*(2.23-'Imperial ME - Current'!$F$16),300.45)</f>
        <v>300.45</v>
      </c>
      <c r="AG274" s="1">
        <f t="shared" si="90"/>
        <v>123208.39999999991</v>
      </c>
      <c r="AJ274" s="40">
        <v>296</v>
      </c>
      <c r="AK274" s="93">
        <f>IF('Imperial ME - Current'!$G$16&lt;1.9311,906.5-265.11*(1.9311-'Imperial ME - Current'!$G$16)+400.13*(1.9311-'Imperial ME - Current'!$G$16)^2,906.5)</f>
        <v>906.5</v>
      </c>
      <c r="AL274" s="1">
        <f t="shared" si="84"/>
        <v>250893.88000000047</v>
      </c>
      <c r="AM274" s="40">
        <f>IF('Imperial ME - Current'!$G$16&lt;2.23,300.45-26.8531*(2.23-'Imperial ME - Current'!$G$16),300.45)</f>
        <v>300.45</v>
      </c>
      <c r="AN274" s="1">
        <f t="shared" si="91"/>
        <v>123208.39999999991</v>
      </c>
      <c r="AQ274" s="40">
        <v>296</v>
      </c>
      <c r="AR274" s="93">
        <f>IF('Imperial ME - Current'!$H$16&lt;1.9311,906.5-265.11*(1.9311-'Imperial ME - Current'!$H$16)+400.13*(1.9311-'Imperial ME - Current'!$H$16)^2,906.5)</f>
        <v>906.5</v>
      </c>
      <c r="AS274" s="1">
        <f t="shared" si="85"/>
        <v>250893.88000000047</v>
      </c>
      <c r="AT274" s="40">
        <f>IF('Imperial ME - Current'!$H$16&lt;2.23,300.45-26.8531*(2.23-'Imperial ME - Current'!$H$16),300.45)</f>
        <v>300.45</v>
      </c>
      <c r="AU274" s="1">
        <f t="shared" si="92"/>
        <v>123208.39999999991</v>
      </c>
      <c r="AX274" s="40">
        <v>296</v>
      </c>
      <c r="AY274" s="93">
        <f>IF('Imperial ME - Current'!$I$16&lt;1.9311,906.5-265.11*(1.9311-'Imperial ME - Current'!$I$16)+400.13*(1.9311-'Imperial ME - Current'!$I$16)^2,906.5)</f>
        <v>906.5</v>
      </c>
      <c r="AZ274" s="1">
        <f t="shared" si="86"/>
        <v>250893.88000000047</v>
      </c>
      <c r="BA274" s="40">
        <f>IF('Imperial ME - Current'!$I$16&lt;2.23,300.45-26.8531*(2.23-'Imperial ME - Current'!$I$16),300.45)</f>
        <v>300.45</v>
      </c>
      <c r="BB274" s="1">
        <f t="shared" si="93"/>
        <v>123208.39999999991</v>
      </c>
    </row>
    <row r="275" spans="1:54" x14ac:dyDescent="0.25">
      <c r="A275" s="40">
        <v>297</v>
      </c>
      <c r="B275" s="93">
        <f>IF('Imperial ME - Current'!$B$16&lt;1.9311,906.5-265.11*(1.9311-'Imperial ME - Current'!$B$16)+400.13*(1.9311-'Imperial ME - Current'!$B$16)^2,906.5)</f>
        <v>906.5</v>
      </c>
      <c r="C275" s="1">
        <f t="shared" si="79"/>
        <v>251800.38000000047</v>
      </c>
      <c r="D275" s="40">
        <f>IF('Imperial ME - Current'!$B$16&lt;2.23,300.45-26.8531*(2.23-'Imperial ME - Current'!$B$16),300.45)</f>
        <v>300.45</v>
      </c>
      <c r="E275" s="1">
        <f t="shared" si="78"/>
        <v>123508.8499999999</v>
      </c>
      <c r="H275" s="40">
        <v>297</v>
      </c>
      <c r="I275" s="93">
        <f>IF('Imperial ME - Current'!$C$16&lt;1.9311,906.5-265.11*(1.9311-'Imperial ME - Current'!$C$16)+400.13*(1.9311-'Imperial ME - Current'!$C$16)^2,906.5)</f>
        <v>906.5</v>
      </c>
      <c r="J275" s="1">
        <f t="shared" si="80"/>
        <v>251800.38000000047</v>
      </c>
      <c r="K275" s="40">
        <f>IF('Imperial ME - Current'!$C$16&lt;2.23,300.45-26.8531*(2.23-'Imperial ME - Current'!$C$16),300.45)</f>
        <v>300.45</v>
      </c>
      <c r="L275" s="1">
        <f t="shared" si="87"/>
        <v>123508.8499999999</v>
      </c>
      <c r="O275" s="40">
        <v>297</v>
      </c>
      <c r="P275" s="93">
        <f>IF('Imperial ME - Current'!$D$16&lt;1.9311,906.5-265.11*(1.9311-'Imperial ME - Current'!$D$16)+400.13*(1.9311-'Imperial ME - Current'!$D$16)^2,906.5)</f>
        <v>906.5</v>
      </c>
      <c r="Q275" s="1">
        <f t="shared" si="81"/>
        <v>251800.38000000047</v>
      </c>
      <c r="R275" s="40">
        <f>IF('Imperial ME - Current'!$D$16&lt;2.23,300.45-26.8531*(2.23-'Imperial ME - Current'!$D$16),300.45)</f>
        <v>300.45</v>
      </c>
      <c r="S275" s="1">
        <f t="shared" si="88"/>
        <v>123508.8499999999</v>
      </c>
      <c r="V275" s="40">
        <v>297</v>
      </c>
      <c r="W275" s="93">
        <f>IF('Imperial ME - Current'!$E$16&lt;1.9311,906.5-265.11*(1.9311-'Imperial ME - Current'!$E$16)+400.13*(1.9311-'Imperial ME - Current'!$E$16)^2,906.5)</f>
        <v>906.5</v>
      </c>
      <c r="X275" s="1">
        <f t="shared" si="82"/>
        <v>251800.38000000047</v>
      </c>
      <c r="Y275" s="40">
        <f>IF('Imperial ME - Current'!$E$16&lt;2.23,300.45-26.8531*(2.23-'Imperial ME - Current'!$E$16),300.45)</f>
        <v>300.45</v>
      </c>
      <c r="Z275" s="1">
        <f t="shared" si="89"/>
        <v>123508.8499999999</v>
      </c>
      <c r="AC275" s="40">
        <v>297</v>
      </c>
      <c r="AD275" s="93">
        <f>IF('Imperial ME - Current'!$F$16&lt;1.9311,906.5-265.11*(1.9311-'Imperial ME - Current'!$F$16)+400.13*(1.9311-'Imperial ME - Current'!$F$16)^2,906.5)</f>
        <v>906.5</v>
      </c>
      <c r="AE275" s="1">
        <f t="shared" si="83"/>
        <v>251800.38000000047</v>
      </c>
      <c r="AF275" s="40">
        <f>IF('Imperial ME - Current'!$F$16&lt;2.23,300.45-26.8531*(2.23-'Imperial ME - Current'!$F$16),300.45)</f>
        <v>300.45</v>
      </c>
      <c r="AG275" s="1">
        <f t="shared" si="90"/>
        <v>123508.8499999999</v>
      </c>
      <c r="AJ275" s="40">
        <v>297</v>
      </c>
      <c r="AK275" s="93">
        <f>IF('Imperial ME - Current'!$G$16&lt;1.9311,906.5-265.11*(1.9311-'Imperial ME - Current'!$G$16)+400.13*(1.9311-'Imperial ME - Current'!$G$16)^2,906.5)</f>
        <v>906.5</v>
      </c>
      <c r="AL275" s="1">
        <f t="shared" si="84"/>
        <v>251800.38000000047</v>
      </c>
      <c r="AM275" s="40">
        <f>IF('Imperial ME - Current'!$G$16&lt;2.23,300.45-26.8531*(2.23-'Imperial ME - Current'!$G$16),300.45)</f>
        <v>300.45</v>
      </c>
      <c r="AN275" s="1">
        <f t="shared" si="91"/>
        <v>123508.8499999999</v>
      </c>
      <c r="AQ275" s="40">
        <v>297</v>
      </c>
      <c r="AR275" s="93">
        <f>IF('Imperial ME - Current'!$H$16&lt;1.9311,906.5-265.11*(1.9311-'Imperial ME - Current'!$H$16)+400.13*(1.9311-'Imperial ME - Current'!$H$16)^2,906.5)</f>
        <v>906.5</v>
      </c>
      <c r="AS275" s="1">
        <f t="shared" si="85"/>
        <v>251800.38000000047</v>
      </c>
      <c r="AT275" s="40">
        <f>IF('Imperial ME - Current'!$H$16&lt;2.23,300.45-26.8531*(2.23-'Imperial ME - Current'!$H$16),300.45)</f>
        <v>300.45</v>
      </c>
      <c r="AU275" s="1">
        <f t="shared" si="92"/>
        <v>123508.8499999999</v>
      </c>
      <c r="AX275" s="40">
        <v>297</v>
      </c>
      <c r="AY275" s="93">
        <f>IF('Imperial ME - Current'!$I$16&lt;1.9311,906.5-265.11*(1.9311-'Imperial ME - Current'!$I$16)+400.13*(1.9311-'Imperial ME - Current'!$I$16)^2,906.5)</f>
        <v>906.5</v>
      </c>
      <c r="AZ275" s="1">
        <f t="shared" si="86"/>
        <v>251800.38000000047</v>
      </c>
      <c r="BA275" s="40">
        <f>IF('Imperial ME - Current'!$I$16&lt;2.23,300.45-26.8531*(2.23-'Imperial ME - Current'!$I$16),300.45)</f>
        <v>300.45</v>
      </c>
      <c r="BB275" s="1">
        <f t="shared" si="93"/>
        <v>123508.8499999999</v>
      </c>
    </row>
    <row r="276" spans="1:54" x14ac:dyDescent="0.25">
      <c r="A276" s="40">
        <v>298</v>
      </c>
      <c r="B276" s="93">
        <f>IF('Imperial ME - Current'!$B$16&lt;1.9311,906.5-265.11*(1.9311-'Imperial ME - Current'!$B$16)+400.13*(1.9311-'Imperial ME - Current'!$B$16)^2,906.5)</f>
        <v>906.5</v>
      </c>
      <c r="C276" s="1">
        <f t="shared" si="79"/>
        <v>252706.88000000047</v>
      </c>
      <c r="D276" s="40">
        <f>IF('Imperial ME - Current'!$B$16&lt;2.23,300.45-26.8531*(2.23-'Imperial ME - Current'!$B$16),300.45)</f>
        <v>300.45</v>
      </c>
      <c r="E276" s="1">
        <f t="shared" si="78"/>
        <v>123809.2999999999</v>
      </c>
      <c r="H276" s="40">
        <v>298</v>
      </c>
      <c r="I276" s="93">
        <f>IF('Imperial ME - Current'!$C$16&lt;1.9311,906.5-265.11*(1.9311-'Imperial ME - Current'!$C$16)+400.13*(1.9311-'Imperial ME - Current'!$C$16)^2,906.5)</f>
        <v>906.5</v>
      </c>
      <c r="J276" s="1">
        <f t="shared" si="80"/>
        <v>252706.88000000047</v>
      </c>
      <c r="K276" s="40">
        <f>IF('Imperial ME - Current'!$C$16&lt;2.23,300.45-26.8531*(2.23-'Imperial ME - Current'!$C$16),300.45)</f>
        <v>300.45</v>
      </c>
      <c r="L276" s="1">
        <f t="shared" si="87"/>
        <v>123809.2999999999</v>
      </c>
      <c r="O276" s="40">
        <v>298</v>
      </c>
      <c r="P276" s="93">
        <f>IF('Imperial ME - Current'!$D$16&lt;1.9311,906.5-265.11*(1.9311-'Imperial ME - Current'!$D$16)+400.13*(1.9311-'Imperial ME - Current'!$D$16)^2,906.5)</f>
        <v>906.5</v>
      </c>
      <c r="Q276" s="1">
        <f t="shared" si="81"/>
        <v>252706.88000000047</v>
      </c>
      <c r="R276" s="40">
        <f>IF('Imperial ME - Current'!$D$16&lt;2.23,300.45-26.8531*(2.23-'Imperial ME - Current'!$D$16),300.45)</f>
        <v>300.45</v>
      </c>
      <c r="S276" s="1">
        <f t="shared" si="88"/>
        <v>123809.2999999999</v>
      </c>
      <c r="V276" s="40">
        <v>298</v>
      </c>
      <c r="W276" s="93">
        <f>IF('Imperial ME - Current'!$E$16&lt;1.9311,906.5-265.11*(1.9311-'Imperial ME - Current'!$E$16)+400.13*(1.9311-'Imperial ME - Current'!$E$16)^2,906.5)</f>
        <v>906.5</v>
      </c>
      <c r="X276" s="1">
        <f t="shared" si="82"/>
        <v>252706.88000000047</v>
      </c>
      <c r="Y276" s="40">
        <f>IF('Imperial ME - Current'!$E$16&lt;2.23,300.45-26.8531*(2.23-'Imperial ME - Current'!$E$16),300.45)</f>
        <v>300.45</v>
      </c>
      <c r="Z276" s="1">
        <f t="shared" si="89"/>
        <v>123809.2999999999</v>
      </c>
      <c r="AC276" s="40">
        <v>298</v>
      </c>
      <c r="AD276" s="93">
        <f>IF('Imperial ME - Current'!$F$16&lt;1.9311,906.5-265.11*(1.9311-'Imperial ME - Current'!$F$16)+400.13*(1.9311-'Imperial ME - Current'!$F$16)^2,906.5)</f>
        <v>906.5</v>
      </c>
      <c r="AE276" s="1">
        <f t="shared" si="83"/>
        <v>252706.88000000047</v>
      </c>
      <c r="AF276" s="40">
        <f>IF('Imperial ME - Current'!$F$16&lt;2.23,300.45-26.8531*(2.23-'Imperial ME - Current'!$F$16),300.45)</f>
        <v>300.45</v>
      </c>
      <c r="AG276" s="1">
        <f t="shared" si="90"/>
        <v>123809.2999999999</v>
      </c>
      <c r="AJ276" s="40">
        <v>298</v>
      </c>
      <c r="AK276" s="93">
        <f>IF('Imperial ME - Current'!$G$16&lt;1.9311,906.5-265.11*(1.9311-'Imperial ME - Current'!$G$16)+400.13*(1.9311-'Imperial ME - Current'!$G$16)^2,906.5)</f>
        <v>906.5</v>
      </c>
      <c r="AL276" s="1">
        <f t="shared" si="84"/>
        <v>252706.88000000047</v>
      </c>
      <c r="AM276" s="40">
        <f>IF('Imperial ME - Current'!$G$16&lt;2.23,300.45-26.8531*(2.23-'Imperial ME - Current'!$G$16),300.45)</f>
        <v>300.45</v>
      </c>
      <c r="AN276" s="1">
        <f t="shared" si="91"/>
        <v>123809.2999999999</v>
      </c>
      <c r="AQ276" s="40">
        <v>298</v>
      </c>
      <c r="AR276" s="93">
        <f>IF('Imperial ME - Current'!$H$16&lt;1.9311,906.5-265.11*(1.9311-'Imperial ME - Current'!$H$16)+400.13*(1.9311-'Imperial ME - Current'!$H$16)^2,906.5)</f>
        <v>906.5</v>
      </c>
      <c r="AS276" s="1">
        <f t="shared" si="85"/>
        <v>252706.88000000047</v>
      </c>
      <c r="AT276" s="40">
        <f>IF('Imperial ME - Current'!$H$16&lt;2.23,300.45-26.8531*(2.23-'Imperial ME - Current'!$H$16),300.45)</f>
        <v>300.45</v>
      </c>
      <c r="AU276" s="1">
        <f t="shared" si="92"/>
        <v>123809.2999999999</v>
      </c>
      <c r="AX276" s="40">
        <v>298</v>
      </c>
      <c r="AY276" s="93">
        <f>IF('Imperial ME - Current'!$I$16&lt;1.9311,906.5-265.11*(1.9311-'Imperial ME - Current'!$I$16)+400.13*(1.9311-'Imperial ME - Current'!$I$16)^2,906.5)</f>
        <v>906.5</v>
      </c>
      <c r="AZ276" s="1">
        <f t="shared" si="86"/>
        <v>252706.88000000047</v>
      </c>
      <c r="BA276" s="40">
        <f>IF('Imperial ME - Current'!$I$16&lt;2.23,300.45-26.8531*(2.23-'Imperial ME - Current'!$I$16),300.45)</f>
        <v>300.45</v>
      </c>
      <c r="BB276" s="1">
        <f t="shared" si="93"/>
        <v>123809.2999999999</v>
      </c>
    </row>
    <row r="277" spans="1:54" x14ac:dyDescent="0.25">
      <c r="A277" s="40">
        <v>299</v>
      </c>
      <c r="B277" s="93">
        <f>IF('Imperial ME - Current'!$B$16&lt;1.9311,906.5-265.11*(1.9311-'Imperial ME - Current'!$B$16)+400.13*(1.9311-'Imperial ME - Current'!$B$16)^2,906.5)</f>
        <v>906.5</v>
      </c>
      <c r="C277" s="1">
        <f t="shared" si="79"/>
        <v>253613.38000000047</v>
      </c>
      <c r="D277" s="40">
        <f>IF('Imperial ME - Current'!$B$16&lt;2.23,300.45-26.8531*(2.23-'Imperial ME - Current'!$B$16),300.45)</f>
        <v>300.45</v>
      </c>
      <c r="E277" s="1">
        <f t="shared" si="78"/>
        <v>124109.7499999999</v>
      </c>
      <c r="H277" s="40">
        <v>299</v>
      </c>
      <c r="I277" s="93">
        <f>IF('Imperial ME - Current'!$C$16&lt;1.9311,906.5-265.11*(1.9311-'Imperial ME - Current'!$C$16)+400.13*(1.9311-'Imperial ME - Current'!$C$16)^2,906.5)</f>
        <v>906.5</v>
      </c>
      <c r="J277" s="1">
        <f t="shared" si="80"/>
        <v>253613.38000000047</v>
      </c>
      <c r="K277" s="40">
        <f>IF('Imperial ME - Current'!$C$16&lt;2.23,300.45-26.8531*(2.23-'Imperial ME - Current'!$C$16),300.45)</f>
        <v>300.45</v>
      </c>
      <c r="L277" s="1">
        <f t="shared" si="87"/>
        <v>124109.7499999999</v>
      </c>
      <c r="O277" s="40">
        <v>299</v>
      </c>
      <c r="P277" s="93">
        <f>IF('Imperial ME - Current'!$D$16&lt;1.9311,906.5-265.11*(1.9311-'Imperial ME - Current'!$D$16)+400.13*(1.9311-'Imperial ME - Current'!$D$16)^2,906.5)</f>
        <v>906.5</v>
      </c>
      <c r="Q277" s="1">
        <f t="shared" si="81"/>
        <v>253613.38000000047</v>
      </c>
      <c r="R277" s="40">
        <f>IF('Imperial ME - Current'!$D$16&lt;2.23,300.45-26.8531*(2.23-'Imperial ME - Current'!$D$16),300.45)</f>
        <v>300.45</v>
      </c>
      <c r="S277" s="1">
        <f t="shared" si="88"/>
        <v>124109.7499999999</v>
      </c>
      <c r="V277" s="40">
        <v>299</v>
      </c>
      <c r="W277" s="93">
        <f>IF('Imperial ME - Current'!$E$16&lt;1.9311,906.5-265.11*(1.9311-'Imperial ME - Current'!$E$16)+400.13*(1.9311-'Imperial ME - Current'!$E$16)^2,906.5)</f>
        <v>906.5</v>
      </c>
      <c r="X277" s="1">
        <f t="shared" si="82"/>
        <v>253613.38000000047</v>
      </c>
      <c r="Y277" s="40">
        <f>IF('Imperial ME - Current'!$E$16&lt;2.23,300.45-26.8531*(2.23-'Imperial ME - Current'!$E$16),300.45)</f>
        <v>300.45</v>
      </c>
      <c r="Z277" s="1">
        <f t="shared" si="89"/>
        <v>124109.7499999999</v>
      </c>
      <c r="AC277" s="40">
        <v>299</v>
      </c>
      <c r="AD277" s="93">
        <f>IF('Imperial ME - Current'!$F$16&lt;1.9311,906.5-265.11*(1.9311-'Imperial ME - Current'!$F$16)+400.13*(1.9311-'Imperial ME - Current'!$F$16)^2,906.5)</f>
        <v>906.5</v>
      </c>
      <c r="AE277" s="1">
        <f t="shared" si="83"/>
        <v>253613.38000000047</v>
      </c>
      <c r="AF277" s="40">
        <f>IF('Imperial ME - Current'!$F$16&lt;2.23,300.45-26.8531*(2.23-'Imperial ME - Current'!$F$16),300.45)</f>
        <v>300.45</v>
      </c>
      <c r="AG277" s="1">
        <f t="shared" si="90"/>
        <v>124109.7499999999</v>
      </c>
      <c r="AJ277" s="40">
        <v>299</v>
      </c>
      <c r="AK277" s="93">
        <f>IF('Imperial ME - Current'!$G$16&lt;1.9311,906.5-265.11*(1.9311-'Imperial ME - Current'!$G$16)+400.13*(1.9311-'Imperial ME - Current'!$G$16)^2,906.5)</f>
        <v>906.5</v>
      </c>
      <c r="AL277" s="1">
        <f t="shared" si="84"/>
        <v>253613.38000000047</v>
      </c>
      <c r="AM277" s="40">
        <f>IF('Imperial ME - Current'!$G$16&lt;2.23,300.45-26.8531*(2.23-'Imperial ME - Current'!$G$16),300.45)</f>
        <v>300.45</v>
      </c>
      <c r="AN277" s="1">
        <f t="shared" si="91"/>
        <v>124109.7499999999</v>
      </c>
      <c r="AQ277" s="40">
        <v>299</v>
      </c>
      <c r="AR277" s="93">
        <f>IF('Imperial ME - Current'!$H$16&lt;1.9311,906.5-265.11*(1.9311-'Imperial ME - Current'!$H$16)+400.13*(1.9311-'Imperial ME - Current'!$H$16)^2,906.5)</f>
        <v>906.5</v>
      </c>
      <c r="AS277" s="1">
        <f t="shared" si="85"/>
        <v>253613.38000000047</v>
      </c>
      <c r="AT277" s="40">
        <f>IF('Imperial ME - Current'!$H$16&lt;2.23,300.45-26.8531*(2.23-'Imperial ME - Current'!$H$16),300.45)</f>
        <v>300.45</v>
      </c>
      <c r="AU277" s="1">
        <f t="shared" si="92"/>
        <v>124109.7499999999</v>
      </c>
      <c r="AX277" s="40">
        <v>299</v>
      </c>
      <c r="AY277" s="93">
        <f>IF('Imperial ME - Current'!$I$16&lt;1.9311,906.5-265.11*(1.9311-'Imperial ME - Current'!$I$16)+400.13*(1.9311-'Imperial ME - Current'!$I$16)^2,906.5)</f>
        <v>906.5</v>
      </c>
      <c r="AZ277" s="1">
        <f t="shared" si="86"/>
        <v>253613.38000000047</v>
      </c>
      <c r="BA277" s="40">
        <f>IF('Imperial ME - Current'!$I$16&lt;2.23,300.45-26.8531*(2.23-'Imperial ME - Current'!$I$16),300.45)</f>
        <v>300.45</v>
      </c>
      <c r="BB277" s="1">
        <f t="shared" si="93"/>
        <v>124109.7499999999</v>
      </c>
    </row>
    <row r="278" spans="1:54" x14ac:dyDescent="0.25">
      <c r="A278" s="40">
        <v>300</v>
      </c>
      <c r="B278" s="93">
        <f>IF('Imperial ME - Current'!$B$16&lt;1.9311,906.5-265.11*(1.9311-'Imperial ME - Current'!$B$16)+400.13*(1.9311-'Imperial ME - Current'!$B$16)^2,906.5)</f>
        <v>906.5</v>
      </c>
      <c r="C278" s="1">
        <f t="shared" si="79"/>
        <v>254519.88000000047</v>
      </c>
      <c r="D278" s="40">
        <f>IF('Imperial ME - Current'!$B$16&lt;2.23,300.45-26.8531*(2.23-'Imperial ME - Current'!$B$16),300.45)</f>
        <v>300.45</v>
      </c>
      <c r="E278" s="1">
        <f t="shared" si="78"/>
        <v>124410.1999999999</v>
      </c>
      <c r="H278" s="40">
        <v>300</v>
      </c>
      <c r="I278" s="93">
        <f>IF('Imperial ME - Current'!$C$16&lt;1.9311,906.5-265.11*(1.9311-'Imperial ME - Current'!$C$16)+400.13*(1.9311-'Imperial ME - Current'!$C$16)^2,906.5)</f>
        <v>906.5</v>
      </c>
      <c r="J278" s="1">
        <f t="shared" si="80"/>
        <v>254519.88000000047</v>
      </c>
      <c r="K278" s="40">
        <f>IF('Imperial ME - Current'!$C$16&lt;2.23,300.45-26.8531*(2.23-'Imperial ME - Current'!$C$16),300.45)</f>
        <v>300.45</v>
      </c>
      <c r="L278" s="1">
        <f t="shared" si="87"/>
        <v>124410.1999999999</v>
      </c>
      <c r="O278" s="40">
        <v>300</v>
      </c>
      <c r="P278" s="93">
        <f>IF('Imperial ME - Current'!$D$16&lt;1.9311,906.5-265.11*(1.9311-'Imperial ME - Current'!$D$16)+400.13*(1.9311-'Imperial ME - Current'!$D$16)^2,906.5)</f>
        <v>906.5</v>
      </c>
      <c r="Q278" s="1">
        <f t="shared" si="81"/>
        <v>254519.88000000047</v>
      </c>
      <c r="R278" s="40">
        <f>IF('Imperial ME - Current'!$D$16&lt;2.23,300.45-26.8531*(2.23-'Imperial ME - Current'!$D$16),300.45)</f>
        <v>300.45</v>
      </c>
      <c r="S278" s="1">
        <f t="shared" si="88"/>
        <v>124410.1999999999</v>
      </c>
      <c r="V278" s="40">
        <v>300</v>
      </c>
      <c r="W278" s="93">
        <f>IF('Imperial ME - Current'!$E$16&lt;1.9311,906.5-265.11*(1.9311-'Imperial ME - Current'!$E$16)+400.13*(1.9311-'Imperial ME - Current'!$E$16)^2,906.5)</f>
        <v>906.5</v>
      </c>
      <c r="X278" s="1">
        <f t="shared" si="82"/>
        <v>254519.88000000047</v>
      </c>
      <c r="Y278" s="40">
        <f>IF('Imperial ME - Current'!$E$16&lt;2.23,300.45-26.8531*(2.23-'Imperial ME - Current'!$E$16),300.45)</f>
        <v>300.45</v>
      </c>
      <c r="Z278" s="1">
        <f t="shared" si="89"/>
        <v>124410.1999999999</v>
      </c>
      <c r="AC278" s="40">
        <v>300</v>
      </c>
      <c r="AD278" s="93">
        <f>IF('Imperial ME - Current'!$F$16&lt;1.9311,906.5-265.11*(1.9311-'Imperial ME - Current'!$F$16)+400.13*(1.9311-'Imperial ME - Current'!$F$16)^2,906.5)</f>
        <v>906.5</v>
      </c>
      <c r="AE278" s="1">
        <f t="shared" si="83"/>
        <v>254519.88000000047</v>
      </c>
      <c r="AF278" s="40">
        <f>IF('Imperial ME - Current'!$F$16&lt;2.23,300.45-26.8531*(2.23-'Imperial ME - Current'!$F$16),300.45)</f>
        <v>300.45</v>
      </c>
      <c r="AG278" s="1">
        <f t="shared" si="90"/>
        <v>124410.1999999999</v>
      </c>
      <c r="AJ278" s="40">
        <v>300</v>
      </c>
      <c r="AK278" s="93">
        <f>IF('Imperial ME - Current'!$G$16&lt;1.9311,906.5-265.11*(1.9311-'Imperial ME - Current'!$G$16)+400.13*(1.9311-'Imperial ME - Current'!$G$16)^2,906.5)</f>
        <v>906.5</v>
      </c>
      <c r="AL278" s="1">
        <f t="shared" si="84"/>
        <v>254519.88000000047</v>
      </c>
      <c r="AM278" s="40">
        <f>IF('Imperial ME - Current'!$G$16&lt;2.23,300.45-26.8531*(2.23-'Imperial ME - Current'!$G$16),300.45)</f>
        <v>300.45</v>
      </c>
      <c r="AN278" s="1">
        <f t="shared" si="91"/>
        <v>124410.1999999999</v>
      </c>
      <c r="AQ278" s="40">
        <v>300</v>
      </c>
      <c r="AR278" s="93">
        <f>IF('Imperial ME - Current'!$H$16&lt;1.9311,906.5-265.11*(1.9311-'Imperial ME - Current'!$H$16)+400.13*(1.9311-'Imperial ME - Current'!$H$16)^2,906.5)</f>
        <v>906.5</v>
      </c>
      <c r="AS278" s="1">
        <f t="shared" si="85"/>
        <v>254519.88000000047</v>
      </c>
      <c r="AT278" s="40">
        <f>IF('Imperial ME - Current'!$H$16&lt;2.23,300.45-26.8531*(2.23-'Imperial ME - Current'!$H$16),300.45)</f>
        <v>300.45</v>
      </c>
      <c r="AU278" s="1">
        <f t="shared" si="92"/>
        <v>124410.1999999999</v>
      </c>
      <c r="AX278" s="40">
        <v>300</v>
      </c>
      <c r="AY278" s="93">
        <f>IF('Imperial ME - Current'!$I$16&lt;1.9311,906.5-265.11*(1.9311-'Imperial ME - Current'!$I$16)+400.13*(1.9311-'Imperial ME - Current'!$I$16)^2,906.5)</f>
        <v>906.5</v>
      </c>
      <c r="AZ278" s="1">
        <f t="shared" si="86"/>
        <v>254519.88000000047</v>
      </c>
      <c r="BA278" s="40">
        <f>IF('Imperial ME - Current'!$I$16&lt;2.23,300.45-26.8531*(2.23-'Imperial ME - Current'!$I$16),300.45)</f>
        <v>300.45</v>
      </c>
      <c r="BB278" s="1">
        <f t="shared" si="93"/>
        <v>124410.1999999999</v>
      </c>
    </row>
    <row r="279" spans="1:54" x14ac:dyDescent="0.25">
      <c r="A279" s="40">
        <v>301</v>
      </c>
      <c r="B279" s="93">
        <f>IF('Imperial ME - Current'!$B$16&lt;1.9311,906.5-265.11*(1.9311-'Imperial ME - Current'!$B$16)+400.13*(1.9311-'Imperial ME - Current'!$B$16)^2,906.5)</f>
        <v>906.5</v>
      </c>
      <c r="C279" s="1">
        <f t="shared" si="79"/>
        <v>255426.38000000047</v>
      </c>
      <c r="D279" s="40">
        <f>IF('Imperial ME - Current'!$B$16&lt;2.23,300.45-26.8531*(2.23-'Imperial ME - Current'!$B$16),300.45)</f>
        <v>300.45</v>
      </c>
      <c r="E279" s="1">
        <f t="shared" si="78"/>
        <v>124710.64999999989</v>
      </c>
      <c r="H279" s="40">
        <v>301</v>
      </c>
      <c r="I279" s="93">
        <f>IF('Imperial ME - Current'!$C$16&lt;1.9311,906.5-265.11*(1.9311-'Imperial ME - Current'!$C$16)+400.13*(1.9311-'Imperial ME - Current'!$C$16)^2,906.5)</f>
        <v>906.5</v>
      </c>
      <c r="J279" s="1">
        <f t="shared" si="80"/>
        <v>255426.38000000047</v>
      </c>
      <c r="K279" s="40">
        <f>IF('Imperial ME - Current'!$C$16&lt;2.23,300.45-26.8531*(2.23-'Imperial ME - Current'!$C$16),300.45)</f>
        <v>300.45</v>
      </c>
      <c r="L279" s="1">
        <f t="shared" si="87"/>
        <v>124710.64999999989</v>
      </c>
      <c r="O279" s="40">
        <v>301</v>
      </c>
      <c r="P279" s="93">
        <f>IF('Imperial ME - Current'!$D$16&lt;1.9311,906.5-265.11*(1.9311-'Imperial ME - Current'!$D$16)+400.13*(1.9311-'Imperial ME - Current'!$D$16)^2,906.5)</f>
        <v>906.5</v>
      </c>
      <c r="Q279" s="1">
        <f t="shared" si="81"/>
        <v>255426.38000000047</v>
      </c>
      <c r="R279" s="40">
        <f>IF('Imperial ME - Current'!$D$16&lt;2.23,300.45-26.8531*(2.23-'Imperial ME - Current'!$D$16),300.45)</f>
        <v>300.45</v>
      </c>
      <c r="S279" s="1">
        <f t="shared" si="88"/>
        <v>124710.64999999989</v>
      </c>
      <c r="V279" s="40">
        <v>301</v>
      </c>
      <c r="W279" s="93">
        <f>IF('Imperial ME - Current'!$E$16&lt;1.9311,906.5-265.11*(1.9311-'Imperial ME - Current'!$E$16)+400.13*(1.9311-'Imperial ME - Current'!$E$16)^2,906.5)</f>
        <v>906.5</v>
      </c>
      <c r="X279" s="1">
        <f t="shared" si="82"/>
        <v>255426.38000000047</v>
      </c>
      <c r="Y279" s="40">
        <f>IF('Imperial ME - Current'!$E$16&lt;2.23,300.45-26.8531*(2.23-'Imperial ME - Current'!$E$16),300.45)</f>
        <v>300.45</v>
      </c>
      <c r="Z279" s="1">
        <f t="shared" si="89"/>
        <v>124710.64999999989</v>
      </c>
      <c r="AC279" s="40">
        <v>301</v>
      </c>
      <c r="AD279" s="93">
        <f>IF('Imperial ME - Current'!$F$16&lt;1.9311,906.5-265.11*(1.9311-'Imperial ME - Current'!$F$16)+400.13*(1.9311-'Imperial ME - Current'!$F$16)^2,906.5)</f>
        <v>906.5</v>
      </c>
      <c r="AE279" s="1">
        <f t="shared" si="83"/>
        <v>255426.38000000047</v>
      </c>
      <c r="AF279" s="40">
        <f>IF('Imperial ME - Current'!$F$16&lt;2.23,300.45-26.8531*(2.23-'Imperial ME - Current'!$F$16),300.45)</f>
        <v>300.45</v>
      </c>
      <c r="AG279" s="1">
        <f t="shared" si="90"/>
        <v>124710.64999999989</v>
      </c>
      <c r="AJ279" s="40">
        <v>301</v>
      </c>
      <c r="AK279" s="93">
        <f>IF('Imperial ME - Current'!$G$16&lt;1.9311,906.5-265.11*(1.9311-'Imperial ME - Current'!$G$16)+400.13*(1.9311-'Imperial ME - Current'!$G$16)^2,906.5)</f>
        <v>906.5</v>
      </c>
      <c r="AL279" s="1">
        <f t="shared" si="84"/>
        <v>255426.38000000047</v>
      </c>
      <c r="AM279" s="40">
        <f>IF('Imperial ME - Current'!$G$16&lt;2.23,300.45-26.8531*(2.23-'Imperial ME - Current'!$G$16),300.45)</f>
        <v>300.45</v>
      </c>
      <c r="AN279" s="1">
        <f t="shared" si="91"/>
        <v>124710.64999999989</v>
      </c>
      <c r="AQ279" s="40">
        <v>301</v>
      </c>
      <c r="AR279" s="93">
        <f>IF('Imperial ME - Current'!$H$16&lt;1.9311,906.5-265.11*(1.9311-'Imperial ME - Current'!$H$16)+400.13*(1.9311-'Imperial ME - Current'!$H$16)^2,906.5)</f>
        <v>906.5</v>
      </c>
      <c r="AS279" s="1">
        <f t="shared" si="85"/>
        <v>255426.38000000047</v>
      </c>
      <c r="AT279" s="40">
        <f>IF('Imperial ME - Current'!$H$16&lt;2.23,300.45-26.8531*(2.23-'Imperial ME - Current'!$H$16),300.45)</f>
        <v>300.45</v>
      </c>
      <c r="AU279" s="1">
        <f t="shared" si="92"/>
        <v>124710.64999999989</v>
      </c>
      <c r="AX279" s="40">
        <v>301</v>
      </c>
      <c r="AY279" s="93">
        <f>IF('Imperial ME - Current'!$I$16&lt;1.9311,906.5-265.11*(1.9311-'Imperial ME - Current'!$I$16)+400.13*(1.9311-'Imperial ME - Current'!$I$16)^2,906.5)</f>
        <v>906.5</v>
      </c>
      <c r="AZ279" s="1">
        <f t="shared" si="86"/>
        <v>255426.38000000047</v>
      </c>
      <c r="BA279" s="40">
        <f>IF('Imperial ME - Current'!$I$16&lt;2.23,300.45-26.8531*(2.23-'Imperial ME - Current'!$I$16),300.45)</f>
        <v>300.45</v>
      </c>
      <c r="BB279" s="1">
        <f t="shared" si="93"/>
        <v>124710.64999999989</v>
      </c>
    </row>
    <row r="280" spans="1:54" x14ac:dyDescent="0.25">
      <c r="A280" s="40">
        <v>302</v>
      </c>
      <c r="B280" s="93">
        <f>IF('Imperial ME - Current'!$B$16&lt;1.9311,906.5-265.11*(1.9311-'Imperial ME - Current'!$B$16)+400.13*(1.9311-'Imperial ME - Current'!$B$16)^2,906.5)</f>
        <v>906.5</v>
      </c>
      <c r="C280" s="1">
        <f t="shared" si="79"/>
        <v>256332.88000000047</v>
      </c>
      <c r="D280" s="40">
        <f>IF('Imperial ME - Current'!$B$16&lt;2.23,300.45-26.8531*(2.23-'Imperial ME - Current'!$B$16),300.45)</f>
        <v>300.45</v>
      </c>
      <c r="E280" s="1">
        <f t="shared" si="78"/>
        <v>125011.09999999989</v>
      </c>
      <c r="H280" s="40">
        <v>302</v>
      </c>
      <c r="I280" s="93">
        <f>IF('Imperial ME - Current'!$C$16&lt;1.9311,906.5-265.11*(1.9311-'Imperial ME - Current'!$C$16)+400.13*(1.9311-'Imperial ME - Current'!$C$16)^2,906.5)</f>
        <v>906.5</v>
      </c>
      <c r="J280" s="1">
        <f t="shared" si="80"/>
        <v>256332.88000000047</v>
      </c>
      <c r="K280" s="40">
        <f>IF('Imperial ME - Current'!$C$16&lt;2.23,300.45-26.8531*(2.23-'Imperial ME - Current'!$C$16),300.45)</f>
        <v>300.45</v>
      </c>
      <c r="L280" s="1">
        <f t="shared" si="87"/>
        <v>125011.09999999989</v>
      </c>
      <c r="O280" s="40">
        <v>302</v>
      </c>
      <c r="P280" s="93">
        <f>IF('Imperial ME - Current'!$D$16&lt;1.9311,906.5-265.11*(1.9311-'Imperial ME - Current'!$D$16)+400.13*(1.9311-'Imperial ME - Current'!$D$16)^2,906.5)</f>
        <v>906.5</v>
      </c>
      <c r="Q280" s="1">
        <f t="shared" si="81"/>
        <v>256332.88000000047</v>
      </c>
      <c r="R280" s="40">
        <f>IF('Imperial ME - Current'!$D$16&lt;2.23,300.45-26.8531*(2.23-'Imperial ME - Current'!$D$16),300.45)</f>
        <v>300.45</v>
      </c>
      <c r="S280" s="1">
        <f t="shared" si="88"/>
        <v>125011.09999999989</v>
      </c>
      <c r="V280" s="40">
        <v>302</v>
      </c>
      <c r="W280" s="93">
        <f>IF('Imperial ME - Current'!$E$16&lt;1.9311,906.5-265.11*(1.9311-'Imperial ME - Current'!$E$16)+400.13*(1.9311-'Imperial ME - Current'!$E$16)^2,906.5)</f>
        <v>906.5</v>
      </c>
      <c r="X280" s="1">
        <f t="shared" si="82"/>
        <v>256332.88000000047</v>
      </c>
      <c r="Y280" s="40">
        <f>IF('Imperial ME - Current'!$E$16&lt;2.23,300.45-26.8531*(2.23-'Imperial ME - Current'!$E$16),300.45)</f>
        <v>300.45</v>
      </c>
      <c r="Z280" s="1">
        <f t="shared" si="89"/>
        <v>125011.09999999989</v>
      </c>
      <c r="AC280" s="40">
        <v>302</v>
      </c>
      <c r="AD280" s="93">
        <f>IF('Imperial ME - Current'!$F$16&lt;1.9311,906.5-265.11*(1.9311-'Imperial ME - Current'!$F$16)+400.13*(1.9311-'Imperial ME - Current'!$F$16)^2,906.5)</f>
        <v>906.5</v>
      </c>
      <c r="AE280" s="1">
        <f t="shared" si="83"/>
        <v>256332.88000000047</v>
      </c>
      <c r="AF280" s="40">
        <f>IF('Imperial ME - Current'!$F$16&lt;2.23,300.45-26.8531*(2.23-'Imperial ME - Current'!$F$16),300.45)</f>
        <v>300.45</v>
      </c>
      <c r="AG280" s="1">
        <f t="shared" si="90"/>
        <v>125011.09999999989</v>
      </c>
      <c r="AJ280" s="40">
        <v>302</v>
      </c>
      <c r="AK280" s="93">
        <f>IF('Imperial ME - Current'!$G$16&lt;1.9311,906.5-265.11*(1.9311-'Imperial ME - Current'!$G$16)+400.13*(1.9311-'Imperial ME - Current'!$G$16)^2,906.5)</f>
        <v>906.5</v>
      </c>
      <c r="AL280" s="1">
        <f t="shared" si="84"/>
        <v>256332.88000000047</v>
      </c>
      <c r="AM280" s="40">
        <f>IF('Imperial ME - Current'!$G$16&lt;2.23,300.45-26.8531*(2.23-'Imperial ME - Current'!$G$16),300.45)</f>
        <v>300.45</v>
      </c>
      <c r="AN280" s="1">
        <f t="shared" si="91"/>
        <v>125011.09999999989</v>
      </c>
      <c r="AQ280" s="40">
        <v>302</v>
      </c>
      <c r="AR280" s="93">
        <f>IF('Imperial ME - Current'!$H$16&lt;1.9311,906.5-265.11*(1.9311-'Imperial ME - Current'!$H$16)+400.13*(1.9311-'Imperial ME - Current'!$H$16)^2,906.5)</f>
        <v>906.5</v>
      </c>
      <c r="AS280" s="1">
        <f t="shared" si="85"/>
        <v>256332.88000000047</v>
      </c>
      <c r="AT280" s="40">
        <f>IF('Imperial ME - Current'!$H$16&lt;2.23,300.45-26.8531*(2.23-'Imperial ME - Current'!$H$16),300.45)</f>
        <v>300.45</v>
      </c>
      <c r="AU280" s="1">
        <f t="shared" si="92"/>
        <v>125011.09999999989</v>
      </c>
      <c r="AX280" s="40">
        <v>302</v>
      </c>
      <c r="AY280" s="93">
        <f>IF('Imperial ME - Current'!$I$16&lt;1.9311,906.5-265.11*(1.9311-'Imperial ME - Current'!$I$16)+400.13*(1.9311-'Imperial ME - Current'!$I$16)^2,906.5)</f>
        <v>906.5</v>
      </c>
      <c r="AZ280" s="1">
        <f t="shared" si="86"/>
        <v>256332.88000000047</v>
      </c>
      <c r="BA280" s="40">
        <f>IF('Imperial ME - Current'!$I$16&lt;2.23,300.45-26.8531*(2.23-'Imperial ME - Current'!$I$16),300.45)</f>
        <v>300.45</v>
      </c>
      <c r="BB280" s="1">
        <f t="shared" si="93"/>
        <v>125011.09999999989</v>
      </c>
    </row>
    <row r="281" spans="1:54" x14ac:dyDescent="0.25">
      <c r="A281" s="40">
        <v>303</v>
      </c>
      <c r="B281" s="93">
        <f>IF('Imperial ME - Current'!$B$16&lt;1.9311,906.5-265.11*(1.9311-'Imperial ME - Current'!$B$16)+400.13*(1.9311-'Imperial ME - Current'!$B$16)^2,906.5)</f>
        <v>906.5</v>
      </c>
      <c r="C281" s="1">
        <f t="shared" si="79"/>
        <v>257239.38000000047</v>
      </c>
      <c r="D281" s="40">
        <f>IF('Imperial ME - Current'!$B$16&lt;2.23,300.45-26.8531*(2.23-'Imperial ME - Current'!$B$16),300.45)</f>
        <v>300.45</v>
      </c>
      <c r="E281" s="1">
        <f t="shared" si="78"/>
        <v>125311.54999999989</v>
      </c>
      <c r="H281" s="40">
        <v>303</v>
      </c>
      <c r="I281" s="93">
        <f>IF('Imperial ME - Current'!$C$16&lt;1.9311,906.5-265.11*(1.9311-'Imperial ME - Current'!$C$16)+400.13*(1.9311-'Imperial ME - Current'!$C$16)^2,906.5)</f>
        <v>906.5</v>
      </c>
      <c r="J281" s="1">
        <f t="shared" si="80"/>
        <v>257239.38000000047</v>
      </c>
      <c r="K281" s="40">
        <f>IF('Imperial ME - Current'!$C$16&lt;2.23,300.45-26.8531*(2.23-'Imperial ME - Current'!$C$16),300.45)</f>
        <v>300.45</v>
      </c>
      <c r="L281" s="1">
        <f t="shared" si="87"/>
        <v>125311.54999999989</v>
      </c>
      <c r="O281" s="40">
        <v>303</v>
      </c>
      <c r="P281" s="93">
        <f>IF('Imperial ME - Current'!$D$16&lt;1.9311,906.5-265.11*(1.9311-'Imperial ME - Current'!$D$16)+400.13*(1.9311-'Imperial ME - Current'!$D$16)^2,906.5)</f>
        <v>906.5</v>
      </c>
      <c r="Q281" s="1">
        <f t="shared" si="81"/>
        <v>257239.38000000047</v>
      </c>
      <c r="R281" s="40">
        <f>IF('Imperial ME - Current'!$D$16&lt;2.23,300.45-26.8531*(2.23-'Imperial ME - Current'!$D$16),300.45)</f>
        <v>300.45</v>
      </c>
      <c r="S281" s="1">
        <f t="shared" si="88"/>
        <v>125311.54999999989</v>
      </c>
      <c r="V281" s="40">
        <v>303</v>
      </c>
      <c r="W281" s="93">
        <f>IF('Imperial ME - Current'!$E$16&lt;1.9311,906.5-265.11*(1.9311-'Imperial ME - Current'!$E$16)+400.13*(1.9311-'Imperial ME - Current'!$E$16)^2,906.5)</f>
        <v>906.5</v>
      </c>
      <c r="X281" s="1">
        <f t="shared" si="82"/>
        <v>257239.38000000047</v>
      </c>
      <c r="Y281" s="40">
        <f>IF('Imperial ME - Current'!$E$16&lt;2.23,300.45-26.8531*(2.23-'Imperial ME - Current'!$E$16),300.45)</f>
        <v>300.45</v>
      </c>
      <c r="Z281" s="1">
        <f t="shared" si="89"/>
        <v>125311.54999999989</v>
      </c>
      <c r="AC281" s="40">
        <v>303</v>
      </c>
      <c r="AD281" s="93">
        <f>IF('Imperial ME - Current'!$F$16&lt;1.9311,906.5-265.11*(1.9311-'Imperial ME - Current'!$F$16)+400.13*(1.9311-'Imperial ME - Current'!$F$16)^2,906.5)</f>
        <v>906.5</v>
      </c>
      <c r="AE281" s="1">
        <f t="shared" si="83"/>
        <v>257239.38000000047</v>
      </c>
      <c r="AF281" s="40">
        <f>IF('Imperial ME - Current'!$F$16&lt;2.23,300.45-26.8531*(2.23-'Imperial ME - Current'!$F$16),300.45)</f>
        <v>300.45</v>
      </c>
      <c r="AG281" s="1">
        <f t="shared" si="90"/>
        <v>125311.54999999989</v>
      </c>
      <c r="AJ281" s="40">
        <v>303</v>
      </c>
      <c r="AK281" s="93">
        <f>IF('Imperial ME - Current'!$G$16&lt;1.9311,906.5-265.11*(1.9311-'Imperial ME - Current'!$G$16)+400.13*(1.9311-'Imperial ME - Current'!$G$16)^2,906.5)</f>
        <v>906.5</v>
      </c>
      <c r="AL281" s="1">
        <f t="shared" si="84"/>
        <v>257239.38000000047</v>
      </c>
      <c r="AM281" s="40">
        <f>IF('Imperial ME - Current'!$G$16&lt;2.23,300.45-26.8531*(2.23-'Imperial ME - Current'!$G$16),300.45)</f>
        <v>300.45</v>
      </c>
      <c r="AN281" s="1">
        <f t="shared" si="91"/>
        <v>125311.54999999989</v>
      </c>
      <c r="AQ281" s="40">
        <v>303</v>
      </c>
      <c r="AR281" s="93">
        <f>IF('Imperial ME - Current'!$H$16&lt;1.9311,906.5-265.11*(1.9311-'Imperial ME - Current'!$H$16)+400.13*(1.9311-'Imperial ME - Current'!$H$16)^2,906.5)</f>
        <v>906.5</v>
      </c>
      <c r="AS281" s="1">
        <f t="shared" si="85"/>
        <v>257239.38000000047</v>
      </c>
      <c r="AT281" s="40">
        <f>IF('Imperial ME - Current'!$H$16&lt;2.23,300.45-26.8531*(2.23-'Imperial ME - Current'!$H$16),300.45)</f>
        <v>300.45</v>
      </c>
      <c r="AU281" s="1">
        <f t="shared" si="92"/>
        <v>125311.54999999989</v>
      </c>
      <c r="AX281" s="40">
        <v>303</v>
      </c>
      <c r="AY281" s="93">
        <f>IF('Imperial ME - Current'!$I$16&lt;1.9311,906.5-265.11*(1.9311-'Imperial ME - Current'!$I$16)+400.13*(1.9311-'Imperial ME - Current'!$I$16)^2,906.5)</f>
        <v>906.5</v>
      </c>
      <c r="AZ281" s="1">
        <f t="shared" si="86"/>
        <v>257239.38000000047</v>
      </c>
      <c r="BA281" s="40">
        <f>IF('Imperial ME - Current'!$I$16&lt;2.23,300.45-26.8531*(2.23-'Imperial ME - Current'!$I$16),300.45)</f>
        <v>300.45</v>
      </c>
      <c r="BB281" s="1">
        <f t="shared" si="93"/>
        <v>125311.54999999989</v>
      </c>
    </row>
    <row r="282" spans="1:54" x14ac:dyDescent="0.25">
      <c r="A282" s="40">
        <v>304</v>
      </c>
      <c r="B282" s="93">
        <f>IF('Imperial ME - Current'!$B$16&lt;1.9311,906.5-265.11*(1.9311-'Imperial ME - Current'!$B$16)+400.13*(1.9311-'Imperial ME - Current'!$B$16)^2,906.5)</f>
        <v>906.5</v>
      </c>
      <c r="C282" s="1">
        <f t="shared" si="79"/>
        <v>258145.88000000047</v>
      </c>
      <c r="D282" s="40">
        <f>IF('Imperial ME - Current'!$B$16&lt;2.23,300.45-26.8531*(2.23-'Imperial ME - Current'!$B$16),300.45)</f>
        <v>300.45</v>
      </c>
      <c r="E282" s="1">
        <f t="shared" si="78"/>
        <v>125611.99999999988</v>
      </c>
      <c r="H282" s="40">
        <v>304</v>
      </c>
      <c r="I282" s="93">
        <f>IF('Imperial ME - Current'!$C$16&lt;1.9311,906.5-265.11*(1.9311-'Imperial ME - Current'!$C$16)+400.13*(1.9311-'Imperial ME - Current'!$C$16)^2,906.5)</f>
        <v>906.5</v>
      </c>
      <c r="J282" s="1">
        <f t="shared" si="80"/>
        <v>258145.88000000047</v>
      </c>
      <c r="K282" s="40">
        <f>IF('Imperial ME - Current'!$C$16&lt;2.23,300.45-26.8531*(2.23-'Imperial ME - Current'!$C$16),300.45)</f>
        <v>300.45</v>
      </c>
      <c r="L282" s="1">
        <f t="shared" si="87"/>
        <v>125611.99999999988</v>
      </c>
      <c r="O282" s="40">
        <v>304</v>
      </c>
      <c r="P282" s="93">
        <f>IF('Imperial ME - Current'!$D$16&lt;1.9311,906.5-265.11*(1.9311-'Imperial ME - Current'!$D$16)+400.13*(1.9311-'Imperial ME - Current'!$D$16)^2,906.5)</f>
        <v>906.5</v>
      </c>
      <c r="Q282" s="1">
        <f t="shared" si="81"/>
        <v>258145.88000000047</v>
      </c>
      <c r="R282" s="40">
        <f>IF('Imperial ME - Current'!$D$16&lt;2.23,300.45-26.8531*(2.23-'Imperial ME - Current'!$D$16),300.45)</f>
        <v>300.45</v>
      </c>
      <c r="S282" s="1">
        <f t="shared" si="88"/>
        <v>125611.99999999988</v>
      </c>
      <c r="V282" s="40">
        <v>304</v>
      </c>
      <c r="W282" s="93">
        <f>IF('Imperial ME - Current'!$E$16&lt;1.9311,906.5-265.11*(1.9311-'Imperial ME - Current'!$E$16)+400.13*(1.9311-'Imperial ME - Current'!$E$16)^2,906.5)</f>
        <v>906.5</v>
      </c>
      <c r="X282" s="1">
        <f t="shared" si="82"/>
        <v>258145.88000000047</v>
      </c>
      <c r="Y282" s="40">
        <f>IF('Imperial ME - Current'!$E$16&lt;2.23,300.45-26.8531*(2.23-'Imperial ME - Current'!$E$16),300.45)</f>
        <v>300.45</v>
      </c>
      <c r="Z282" s="1">
        <f t="shared" si="89"/>
        <v>125611.99999999988</v>
      </c>
      <c r="AC282" s="40">
        <v>304</v>
      </c>
      <c r="AD282" s="93">
        <f>IF('Imperial ME - Current'!$F$16&lt;1.9311,906.5-265.11*(1.9311-'Imperial ME - Current'!$F$16)+400.13*(1.9311-'Imperial ME - Current'!$F$16)^2,906.5)</f>
        <v>906.5</v>
      </c>
      <c r="AE282" s="1">
        <f t="shared" si="83"/>
        <v>258145.88000000047</v>
      </c>
      <c r="AF282" s="40">
        <f>IF('Imperial ME - Current'!$F$16&lt;2.23,300.45-26.8531*(2.23-'Imperial ME - Current'!$F$16),300.45)</f>
        <v>300.45</v>
      </c>
      <c r="AG282" s="1">
        <f t="shared" si="90"/>
        <v>125611.99999999988</v>
      </c>
      <c r="AJ282" s="40">
        <v>304</v>
      </c>
      <c r="AK282" s="93">
        <f>IF('Imperial ME - Current'!$G$16&lt;1.9311,906.5-265.11*(1.9311-'Imperial ME - Current'!$G$16)+400.13*(1.9311-'Imperial ME - Current'!$G$16)^2,906.5)</f>
        <v>906.5</v>
      </c>
      <c r="AL282" s="1">
        <f t="shared" si="84"/>
        <v>258145.88000000047</v>
      </c>
      <c r="AM282" s="40">
        <f>IF('Imperial ME - Current'!$G$16&lt;2.23,300.45-26.8531*(2.23-'Imperial ME - Current'!$G$16),300.45)</f>
        <v>300.45</v>
      </c>
      <c r="AN282" s="1">
        <f t="shared" si="91"/>
        <v>125611.99999999988</v>
      </c>
      <c r="AQ282" s="40">
        <v>304</v>
      </c>
      <c r="AR282" s="93">
        <f>IF('Imperial ME - Current'!$H$16&lt;1.9311,906.5-265.11*(1.9311-'Imperial ME - Current'!$H$16)+400.13*(1.9311-'Imperial ME - Current'!$H$16)^2,906.5)</f>
        <v>906.5</v>
      </c>
      <c r="AS282" s="1">
        <f t="shared" si="85"/>
        <v>258145.88000000047</v>
      </c>
      <c r="AT282" s="40">
        <f>IF('Imperial ME - Current'!$H$16&lt;2.23,300.45-26.8531*(2.23-'Imperial ME - Current'!$H$16),300.45)</f>
        <v>300.45</v>
      </c>
      <c r="AU282" s="1">
        <f t="shared" si="92"/>
        <v>125611.99999999988</v>
      </c>
      <c r="AX282" s="40">
        <v>304</v>
      </c>
      <c r="AY282" s="93">
        <f>IF('Imperial ME - Current'!$I$16&lt;1.9311,906.5-265.11*(1.9311-'Imperial ME - Current'!$I$16)+400.13*(1.9311-'Imperial ME - Current'!$I$16)^2,906.5)</f>
        <v>906.5</v>
      </c>
      <c r="AZ282" s="1">
        <f t="shared" si="86"/>
        <v>258145.88000000047</v>
      </c>
      <c r="BA282" s="40">
        <f>IF('Imperial ME - Current'!$I$16&lt;2.23,300.45-26.8531*(2.23-'Imperial ME - Current'!$I$16),300.45)</f>
        <v>300.45</v>
      </c>
      <c r="BB282" s="1">
        <f t="shared" si="93"/>
        <v>125611.99999999988</v>
      </c>
    </row>
    <row r="283" spans="1:54" x14ac:dyDescent="0.25">
      <c r="A283" s="40">
        <v>305</v>
      </c>
      <c r="B283" s="93">
        <f>IF('Imperial ME - Current'!$B$16&lt;1.9311,906.5-265.11*(1.9311-'Imperial ME - Current'!$B$16)+400.13*(1.9311-'Imperial ME - Current'!$B$16)^2,906.5)</f>
        <v>906.5</v>
      </c>
      <c r="C283" s="1">
        <f t="shared" si="79"/>
        <v>259052.38000000047</v>
      </c>
      <c r="D283" s="40">
        <f>IF('Imperial ME - Current'!$B$16&lt;2.23,300.45-26.8531*(2.23-'Imperial ME - Current'!$B$16),300.45)</f>
        <v>300.45</v>
      </c>
      <c r="E283" s="1">
        <f t="shared" si="78"/>
        <v>125912.44999999988</v>
      </c>
      <c r="H283" s="40">
        <v>305</v>
      </c>
      <c r="I283" s="93">
        <f>IF('Imperial ME - Current'!$C$16&lt;1.9311,906.5-265.11*(1.9311-'Imperial ME - Current'!$C$16)+400.13*(1.9311-'Imperial ME - Current'!$C$16)^2,906.5)</f>
        <v>906.5</v>
      </c>
      <c r="J283" s="1">
        <f t="shared" si="80"/>
        <v>259052.38000000047</v>
      </c>
      <c r="K283" s="40">
        <f>IF('Imperial ME - Current'!$C$16&lt;2.23,300.45-26.8531*(2.23-'Imperial ME - Current'!$C$16),300.45)</f>
        <v>300.45</v>
      </c>
      <c r="L283" s="1">
        <f t="shared" si="87"/>
        <v>125912.44999999988</v>
      </c>
      <c r="O283" s="40">
        <v>305</v>
      </c>
      <c r="P283" s="93">
        <f>IF('Imperial ME - Current'!$D$16&lt;1.9311,906.5-265.11*(1.9311-'Imperial ME - Current'!$D$16)+400.13*(1.9311-'Imperial ME - Current'!$D$16)^2,906.5)</f>
        <v>906.5</v>
      </c>
      <c r="Q283" s="1">
        <f t="shared" si="81"/>
        <v>259052.38000000047</v>
      </c>
      <c r="R283" s="40">
        <f>IF('Imperial ME - Current'!$D$16&lt;2.23,300.45-26.8531*(2.23-'Imperial ME - Current'!$D$16),300.45)</f>
        <v>300.45</v>
      </c>
      <c r="S283" s="1">
        <f t="shared" si="88"/>
        <v>125912.44999999988</v>
      </c>
      <c r="V283" s="40">
        <v>305</v>
      </c>
      <c r="W283" s="93">
        <f>IF('Imperial ME - Current'!$E$16&lt;1.9311,906.5-265.11*(1.9311-'Imperial ME - Current'!$E$16)+400.13*(1.9311-'Imperial ME - Current'!$E$16)^2,906.5)</f>
        <v>906.5</v>
      </c>
      <c r="X283" s="1">
        <f t="shared" si="82"/>
        <v>259052.38000000047</v>
      </c>
      <c r="Y283" s="40">
        <f>IF('Imperial ME - Current'!$E$16&lt;2.23,300.45-26.8531*(2.23-'Imperial ME - Current'!$E$16),300.45)</f>
        <v>300.45</v>
      </c>
      <c r="Z283" s="1">
        <f t="shared" si="89"/>
        <v>125912.44999999988</v>
      </c>
      <c r="AC283" s="40">
        <v>305</v>
      </c>
      <c r="AD283" s="93">
        <f>IF('Imperial ME - Current'!$F$16&lt;1.9311,906.5-265.11*(1.9311-'Imperial ME - Current'!$F$16)+400.13*(1.9311-'Imperial ME - Current'!$F$16)^2,906.5)</f>
        <v>906.5</v>
      </c>
      <c r="AE283" s="1">
        <f t="shared" si="83"/>
        <v>259052.38000000047</v>
      </c>
      <c r="AF283" s="40">
        <f>IF('Imperial ME - Current'!$F$16&lt;2.23,300.45-26.8531*(2.23-'Imperial ME - Current'!$F$16),300.45)</f>
        <v>300.45</v>
      </c>
      <c r="AG283" s="1">
        <f t="shared" si="90"/>
        <v>125912.44999999988</v>
      </c>
      <c r="AJ283" s="40">
        <v>305</v>
      </c>
      <c r="AK283" s="93">
        <f>IF('Imperial ME - Current'!$G$16&lt;1.9311,906.5-265.11*(1.9311-'Imperial ME - Current'!$G$16)+400.13*(1.9311-'Imperial ME - Current'!$G$16)^2,906.5)</f>
        <v>906.5</v>
      </c>
      <c r="AL283" s="1">
        <f t="shared" si="84"/>
        <v>259052.38000000047</v>
      </c>
      <c r="AM283" s="40">
        <f>IF('Imperial ME - Current'!$G$16&lt;2.23,300.45-26.8531*(2.23-'Imperial ME - Current'!$G$16),300.45)</f>
        <v>300.45</v>
      </c>
      <c r="AN283" s="1">
        <f t="shared" si="91"/>
        <v>125912.44999999988</v>
      </c>
      <c r="AQ283" s="40">
        <v>305</v>
      </c>
      <c r="AR283" s="93">
        <f>IF('Imperial ME - Current'!$H$16&lt;1.9311,906.5-265.11*(1.9311-'Imperial ME - Current'!$H$16)+400.13*(1.9311-'Imperial ME - Current'!$H$16)^2,906.5)</f>
        <v>906.5</v>
      </c>
      <c r="AS283" s="1">
        <f t="shared" si="85"/>
        <v>259052.38000000047</v>
      </c>
      <c r="AT283" s="40">
        <f>IF('Imperial ME - Current'!$H$16&lt;2.23,300.45-26.8531*(2.23-'Imperial ME - Current'!$H$16),300.45)</f>
        <v>300.45</v>
      </c>
      <c r="AU283" s="1">
        <f t="shared" si="92"/>
        <v>125912.44999999988</v>
      </c>
      <c r="AX283" s="40">
        <v>305</v>
      </c>
      <c r="AY283" s="93">
        <f>IF('Imperial ME - Current'!$I$16&lt;1.9311,906.5-265.11*(1.9311-'Imperial ME - Current'!$I$16)+400.13*(1.9311-'Imperial ME - Current'!$I$16)^2,906.5)</f>
        <v>906.5</v>
      </c>
      <c r="AZ283" s="1">
        <f t="shared" si="86"/>
        <v>259052.38000000047</v>
      </c>
      <c r="BA283" s="40">
        <f>IF('Imperial ME - Current'!$I$16&lt;2.23,300.45-26.8531*(2.23-'Imperial ME - Current'!$I$16),300.45)</f>
        <v>300.45</v>
      </c>
      <c r="BB283" s="1">
        <f t="shared" si="93"/>
        <v>125912.44999999988</v>
      </c>
    </row>
    <row r="284" spans="1:54" x14ac:dyDescent="0.25">
      <c r="A284" s="40">
        <v>306</v>
      </c>
      <c r="B284" s="93">
        <f>IF('Imperial ME - Current'!$B$16&lt;1.9311,906.5-265.11*(1.9311-'Imperial ME - Current'!$B$16)+400.13*(1.9311-'Imperial ME - Current'!$B$16)^2,906.5)</f>
        <v>906.5</v>
      </c>
      <c r="C284" s="1">
        <f t="shared" si="79"/>
        <v>259958.88000000047</v>
      </c>
      <c r="D284" s="40">
        <f>IF('Imperial ME - Current'!$B$16&lt;2.23,300.45-26.8531*(2.23-'Imperial ME - Current'!$B$16),300.45)</f>
        <v>300.45</v>
      </c>
      <c r="E284" s="1">
        <f t="shared" si="78"/>
        <v>126212.89999999988</v>
      </c>
      <c r="H284" s="40">
        <v>306</v>
      </c>
      <c r="I284" s="93">
        <f>IF('Imperial ME - Current'!$C$16&lt;1.9311,906.5-265.11*(1.9311-'Imperial ME - Current'!$C$16)+400.13*(1.9311-'Imperial ME - Current'!$C$16)^2,906.5)</f>
        <v>906.5</v>
      </c>
      <c r="J284" s="1">
        <f t="shared" si="80"/>
        <v>259958.88000000047</v>
      </c>
      <c r="K284" s="40">
        <f>IF('Imperial ME - Current'!$C$16&lt;2.23,300.45-26.8531*(2.23-'Imperial ME - Current'!$C$16),300.45)</f>
        <v>300.45</v>
      </c>
      <c r="L284" s="1">
        <f t="shared" si="87"/>
        <v>126212.89999999988</v>
      </c>
      <c r="O284" s="40">
        <v>306</v>
      </c>
      <c r="P284" s="93">
        <f>IF('Imperial ME - Current'!$D$16&lt;1.9311,906.5-265.11*(1.9311-'Imperial ME - Current'!$D$16)+400.13*(1.9311-'Imperial ME - Current'!$D$16)^2,906.5)</f>
        <v>906.5</v>
      </c>
      <c r="Q284" s="1">
        <f t="shared" si="81"/>
        <v>259958.88000000047</v>
      </c>
      <c r="R284" s="40">
        <f>IF('Imperial ME - Current'!$D$16&lt;2.23,300.45-26.8531*(2.23-'Imperial ME - Current'!$D$16),300.45)</f>
        <v>300.45</v>
      </c>
      <c r="S284" s="1">
        <f t="shared" si="88"/>
        <v>126212.89999999988</v>
      </c>
      <c r="V284" s="40">
        <v>306</v>
      </c>
      <c r="W284" s="93">
        <f>IF('Imperial ME - Current'!$E$16&lt;1.9311,906.5-265.11*(1.9311-'Imperial ME - Current'!$E$16)+400.13*(1.9311-'Imperial ME - Current'!$E$16)^2,906.5)</f>
        <v>906.5</v>
      </c>
      <c r="X284" s="1">
        <f t="shared" si="82"/>
        <v>259958.88000000047</v>
      </c>
      <c r="Y284" s="40">
        <f>IF('Imperial ME - Current'!$E$16&lt;2.23,300.45-26.8531*(2.23-'Imperial ME - Current'!$E$16),300.45)</f>
        <v>300.45</v>
      </c>
      <c r="Z284" s="1">
        <f t="shared" si="89"/>
        <v>126212.89999999988</v>
      </c>
      <c r="AC284" s="40">
        <v>306</v>
      </c>
      <c r="AD284" s="93">
        <f>IF('Imperial ME - Current'!$F$16&lt;1.9311,906.5-265.11*(1.9311-'Imperial ME - Current'!$F$16)+400.13*(1.9311-'Imperial ME - Current'!$F$16)^2,906.5)</f>
        <v>906.5</v>
      </c>
      <c r="AE284" s="1">
        <f t="shared" si="83"/>
        <v>259958.88000000047</v>
      </c>
      <c r="AF284" s="40">
        <f>IF('Imperial ME - Current'!$F$16&lt;2.23,300.45-26.8531*(2.23-'Imperial ME - Current'!$F$16),300.45)</f>
        <v>300.45</v>
      </c>
      <c r="AG284" s="1">
        <f t="shared" si="90"/>
        <v>126212.89999999988</v>
      </c>
      <c r="AJ284" s="40">
        <v>306</v>
      </c>
      <c r="AK284" s="93">
        <f>IF('Imperial ME - Current'!$G$16&lt;1.9311,906.5-265.11*(1.9311-'Imperial ME - Current'!$G$16)+400.13*(1.9311-'Imperial ME - Current'!$G$16)^2,906.5)</f>
        <v>906.5</v>
      </c>
      <c r="AL284" s="1">
        <f t="shared" si="84"/>
        <v>259958.88000000047</v>
      </c>
      <c r="AM284" s="40">
        <f>IF('Imperial ME - Current'!$G$16&lt;2.23,300.45-26.8531*(2.23-'Imperial ME - Current'!$G$16),300.45)</f>
        <v>300.45</v>
      </c>
      <c r="AN284" s="1">
        <f t="shared" si="91"/>
        <v>126212.89999999988</v>
      </c>
      <c r="AQ284" s="40">
        <v>306</v>
      </c>
      <c r="AR284" s="93">
        <f>IF('Imperial ME - Current'!$H$16&lt;1.9311,906.5-265.11*(1.9311-'Imperial ME - Current'!$H$16)+400.13*(1.9311-'Imperial ME - Current'!$H$16)^2,906.5)</f>
        <v>906.5</v>
      </c>
      <c r="AS284" s="1">
        <f t="shared" si="85"/>
        <v>259958.88000000047</v>
      </c>
      <c r="AT284" s="40">
        <f>IF('Imperial ME - Current'!$H$16&lt;2.23,300.45-26.8531*(2.23-'Imperial ME - Current'!$H$16),300.45)</f>
        <v>300.45</v>
      </c>
      <c r="AU284" s="1">
        <f t="shared" si="92"/>
        <v>126212.89999999988</v>
      </c>
      <c r="AX284" s="40">
        <v>306</v>
      </c>
      <c r="AY284" s="93">
        <f>IF('Imperial ME - Current'!$I$16&lt;1.9311,906.5-265.11*(1.9311-'Imperial ME - Current'!$I$16)+400.13*(1.9311-'Imperial ME - Current'!$I$16)^2,906.5)</f>
        <v>906.5</v>
      </c>
      <c r="AZ284" s="1">
        <f t="shared" si="86"/>
        <v>259958.88000000047</v>
      </c>
      <c r="BA284" s="40">
        <f>IF('Imperial ME - Current'!$I$16&lt;2.23,300.45-26.8531*(2.23-'Imperial ME - Current'!$I$16),300.45)</f>
        <v>300.45</v>
      </c>
      <c r="BB284" s="1">
        <f t="shared" si="93"/>
        <v>126212.89999999988</v>
      </c>
    </row>
    <row r="285" spans="1:54" x14ac:dyDescent="0.25">
      <c r="A285" s="40">
        <v>307</v>
      </c>
      <c r="B285" s="93">
        <f>IF('Imperial ME - Current'!$B$16&lt;1.9311,906.5-265.11*(1.9311-'Imperial ME - Current'!$B$16)+400.13*(1.9311-'Imperial ME - Current'!$B$16)^2,906.5)</f>
        <v>906.5</v>
      </c>
      <c r="C285" s="1">
        <f t="shared" si="79"/>
        <v>260865.38000000047</v>
      </c>
      <c r="D285" s="40">
        <f>IF('Imperial ME - Current'!$B$16&lt;2.23,300.45-26.8531*(2.23-'Imperial ME - Current'!$B$16),300.45)</f>
        <v>300.45</v>
      </c>
      <c r="E285" s="1">
        <f t="shared" si="78"/>
        <v>126513.34999999987</v>
      </c>
      <c r="H285" s="40">
        <v>307</v>
      </c>
      <c r="I285" s="93">
        <f>IF('Imperial ME - Current'!$C$16&lt;1.9311,906.5-265.11*(1.9311-'Imperial ME - Current'!$C$16)+400.13*(1.9311-'Imperial ME - Current'!$C$16)^2,906.5)</f>
        <v>906.5</v>
      </c>
      <c r="J285" s="1">
        <f t="shared" si="80"/>
        <v>260865.38000000047</v>
      </c>
      <c r="K285" s="40">
        <f>IF('Imperial ME - Current'!$C$16&lt;2.23,300.45-26.8531*(2.23-'Imperial ME - Current'!$C$16),300.45)</f>
        <v>300.45</v>
      </c>
      <c r="L285" s="1">
        <f t="shared" si="87"/>
        <v>126513.34999999987</v>
      </c>
      <c r="O285" s="40">
        <v>307</v>
      </c>
      <c r="P285" s="93">
        <f>IF('Imperial ME - Current'!$D$16&lt;1.9311,906.5-265.11*(1.9311-'Imperial ME - Current'!$D$16)+400.13*(1.9311-'Imperial ME - Current'!$D$16)^2,906.5)</f>
        <v>906.5</v>
      </c>
      <c r="Q285" s="1">
        <f t="shared" si="81"/>
        <v>260865.38000000047</v>
      </c>
      <c r="R285" s="40">
        <f>IF('Imperial ME - Current'!$D$16&lt;2.23,300.45-26.8531*(2.23-'Imperial ME - Current'!$D$16),300.45)</f>
        <v>300.45</v>
      </c>
      <c r="S285" s="1">
        <f t="shared" si="88"/>
        <v>126513.34999999987</v>
      </c>
      <c r="V285" s="40">
        <v>307</v>
      </c>
      <c r="W285" s="93">
        <f>IF('Imperial ME - Current'!$E$16&lt;1.9311,906.5-265.11*(1.9311-'Imperial ME - Current'!$E$16)+400.13*(1.9311-'Imperial ME - Current'!$E$16)^2,906.5)</f>
        <v>906.5</v>
      </c>
      <c r="X285" s="1">
        <f t="shared" si="82"/>
        <v>260865.38000000047</v>
      </c>
      <c r="Y285" s="40">
        <f>IF('Imperial ME - Current'!$E$16&lt;2.23,300.45-26.8531*(2.23-'Imperial ME - Current'!$E$16),300.45)</f>
        <v>300.45</v>
      </c>
      <c r="Z285" s="1">
        <f t="shared" si="89"/>
        <v>126513.34999999987</v>
      </c>
      <c r="AC285" s="40">
        <v>307</v>
      </c>
      <c r="AD285" s="93">
        <f>IF('Imperial ME - Current'!$F$16&lt;1.9311,906.5-265.11*(1.9311-'Imperial ME - Current'!$F$16)+400.13*(1.9311-'Imperial ME - Current'!$F$16)^2,906.5)</f>
        <v>906.5</v>
      </c>
      <c r="AE285" s="1">
        <f t="shared" si="83"/>
        <v>260865.38000000047</v>
      </c>
      <c r="AF285" s="40">
        <f>IF('Imperial ME - Current'!$F$16&lt;2.23,300.45-26.8531*(2.23-'Imperial ME - Current'!$F$16),300.45)</f>
        <v>300.45</v>
      </c>
      <c r="AG285" s="1">
        <f t="shared" si="90"/>
        <v>126513.34999999987</v>
      </c>
      <c r="AJ285" s="40">
        <v>307</v>
      </c>
      <c r="AK285" s="93">
        <f>IF('Imperial ME - Current'!$G$16&lt;1.9311,906.5-265.11*(1.9311-'Imperial ME - Current'!$G$16)+400.13*(1.9311-'Imperial ME - Current'!$G$16)^2,906.5)</f>
        <v>906.5</v>
      </c>
      <c r="AL285" s="1">
        <f t="shared" si="84"/>
        <v>260865.38000000047</v>
      </c>
      <c r="AM285" s="40">
        <f>IF('Imperial ME - Current'!$G$16&lt;2.23,300.45-26.8531*(2.23-'Imperial ME - Current'!$G$16),300.45)</f>
        <v>300.45</v>
      </c>
      <c r="AN285" s="1">
        <f t="shared" si="91"/>
        <v>126513.34999999987</v>
      </c>
      <c r="AQ285" s="40">
        <v>307</v>
      </c>
      <c r="AR285" s="93">
        <f>IF('Imperial ME - Current'!$H$16&lt;1.9311,906.5-265.11*(1.9311-'Imperial ME - Current'!$H$16)+400.13*(1.9311-'Imperial ME - Current'!$H$16)^2,906.5)</f>
        <v>906.5</v>
      </c>
      <c r="AS285" s="1">
        <f t="shared" si="85"/>
        <v>260865.38000000047</v>
      </c>
      <c r="AT285" s="40">
        <f>IF('Imperial ME - Current'!$H$16&lt;2.23,300.45-26.8531*(2.23-'Imperial ME - Current'!$H$16),300.45)</f>
        <v>300.45</v>
      </c>
      <c r="AU285" s="1">
        <f t="shared" si="92"/>
        <v>126513.34999999987</v>
      </c>
      <c r="AX285" s="40">
        <v>307</v>
      </c>
      <c r="AY285" s="93">
        <f>IF('Imperial ME - Current'!$I$16&lt;1.9311,906.5-265.11*(1.9311-'Imperial ME - Current'!$I$16)+400.13*(1.9311-'Imperial ME - Current'!$I$16)^2,906.5)</f>
        <v>906.5</v>
      </c>
      <c r="AZ285" s="1">
        <f t="shared" si="86"/>
        <v>260865.38000000047</v>
      </c>
      <c r="BA285" s="40">
        <f>IF('Imperial ME - Current'!$I$16&lt;2.23,300.45-26.8531*(2.23-'Imperial ME - Current'!$I$16),300.45)</f>
        <v>300.45</v>
      </c>
      <c r="BB285" s="1">
        <f t="shared" si="93"/>
        <v>126513.34999999987</v>
      </c>
    </row>
    <row r="286" spans="1:54" x14ac:dyDescent="0.25">
      <c r="A286" s="40">
        <v>308</v>
      </c>
      <c r="B286" s="93">
        <f>IF('Imperial ME - Current'!$B$16&lt;1.9311,906.5-265.11*(1.9311-'Imperial ME - Current'!$B$16)+400.13*(1.9311-'Imperial ME - Current'!$B$16)^2,906.5)</f>
        <v>906.5</v>
      </c>
      <c r="C286" s="1">
        <f t="shared" si="79"/>
        <v>261771.88000000047</v>
      </c>
      <c r="D286" s="40">
        <f>IF('Imperial ME - Current'!$B$16&lt;2.23,300.45-26.8531*(2.23-'Imperial ME - Current'!$B$16),300.45)</f>
        <v>300.45</v>
      </c>
      <c r="E286" s="1">
        <f t="shared" si="78"/>
        <v>126813.79999999987</v>
      </c>
      <c r="H286" s="40">
        <v>308</v>
      </c>
      <c r="I286" s="93">
        <f>IF('Imperial ME - Current'!$C$16&lt;1.9311,906.5-265.11*(1.9311-'Imperial ME - Current'!$C$16)+400.13*(1.9311-'Imperial ME - Current'!$C$16)^2,906.5)</f>
        <v>906.5</v>
      </c>
      <c r="J286" s="1">
        <f t="shared" si="80"/>
        <v>261771.88000000047</v>
      </c>
      <c r="K286" s="40">
        <f>IF('Imperial ME - Current'!$C$16&lt;2.23,300.45-26.8531*(2.23-'Imperial ME - Current'!$C$16),300.45)</f>
        <v>300.45</v>
      </c>
      <c r="L286" s="1">
        <f t="shared" si="87"/>
        <v>126813.79999999987</v>
      </c>
      <c r="O286" s="40">
        <v>308</v>
      </c>
      <c r="P286" s="93">
        <f>IF('Imperial ME - Current'!$D$16&lt;1.9311,906.5-265.11*(1.9311-'Imperial ME - Current'!$D$16)+400.13*(1.9311-'Imperial ME - Current'!$D$16)^2,906.5)</f>
        <v>906.5</v>
      </c>
      <c r="Q286" s="1">
        <f t="shared" si="81"/>
        <v>261771.88000000047</v>
      </c>
      <c r="R286" s="40">
        <f>IF('Imperial ME - Current'!$D$16&lt;2.23,300.45-26.8531*(2.23-'Imperial ME - Current'!$D$16),300.45)</f>
        <v>300.45</v>
      </c>
      <c r="S286" s="1">
        <f t="shared" si="88"/>
        <v>126813.79999999987</v>
      </c>
      <c r="V286" s="40">
        <v>308</v>
      </c>
      <c r="W286" s="93">
        <f>IF('Imperial ME - Current'!$E$16&lt;1.9311,906.5-265.11*(1.9311-'Imperial ME - Current'!$E$16)+400.13*(1.9311-'Imperial ME - Current'!$E$16)^2,906.5)</f>
        <v>906.5</v>
      </c>
      <c r="X286" s="1">
        <f t="shared" si="82"/>
        <v>261771.88000000047</v>
      </c>
      <c r="Y286" s="40">
        <f>IF('Imperial ME - Current'!$E$16&lt;2.23,300.45-26.8531*(2.23-'Imperial ME - Current'!$E$16),300.45)</f>
        <v>300.45</v>
      </c>
      <c r="Z286" s="1">
        <f t="shared" si="89"/>
        <v>126813.79999999987</v>
      </c>
      <c r="AC286" s="40">
        <v>308</v>
      </c>
      <c r="AD286" s="93">
        <f>IF('Imperial ME - Current'!$F$16&lt;1.9311,906.5-265.11*(1.9311-'Imperial ME - Current'!$F$16)+400.13*(1.9311-'Imperial ME - Current'!$F$16)^2,906.5)</f>
        <v>906.5</v>
      </c>
      <c r="AE286" s="1">
        <f t="shared" si="83"/>
        <v>261771.88000000047</v>
      </c>
      <c r="AF286" s="40">
        <f>IF('Imperial ME - Current'!$F$16&lt;2.23,300.45-26.8531*(2.23-'Imperial ME - Current'!$F$16),300.45)</f>
        <v>300.45</v>
      </c>
      <c r="AG286" s="1">
        <f t="shared" si="90"/>
        <v>126813.79999999987</v>
      </c>
      <c r="AJ286" s="40">
        <v>308</v>
      </c>
      <c r="AK286" s="93">
        <f>IF('Imperial ME - Current'!$G$16&lt;1.9311,906.5-265.11*(1.9311-'Imperial ME - Current'!$G$16)+400.13*(1.9311-'Imperial ME - Current'!$G$16)^2,906.5)</f>
        <v>906.5</v>
      </c>
      <c r="AL286" s="1">
        <f t="shared" si="84"/>
        <v>261771.88000000047</v>
      </c>
      <c r="AM286" s="40">
        <f>IF('Imperial ME - Current'!$G$16&lt;2.23,300.45-26.8531*(2.23-'Imperial ME - Current'!$G$16),300.45)</f>
        <v>300.45</v>
      </c>
      <c r="AN286" s="1">
        <f t="shared" si="91"/>
        <v>126813.79999999987</v>
      </c>
      <c r="AQ286" s="40">
        <v>308</v>
      </c>
      <c r="AR286" s="93">
        <f>IF('Imperial ME - Current'!$H$16&lt;1.9311,906.5-265.11*(1.9311-'Imperial ME - Current'!$H$16)+400.13*(1.9311-'Imperial ME - Current'!$H$16)^2,906.5)</f>
        <v>906.5</v>
      </c>
      <c r="AS286" s="1">
        <f t="shared" si="85"/>
        <v>261771.88000000047</v>
      </c>
      <c r="AT286" s="40">
        <f>IF('Imperial ME - Current'!$H$16&lt;2.23,300.45-26.8531*(2.23-'Imperial ME - Current'!$H$16),300.45)</f>
        <v>300.45</v>
      </c>
      <c r="AU286" s="1">
        <f t="shared" si="92"/>
        <v>126813.79999999987</v>
      </c>
      <c r="AX286" s="40">
        <v>308</v>
      </c>
      <c r="AY286" s="93">
        <f>IF('Imperial ME - Current'!$I$16&lt;1.9311,906.5-265.11*(1.9311-'Imperial ME - Current'!$I$16)+400.13*(1.9311-'Imperial ME - Current'!$I$16)^2,906.5)</f>
        <v>906.5</v>
      </c>
      <c r="AZ286" s="1">
        <f t="shared" si="86"/>
        <v>261771.88000000047</v>
      </c>
      <c r="BA286" s="40">
        <f>IF('Imperial ME - Current'!$I$16&lt;2.23,300.45-26.8531*(2.23-'Imperial ME - Current'!$I$16),300.45)</f>
        <v>300.45</v>
      </c>
      <c r="BB286" s="1">
        <f t="shared" si="93"/>
        <v>126813.79999999987</v>
      </c>
    </row>
    <row r="287" spans="1:54" x14ac:dyDescent="0.25">
      <c r="A287" s="40">
        <v>309</v>
      </c>
      <c r="B287" s="93">
        <f>IF('Imperial ME - Current'!$B$16&lt;1.9311,906.5-265.11*(1.9311-'Imperial ME - Current'!$B$16)+400.13*(1.9311-'Imperial ME - Current'!$B$16)^2,906.5)</f>
        <v>906.5</v>
      </c>
      <c r="C287" s="1">
        <f t="shared" si="79"/>
        <v>262678.38000000047</v>
      </c>
      <c r="D287" s="40">
        <f>IF('Imperial ME - Current'!$B$16&lt;2.23,300.45-26.8531*(2.23-'Imperial ME - Current'!$B$16),300.45)</f>
        <v>300.45</v>
      </c>
      <c r="E287" s="1">
        <f t="shared" si="78"/>
        <v>127114.24999999987</v>
      </c>
      <c r="H287" s="40">
        <v>309</v>
      </c>
      <c r="I287" s="93">
        <f>IF('Imperial ME - Current'!$C$16&lt;1.9311,906.5-265.11*(1.9311-'Imperial ME - Current'!$C$16)+400.13*(1.9311-'Imperial ME - Current'!$C$16)^2,906.5)</f>
        <v>906.5</v>
      </c>
      <c r="J287" s="1">
        <f t="shared" si="80"/>
        <v>262678.38000000047</v>
      </c>
      <c r="K287" s="40">
        <f>IF('Imperial ME - Current'!$C$16&lt;2.23,300.45-26.8531*(2.23-'Imperial ME - Current'!$C$16),300.45)</f>
        <v>300.45</v>
      </c>
      <c r="L287" s="1">
        <f t="shared" si="87"/>
        <v>127114.24999999987</v>
      </c>
      <c r="O287" s="40">
        <v>309</v>
      </c>
      <c r="P287" s="93">
        <f>IF('Imperial ME - Current'!$D$16&lt;1.9311,906.5-265.11*(1.9311-'Imperial ME - Current'!$D$16)+400.13*(1.9311-'Imperial ME - Current'!$D$16)^2,906.5)</f>
        <v>906.5</v>
      </c>
      <c r="Q287" s="1">
        <f t="shared" si="81"/>
        <v>262678.38000000047</v>
      </c>
      <c r="R287" s="40">
        <f>IF('Imperial ME - Current'!$D$16&lt;2.23,300.45-26.8531*(2.23-'Imperial ME - Current'!$D$16),300.45)</f>
        <v>300.45</v>
      </c>
      <c r="S287" s="1">
        <f t="shared" si="88"/>
        <v>127114.24999999987</v>
      </c>
      <c r="V287" s="40">
        <v>309</v>
      </c>
      <c r="W287" s="93">
        <f>IF('Imperial ME - Current'!$E$16&lt;1.9311,906.5-265.11*(1.9311-'Imperial ME - Current'!$E$16)+400.13*(1.9311-'Imperial ME - Current'!$E$16)^2,906.5)</f>
        <v>906.5</v>
      </c>
      <c r="X287" s="1">
        <f t="shared" si="82"/>
        <v>262678.38000000047</v>
      </c>
      <c r="Y287" s="40">
        <f>IF('Imperial ME - Current'!$E$16&lt;2.23,300.45-26.8531*(2.23-'Imperial ME - Current'!$E$16),300.45)</f>
        <v>300.45</v>
      </c>
      <c r="Z287" s="1">
        <f t="shared" si="89"/>
        <v>127114.24999999987</v>
      </c>
      <c r="AC287" s="40">
        <v>309</v>
      </c>
      <c r="AD287" s="93">
        <f>IF('Imperial ME - Current'!$F$16&lt;1.9311,906.5-265.11*(1.9311-'Imperial ME - Current'!$F$16)+400.13*(1.9311-'Imperial ME - Current'!$F$16)^2,906.5)</f>
        <v>906.5</v>
      </c>
      <c r="AE287" s="1">
        <f t="shared" si="83"/>
        <v>262678.38000000047</v>
      </c>
      <c r="AF287" s="40">
        <f>IF('Imperial ME - Current'!$F$16&lt;2.23,300.45-26.8531*(2.23-'Imperial ME - Current'!$F$16),300.45)</f>
        <v>300.45</v>
      </c>
      <c r="AG287" s="1">
        <f t="shared" si="90"/>
        <v>127114.24999999987</v>
      </c>
      <c r="AJ287" s="40">
        <v>309</v>
      </c>
      <c r="AK287" s="93">
        <f>IF('Imperial ME - Current'!$G$16&lt;1.9311,906.5-265.11*(1.9311-'Imperial ME - Current'!$G$16)+400.13*(1.9311-'Imperial ME - Current'!$G$16)^2,906.5)</f>
        <v>906.5</v>
      </c>
      <c r="AL287" s="1">
        <f t="shared" si="84"/>
        <v>262678.38000000047</v>
      </c>
      <c r="AM287" s="40">
        <f>IF('Imperial ME - Current'!$G$16&lt;2.23,300.45-26.8531*(2.23-'Imperial ME - Current'!$G$16),300.45)</f>
        <v>300.45</v>
      </c>
      <c r="AN287" s="1">
        <f t="shared" si="91"/>
        <v>127114.24999999987</v>
      </c>
      <c r="AQ287" s="40">
        <v>309</v>
      </c>
      <c r="AR287" s="93">
        <f>IF('Imperial ME - Current'!$H$16&lt;1.9311,906.5-265.11*(1.9311-'Imperial ME - Current'!$H$16)+400.13*(1.9311-'Imperial ME - Current'!$H$16)^2,906.5)</f>
        <v>906.5</v>
      </c>
      <c r="AS287" s="1">
        <f t="shared" si="85"/>
        <v>262678.38000000047</v>
      </c>
      <c r="AT287" s="40">
        <f>IF('Imperial ME - Current'!$H$16&lt;2.23,300.45-26.8531*(2.23-'Imperial ME - Current'!$H$16),300.45)</f>
        <v>300.45</v>
      </c>
      <c r="AU287" s="1">
        <f t="shared" si="92"/>
        <v>127114.24999999987</v>
      </c>
      <c r="AX287" s="40">
        <v>309</v>
      </c>
      <c r="AY287" s="93">
        <f>IF('Imperial ME - Current'!$I$16&lt;1.9311,906.5-265.11*(1.9311-'Imperial ME - Current'!$I$16)+400.13*(1.9311-'Imperial ME - Current'!$I$16)^2,906.5)</f>
        <v>906.5</v>
      </c>
      <c r="AZ287" s="1">
        <f t="shared" si="86"/>
        <v>262678.38000000047</v>
      </c>
      <c r="BA287" s="40">
        <f>IF('Imperial ME - Current'!$I$16&lt;2.23,300.45-26.8531*(2.23-'Imperial ME - Current'!$I$16),300.45)</f>
        <v>300.45</v>
      </c>
      <c r="BB287" s="1">
        <f t="shared" si="93"/>
        <v>127114.24999999987</v>
      </c>
    </row>
    <row r="288" spans="1:54" x14ac:dyDescent="0.25">
      <c r="A288" s="40">
        <v>310</v>
      </c>
      <c r="B288" s="93">
        <f>IF('Imperial ME - Current'!$B$16&lt;1.9311,906.5-265.11*(1.9311-'Imperial ME - Current'!$B$16)+400.13*(1.9311-'Imperial ME - Current'!$B$16)^2,906.5)</f>
        <v>906.5</v>
      </c>
      <c r="C288" s="1">
        <f t="shared" si="79"/>
        <v>263584.88000000047</v>
      </c>
      <c r="D288" s="40">
        <f>IF('Imperial ME - Current'!$B$16&lt;2.23,300.45-26.8531*(2.23-'Imperial ME - Current'!$B$16),300.45)</f>
        <v>300.45</v>
      </c>
      <c r="E288" s="1">
        <f t="shared" si="78"/>
        <v>127414.69999999987</v>
      </c>
      <c r="H288" s="40">
        <v>310</v>
      </c>
      <c r="I288" s="93">
        <f>IF('Imperial ME - Current'!$C$16&lt;1.9311,906.5-265.11*(1.9311-'Imperial ME - Current'!$C$16)+400.13*(1.9311-'Imperial ME - Current'!$C$16)^2,906.5)</f>
        <v>906.5</v>
      </c>
      <c r="J288" s="1">
        <f t="shared" si="80"/>
        <v>263584.88000000047</v>
      </c>
      <c r="K288" s="40">
        <f>IF('Imperial ME - Current'!$C$16&lt;2.23,300.45-26.8531*(2.23-'Imperial ME - Current'!$C$16),300.45)</f>
        <v>300.45</v>
      </c>
      <c r="L288" s="1">
        <f t="shared" si="87"/>
        <v>127414.69999999987</v>
      </c>
      <c r="O288" s="40">
        <v>310</v>
      </c>
      <c r="P288" s="93">
        <f>IF('Imperial ME - Current'!$D$16&lt;1.9311,906.5-265.11*(1.9311-'Imperial ME - Current'!$D$16)+400.13*(1.9311-'Imperial ME - Current'!$D$16)^2,906.5)</f>
        <v>906.5</v>
      </c>
      <c r="Q288" s="1">
        <f t="shared" si="81"/>
        <v>263584.88000000047</v>
      </c>
      <c r="R288" s="40">
        <f>IF('Imperial ME - Current'!$D$16&lt;2.23,300.45-26.8531*(2.23-'Imperial ME - Current'!$D$16),300.45)</f>
        <v>300.45</v>
      </c>
      <c r="S288" s="1">
        <f t="shared" si="88"/>
        <v>127414.69999999987</v>
      </c>
      <c r="V288" s="40">
        <v>310</v>
      </c>
      <c r="W288" s="93">
        <f>IF('Imperial ME - Current'!$E$16&lt;1.9311,906.5-265.11*(1.9311-'Imperial ME - Current'!$E$16)+400.13*(1.9311-'Imperial ME - Current'!$E$16)^2,906.5)</f>
        <v>906.5</v>
      </c>
      <c r="X288" s="1">
        <f t="shared" si="82"/>
        <v>263584.88000000047</v>
      </c>
      <c r="Y288" s="40">
        <f>IF('Imperial ME - Current'!$E$16&lt;2.23,300.45-26.8531*(2.23-'Imperial ME - Current'!$E$16),300.45)</f>
        <v>300.45</v>
      </c>
      <c r="Z288" s="1">
        <f t="shared" si="89"/>
        <v>127414.69999999987</v>
      </c>
      <c r="AC288" s="40">
        <v>310</v>
      </c>
      <c r="AD288" s="93">
        <f>IF('Imperial ME - Current'!$F$16&lt;1.9311,906.5-265.11*(1.9311-'Imperial ME - Current'!$F$16)+400.13*(1.9311-'Imperial ME - Current'!$F$16)^2,906.5)</f>
        <v>906.5</v>
      </c>
      <c r="AE288" s="1">
        <f t="shared" si="83"/>
        <v>263584.88000000047</v>
      </c>
      <c r="AF288" s="40">
        <f>IF('Imperial ME - Current'!$F$16&lt;2.23,300.45-26.8531*(2.23-'Imperial ME - Current'!$F$16),300.45)</f>
        <v>300.45</v>
      </c>
      <c r="AG288" s="1">
        <f t="shared" si="90"/>
        <v>127414.69999999987</v>
      </c>
      <c r="AJ288" s="40">
        <v>310</v>
      </c>
      <c r="AK288" s="93">
        <f>IF('Imperial ME - Current'!$G$16&lt;1.9311,906.5-265.11*(1.9311-'Imperial ME - Current'!$G$16)+400.13*(1.9311-'Imperial ME - Current'!$G$16)^2,906.5)</f>
        <v>906.5</v>
      </c>
      <c r="AL288" s="1">
        <f t="shared" si="84"/>
        <v>263584.88000000047</v>
      </c>
      <c r="AM288" s="40">
        <f>IF('Imperial ME - Current'!$G$16&lt;2.23,300.45-26.8531*(2.23-'Imperial ME - Current'!$G$16),300.45)</f>
        <v>300.45</v>
      </c>
      <c r="AN288" s="1">
        <f t="shared" si="91"/>
        <v>127414.69999999987</v>
      </c>
      <c r="AQ288" s="40">
        <v>310</v>
      </c>
      <c r="AR288" s="93">
        <f>IF('Imperial ME - Current'!$H$16&lt;1.9311,906.5-265.11*(1.9311-'Imperial ME - Current'!$H$16)+400.13*(1.9311-'Imperial ME - Current'!$H$16)^2,906.5)</f>
        <v>906.5</v>
      </c>
      <c r="AS288" s="1">
        <f t="shared" si="85"/>
        <v>263584.88000000047</v>
      </c>
      <c r="AT288" s="40">
        <f>IF('Imperial ME - Current'!$H$16&lt;2.23,300.45-26.8531*(2.23-'Imperial ME - Current'!$H$16),300.45)</f>
        <v>300.45</v>
      </c>
      <c r="AU288" s="1">
        <f t="shared" si="92"/>
        <v>127414.69999999987</v>
      </c>
      <c r="AX288" s="40">
        <v>310</v>
      </c>
      <c r="AY288" s="93">
        <f>IF('Imperial ME - Current'!$I$16&lt;1.9311,906.5-265.11*(1.9311-'Imperial ME - Current'!$I$16)+400.13*(1.9311-'Imperial ME - Current'!$I$16)^2,906.5)</f>
        <v>906.5</v>
      </c>
      <c r="AZ288" s="1">
        <f t="shared" si="86"/>
        <v>263584.88000000047</v>
      </c>
      <c r="BA288" s="40">
        <f>IF('Imperial ME - Current'!$I$16&lt;2.23,300.45-26.8531*(2.23-'Imperial ME - Current'!$I$16),300.45)</f>
        <v>300.45</v>
      </c>
      <c r="BB288" s="1">
        <f t="shared" si="93"/>
        <v>127414.69999999987</v>
      </c>
    </row>
    <row r="289" spans="1:54" x14ac:dyDescent="0.25">
      <c r="A289" s="40">
        <v>311</v>
      </c>
      <c r="B289" s="93">
        <f>IF('Imperial ME - Current'!$B$16&lt;1.9311,906.5-265.11*(1.9311-'Imperial ME - Current'!$B$16)+400.13*(1.9311-'Imperial ME - Current'!$B$16)^2,906.5)</f>
        <v>906.5</v>
      </c>
      <c r="C289" s="1">
        <f t="shared" si="79"/>
        <v>264491.38000000047</v>
      </c>
      <c r="D289" s="40">
        <f>IF('Imperial ME - Current'!$B$16&lt;2.23,300.45-26.8531*(2.23-'Imperial ME - Current'!$B$16),300.45)</f>
        <v>300.45</v>
      </c>
      <c r="E289" s="1">
        <f t="shared" si="78"/>
        <v>127715.14999999986</v>
      </c>
      <c r="H289" s="40">
        <v>311</v>
      </c>
      <c r="I289" s="93">
        <f>IF('Imperial ME - Current'!$C$16&lt;1.9311,906.5-265.11*(1.9311-'Imperial ME - Current'!$C$16)+400.13*(1.9311-'Imperial ME - Current'!$C$16)^2,906.5)</f>
        <v>906.5</v>
      </c>
      <c r="J289" s="1">
        <f t="shared" si="80"/>
        <v>264491.38000000047</v>
      </c>
      <c r="K289" s="40">
        <f>IF('Imperial ME - Current'!$C$16&lt;2.23,300.45-26.8531*(2.23-'Imperial ME - Current'!$C$16),300.45)</f>
        <v>300.45</v>
      </c>
      <c r="L289" s="1">
        <f t="shared" si="87"/>
        <v>127715.14999999986</v>
      </c>
      <c r="O289" s="40">
        <v>311</v>
      </c>
      <c r="P289" s="93">
        <f>IF('Imperial ME - Current'!$D$16&lt;1.9311,906.5-265.11*(1.9311-'Imperial ME - Current'!$D$16)+400.13*(1.9311-'Imperial ME - Current'!$D$16)^2,906.5)</f>
        <v>906.5</v>
      </c>
      <c r="Q289" s="1">
        <f t="shared" si="81"/>
        <v>264491.38000000047</v>
      </c>
      <c r="R289" s="40">
        <f>IF('Imperial ME - Current'!$D$16&lt;2.23,300.45-26.8531*(2.23-'Imperial ME - Current'!$D$16),300.45)</f>
        <v>300.45</v>
      </c>
      <c r="S289" s="1">
        <f t="shared" si="88"/>
        <v>127715.14999999986</v>
      </c>
      <c r="V289" s="40">
        <v>311</v>
      </c>
      <c r="W289" s="93">
        <f>IF('Imperial ME - Current'!$E$16&lt;1.9311,906.5-265.11*(1.9311-'Imperial ME - Current'!$E$16)+400.13*(1.9311-'Imperial ME - Current'!$E$16)^2,906.5)</f>
        <v>906.5</v>
      </c>
      <c r="X289" s="1">
        <f t="shared" si="82"/>
        <v>264491.38000000047</v>
      </c>
      <c r="Y289" s="40">
        <f>IF('Imperial ME - Current'!$E$16&lt;2.23,300.45-26.8531*(2.23-'Imperial ME - Current'!$E$16),300.45)</f>
        <v>300.45</v>
      </c>
      <c r="Z289" s="1">
        <f t="shared" si="89"/>
        <v>127715.14999999986</v>
      </c>
      <c r="AC289" s="40">
        <v>311</v>
      </c>
      <c r="AD289" s="93">
        <f>IF('Imperial ME - Current'!$F$16&lt;1.9311,906.5-265.11*(1.9311-'Imperial ME - Current'!$F$16)+400.13*(1.9311-'Imperial ME - Current'!$F$16)^2,906.5)</f>
        <v>906.5</v>
      </c>
      <c r="AE289" s="1">
        <f t="shared" si="83"/>
        <v>264491.38000000047</v>
      </c>
      <c r="AF289" s="40">
        <f>IF('Imperial ME - Current'!$F$16&lt;2.23,300.45-26.8531*(2.23-'Imperial ME - Current'!$F$16),300.45)</f>
        <v>300.45</v>
      </c>
      <c r="AG289" s="1">
        <f t="shared" si="90"/>
        <v>127715.14999999986</v>
      </c>
      <c r="AJ289" s="40">
        <v>311</v>
      </c>
      <c r="AK289" s="93">
        <f>IF('Imperial ME - Current'!$G$16&lt;1.9311,906.5-265.11*(1.9311-'Imperial ME - Current'!$G$16)+400.13*(1.9311-'Imperial ME - Current'!$G$16)^2,906.5)</f>
        <v>906.5</v>
      </c>
      <c r="AL289" s="1">
        <f t="shared" si="84"/>
        <v>264491.38000000047</v>
      </c>
      <c r="AM289" s="40">
        <f>IF('Imperial ME - Current'!$G$16&lt;2.23,300.45-26.8531*(2.23-'Imperial ME - Current'!$G$16),300.45)</f>
        <v>300.45</v>
      </c>
      <c r="AN289" s="1">
        <f t="shared" si="91"/>
        <v>127715.14999999986</v>
      </c>
      <c r="AQ289" s="40">
        <v>311</v>
      </c>
      <c r="AR289" s="93">
        <f>IF('Imperial ME - Current'!$H$16&lt;1.9311,906.5-265.11*(1.9311-'Imperial ME - Current'!$H$16)+400.13*(1.9311-'Imperial ME - Current'!$H$16)^2,906.5)</f>
        <v>906.5</v>
      </c>
      <c r="AS289" s="1">
        <f t="shared" si="85"/>
        <v>264491.38000000047</v>
      </c>
      <c r="AT289" s="40">
        <f>IF('Imperial ME - Current'!$H$16&lt;2.23,300.45-26.8531*(2.23-'Imperial ME - Current'!$H$16),300.45)</f>
        <v>300.45</v>
      </c>
      <c r="AU289" s="1">
        <f t="shared" si="92"/>
        <v>127715.14999999986</v>
      </c>
      <c r="AX289" s="40">
        <v>311</v>
      </c>
      <c r="AY289" s="93">
        <f>IF('Imperial ME - Current'!$I$16&lt;1.9311,906.5-265.11*(1.9311-'Imperial ME - Current'!$I$16)+400.13*(1.9311-'Imperial ME - Current'!$I$16)^2,906.5)</f>
        <v>906.5</v>
      </c>
      <c r="AZ289" s="1">
        <f t="shared" si="86"/>
        <v>264491.38000000047</v>
      </c>
      <c r="BA289" s="40">
        <f>IF('Imperial ME - Current'!$I$16&lt;2.23,300.45-26.8531*(2.23-'Imperial ME - Current'!$I$16),300.45)</f>
        <v>300.45</v>
      </c>
      <c r="BB289" s="1">
        <f t="shared" si="93"/>
        <v>127715.14999999986</v>
      </c>
    </row>
    <row r="290" spans="1:54" x14ac:dyDescent="0.25">
      <c r="A290" s="40">
        <v>312</v>
      </c>
      <c r="B290" s="93">
        <f>IF('Imperial ME - Current'!$B$16&lt;1.9311,906.5-265.11*(1.9311-'Imperial ME - Current'!$B$16)+400.13*(1.9311-'Imperial ME - Current'!$B$16)^2,906.5)</f>
        <v>906.5</v>
      </c>
      <c r="C290" s="1">
        <f t="shared" si="79"/>
        <v>265397.88000000047</v>
      </c>
      <c r="D290" s="40">
        <f>IF('Imperial ME - Current'!$B$16&lt;2.23,300.45-26.8531*(2.23-'Imperial ME - Current'!$B$16),300.45)</f>
        <v>300.45</v>
      </c>
      <c r="E290" s="1">
        <f t="shared" si="78"/>
        <v>128015.59999999986</v>
      </c>
      <c r="H290" s="40">
        <v>312</v>
      </c>
      <c r="I290" s="93">
        <f>IF('Imperial ME - Current'!$C$16&lt;1.9311,906.5-265.11*(1.9311-'Imperial ME - Current'!$C$16)+400.13*(1.9311-'Imperial ME - Current'!$C$16)^2,906.5)</f>
        <v>906.5</v>
      </c>
      <c r="J290" s="1">
        <f t="shared" si="80"/>
        <v>265397.88000000047</v>
      </c>
      <c r="K290" s="40">
        <f>IF('Imperial ME - Current'!$C$16&lt;2.23,300.45-26.8531*(2.23-'Imperial ME - Current'!$C$16),300.45)</f>
        <v>300.45</v>
      </c>
      <c r="L290" s="1">
        <f t="shared" si="87"/>
        <v>128015.59999999986</v>
      </c>
      <c r="O290" s="40">
        <v>312</v>
      </c>
      <c r="P290" s="93">
        <f>IF('Imperial ME - Current'!$D$16&lt;1.9311,906.5-265.11*(1.9311-'Imperial ME - Current'!$D$16)+400.13*(1.9311-'Imperial ME - Current'!$D$16)^2,906.5)</f>
        <v>906.5</v>
      </c>
      <c r="Q290" s="1">
        <f t="shared" si="81"/>
        <v>265397.88000000047</v>
      </c>
      <c r="R290" s="40">
        <f>IF('Imperial ME - Current'!$D$16&lt;2.23,300.45-26.8531*(2.23-'Imperial ME - Current'!$D$16),300.45)</f>
        <v>300.45</v>
      </c>
      <c r="S290" s="1">
        <f t="shared" si="88"/>
        <v>128015.59999999986</v>
      </c>
      <c r="V290" s="40">
        <v>312</v>
      </c>
      <c r="W290" s="93">
        <f>IF('Imperial ME - Current'!$E$16&lt;1.9311,906.5-265.11*(1.9311-'Imperial ME - Current'!$E$16)+400.13*(1.9311-'Imperial ME - Current'!$E$16)^2,906.5)</f>
        <v>906.5</v>
      </c>
      <c r="X290" s="1">
        <f t="shared" si="82"/>
        <v>265397.88000000047</v>
      </c>
      <c r="Y290" s="40">
        <f>IF('Imperial ME - Current'!$E$16&lt;2.23,300.45-26.8531*(2.23-'Imperial ME - Current'!$E$16),300.45)</f>
        <v>300.45</v>
      </c>
      <c r="Z290" s="1">
        <f t="shared" si="89"/>
        <v>128015.59999999986</v>
      </c>
      <c r="AC290" s="40">
        <v>312</v>
      </c>
      <c r="AD290" s="93">
        <f>IF('Imperial ME - Current'!$F$16&lt;1.9311,906.5-265.11*(1.9311-'Imperial ME - Current'!$F$16)+400.13*(1.9311-'Imperial ME - Current'!$F$16)^2,906.5)</f>
        <v>906.5</v>
      </c>
      <c r="AE290" s="1">
        <f t="shared" si="83"/>
        <v>265397.88000000047</v>
      </c>
      <c r="AF290" s="40">
        <f>IF('Imperial ME - Current'!$F$16&lt;2.23,300.45-26.8531*(2.23-'Imperial ME - Current'!$F$16),300.45)</f>
        <v>300.45</v>
      </c>
      <c r="AG290" s="1">
        <f t="shared" si="90"/>
        <v>128015.59999999986</v>
      </c>
      <c r="AJ290" s="40">
        <v>312</v>
      </c>
      <c r="AK290" s="93">
        <f>IF('Imperial ME - Current'!$G$16&lt;1.9311,906.5-265.11*(1.9311-'Imperial ME - Current'!$G$16)+400.13*(1.9311-'Imperial ME - Current'!$G$16)^2,906.5)</f>
        <v>906.5</v>
      </c>
      <c r="AL290" s="1">
        <f t="shared" si="84"/>
        <v>265397.88000000047</v>
      </c>
      <c r="AM290" s="40">
        <f>IF('Imperial ME - Current'!$G$16&lt;2.23,300.45-26.8531*(2.23-'Imperial ME - Current'!$G$16),300.45)</f>
        <v>300.45</v>
      </c>
      <c r="AN290" s="1">
        <f t="shared" si="91"/>
        <v>128015.59999999986</v>
      </c>
      <c r="AQ290" s="40">
        <v>312</v>
      </c>
      <c r="AR290" s="93">
        <f>IF('Imperial ME - Current'!$H$16&lt;1.9311,906.5-265.11*(1.9311-'Imperial ME - Current'!$H$16)+400.13*(1.9311-'Imperial ME - Current'!$H$16)^2,906.5)</f>
        <v>906.5</v>
      </c>
      <c r="AS290" s="1">
        <f t="shared" si="85"/>
        <v>265397.88000000047</v>
      </c>
      <c r="AT290" s="40">
        <f>IF('Imperial ME - Current'!$H$16&lt;2.23,300.45-26.8531*(2.23-'Imperial ME - Current'!$H$16),300.45)</f>
        <v>300.45</v>
      </c>
      <c r="AU290" s="1">
        <f t="shared" si="92"/>
        <v>128015.59999999986</v>
      </c>
      <c r="AX290" s="40">
        <v>312</v>
      </c>
      <c r="AY290" s="93">
        <f>IF('Imperial ME - Current'!$I$16&lt;1.9311,906.5-265.11*(1.9311-'Imperial ME - Current'!$I$16)+400.13*(1.9311-'Imperial ME - Current'!$I$16)^2,906.5)</f>
        <v>906.5</v>
      </c>
      <c r="AZ290" s="1">
        <f t="shared" si="86"/>
        <v>265397.88000000047</v>
      </c>
      <c r="BA290" s="40">
        <f>IF('Imperial ME - Current'!$I$16&lt;2.23,300.45-26.8531*(2.23-'Imperial ME - Current'!$I$16),300.45)</f>
        <v>300.45</v>
      </c>
      <c r="BB290" s="1">
        <f t="shared" si="93"/>
        <v>128015.59999999986</v>
      </c>
    </row>
    <row r="291" spans="1:54" x14ac:dyDescent="0.25">
      <c r="A291" s="40">
        <v>313</v>
      </c>
      <c r="B291" s="93">
        <f>IF('Imperial ME - Current'!$B$16&lt;1.9311,906.5-265.11*(1.9311-'Imperial ME - Current'!$B$16)+400.13*(1.9311-'Imperial ME - Current'!$B$16)^2,906.5)</f>
        <v>906.5</v>
      </c>
      <c r="C291" s="1">
        <f t="shared" si="79"/>
        <v>266304.38000000047</v>
      </c>
      <c r="D291" s="40">
        <f>IF('Imperial ME - Current'!$B$16&lt;2.23,300.45-26.8531*(2.23-'Imperial ME - Current'!$B$16),300.45)</f>
        <v>300.45</v>
      </c>
      <c r="E291" s="1">
        <f t="shared" si="78"/>
        <v>128316.04999999986</v>
      </c>
      <c r="H291" s="40">
        <v>313</v>
      </c>
      <c r="I291" s="93">
        <f>IF('Imperial ME - Current'!$C$16&lt;1.9311,906.5-265.11*(1.9311-'Imperial ME - Current'!$C$16)+400.13*(1.9311-'Imperial ME - Current'!$C$16)^2,906.5)</f>
        <v>906.5</v>
      </c>
      <c r="J291" s="1">
        <f t="shared" si="80"/>
        <v>266304.38000000047</v>
      </c>
      <c r="K291" s="40">
        <f>IF('Imperial ME - Current'!$C$16&lt;2.23,300.45-26.8531*(2.23-'Imperial ME - Current'!$C$16),300.45)</f>
        <v>300.45</v>
      </c>
      <c r="L291" s="1">
        <f t="shared" si="87"/>
        <v>128316.04999999986</v>
      </c>
      <c r="O291" s="40">
        <v>313</v>
      </c>
      <c r="P291" s="93">
        <f>IF('Imperial ME - Current'!$D$16&lt;1.9311,906.5-265.11*(1.9311-'Imperial ME - Current'!$D$16)+400.13*(1.9311-'Imperial ME - Current'!$D$16)^2,906.5)</f>
        <v>906.5</v>
      </c>
      <c r="Q291" s="1">
        <f t="shared" si="81"/>
        <v>266304.38000000047</v>
      </c>
      <c r="R291" s="40">
        <f>IF('Imperial ME - Current'!$D$16&lt;2.23,300.45-26.8531*(2.23-'Imperial ME - Current'!$D$16),300.45)</f>
        <v>300.45</v>
      </c>
      <c r="S291" s="1">
        <f t="shared" si="88"/>
        <v>128316.04999999986</v>
      </c>
      <c r="V291" s="40">
        <v>313</v>
      </c>
      <c r="W291" s="93">
        <f>IF('Imperial ME - Current'!$E$16&lt;1.9311,906.5-265.11*(1.9311-'Imperial ME - Current'!$E$16)+400.13*(1.9311-'Imperial ME - Current'!$E$16)^2,906.5)</f>
        <v>906.5</v>
      </c>
      <c r="X291" s="1">
        <f t="shared" si="82"/>
        <v>266304.38000000047</v>
      </c>
      <c r="Y291" s="40">
        <f>IF('Imperial ME - Current'!$E$16&lt;2.23,300.45-26.8531*(2.23-'Imperial ME - Current'!$E$16),300.45)</f>
        <v>300.45</v>
      </c>
      <c r="Z291" s="1">
        <f t="shared" si="89"/>
        <v>128316.04999999986</v>
      </c>
      <c r="AC291" s="40">
        <v>313</v>
      </c>
      <c r="AD291" s="93">
        <f>IF('Imperial ME - Current'!$F$16&lt;1.9311,906.5-265.11*(1.9311-'Imperial ME - Current'!$F$16)+400.13*(1.9311-'Imperial ME - Current'!$F$16)^2,906.5)</f>
        <v>906.5</v>
      </c>
      <c r="AE291" s="1">
        <f t="shared" si="83"/>
        <v>266304.38000000047</v>
      </c>
      <c r="AF291" s="40">
        <f>IF('Imperial ME - Current'!$F$16&lt;2.23,300.45-26.8531*(2.23-'Imperial ME - Current'!$F$16),300.45)</f>
        <v>300.45</v>
      </c>
      <c r="AG291" s="1">
        <f t="shared" si="90"/>
        <v>128316.04999999986</v>
      </c>
      <c r="AJ291" s="40">
        <v>313</v>
      </c>
      <c r="AK291" s="93">
        <f>IF('Imperial ME - Current'!$G$16&lt;1.9311,906.5-265.11*(1.9311-'Imperial ME - Current'!$G$16)+400.13*(1.9311-'Imperial ME - Current'!$G$16)^2,906.5)</f>
        <v>906.5</v>
      </c>
      <c r="AL291" s="1">
        <f t="shared" si="84"/>
        <v>266304.38000000047</v>
      </c>
      <c r="AM291" s="40">
        <f>IF('Imperial ME - Current'!$G$16&lt;2.23,300.45-26.8531*(2.23-'Imperial ME - Current'!$G$16),300.45)</f>
        <v>300.45</v>
      </c>
      <c r="AN291" s="1">
        <f t="shared" si="91"/>
        <v>128316.04999999986</v>
      </c>
      <c r="AQ291" s="40">
        <v>313</v>
      </c>
      <c r="AR291" s="93">
        <f>IF('Imperial ME - Current'!$H$16&lt;1.9311,906.5-265.11*(1.9311-'Imperial ME - Current'!$H$16)+400.13*(1.9311-'Imperial ME - Current'!$H$16)^2,906.5)</f>
        <v>906.5</v>
      </c>
      <c r="AS291" s="1">
        <f t="shared" si="85"/>
        <v>266304.38000000047</v>
      </c>
      <c r="AT291" s="40">
        <f>IF('Imperial ME - Current'!$H$16&lt;2.23,300.45-26.8531*(2.23-'Imperial ME - Current'!$H$16),300.45)</f>
        <v>300.45</v>
      </c>
      <c r="AU291" s="1">
        <f t="shared" si="92"/>
        <v>128316.04999999986</v>
      </c>
      <c r="AX291" s="40">
        <v>313</v>
      </c>
      <c r="AY291" s="93">
        <f>IF('Imperial ME - Current'!$I$16&lt;1.9311,906.5-265.11*(1.9311-'Imperial ME - Current'!$I$16)+400.13*(1.9311-'Imperial ME - Current'!$I$16)^2,906.5)</f>
        <v>906.5</v>
      </c>
      <c r="AZ291" s="1">
        <f t="shared" si="86"/>
        <v>266304.38000000047</v>
      </c>
      <c r="BA291" s="40">
        <f>IF('Imperial ME - Current'!$I$16&lt;2.23,300.45-26.8531*(2.23-'Imperial ME - Current'!$I$16),300.45)</f>
        <v>300.45</v>
      </c>
      <c r="BB291" s="1">
        <f t="shared" si="93"/>
        <v>128316.04999999986</v>
      </c>
    </row>
    <row r="292" spans="1:54" x14ac:dyDescent="0.25">
      <c r="A292" s="40">
        <v>314</v>
      </c>
      <c r="B292" s="93">
        <f>IF('Imperial ME - Current'!$B$16&lt;1.9311,906.5-265.11*(1.9311-'Imperial ME - Current'!$B$16)+400.13*(1.9311-'Imperial ME - Current'!$B$16)^2,906.5)</f>
        <v>906.5</v>
      </c>
      <c r="C292" s="1">
        <f t="shared" si="79"/>
        <v>267210.88000000047</v>
      </c>
      <c r="D292" s="40">
        <f>IF('Imperial ME - Current'!$B$16&lt;2.23,300.45-26.8531*(2.23-'Imperial ME - Current'!$B$16),300.45)</f>
        <v>300.45</v>
      </c>
      <c r="E292" s="1">
        <f t="shared" si="78"/>
        <v>128616.49999999985</v>
      </c>
      <c r="H292" s="40">
        <v>314</v>
      </c>
      <c r="I292" s="93">
        <f>IF('Imperial ME - Current'!$C$16&lt;1.9311,906.5-265.11*(1.9311-'Imperial ME - Current'!$C$16)+400.13*(1.9311-'Imperial ME - Current'!$C$16)^2,906.5)</f>
        <v>906.5</v>
      </c>
      <c r="J292" s="1">
        <f t="shared" si="80"/>
        <v>267210.88000000047</v>
      </c>
      <c r="K292" s="40">
        <f>IF('Imperial ME - Current'!$C$16&lt;2.23,300.45-26.8531*(2.23-'Imperial ME - Current'!$C$16),300.45)</f>
        <v>300.45</v>
      </c>
      <c r="L292" s="1">
        <f t="shared" si="87"/>
        <v>128616.49999999985</v>
      </c>
      <c r="O292" s="40">
        <v>314</v>
      </c>
      <c r="P292" s="93">
        <f>IF('Imperial ME - Current'!$D$16&lt;1.9311,906.5-265.11*(1.9311-'Imperial ME - Current'!$D$16)+400.13*(1.9311-'Imperial ME - Current'!$D$16)^2,906.5)</f>
        <v>906.5</v>
      </c>
      <c r="Q292" s="1">
        <f t="shared" si="81"/>
        <v>267210.88000000047</v>
      </c>
      <c r="R292" s="40">
        <f>IF('Imperial ME - Current'!$D$16&lt;2.23,300.45-26.8531*(2.23-'Imperial ME - Current'!$D$16),300.45)</f>
        <v>300.45</v>
      </c>
      <c r="S292" s="1">
        <f t="shared" si="88"/>
        <v>128616.49999999985</v>
      </c>
      <c r="V292" s="40">
        <v>314</v>
      </c>
      <c r="W292" s="93">
        <f>IF('Imperial ME - Current'!$E$16&lt;1.9311,906.5-265.11*(1.9311-'Imperial ME - Current'!$E$16)+400.13*(1.9311-'Imperial ME - Current'!$E$16)^2,906.5)</f>
        <v>906.5</v>
      </c>
      <c r="X292" s="1">
        <f t="shared" si="82"/>
        <v>267210.88000000047</v>
      </c>
      <c r="Y292" s="40">
        <f>IF('Imperial ME - Current'!$E$16&lt;2.23,300.45-26.8531*(2.23-'Imperial ME - Current'!$E$16),300.45)</f>
        <v>300.45</v>
      </c>
      <c r="Z292" s="1">
        <f t="shared" si="89"/>
        <v>128616.49999999985</v>
      </c>
      <c r="AC292" s="40">
        <v>314</v>
      </c>
      <c r="AD292" s="93">
        <f>IF('Imperial ME - Current'!$F$16&lt;1.9311,906.5-265.11*(1.9311-'Imperial ME - Current'!$F$16)+400.13*(1.9311-'Imperial ME - Current'!$F$16)^2,906.5)</f>
        <v>906.5</v>
      </c>
      <c r="AE292" s="1">
        <f t="shared" si="83"/>
        <v>267210.88000000047</v>
      </c>
      <c r="AF292" s="40">
        <f>IF('Imperial ME - Current'!$F$16&lt;2.23,300.45-26.8531*(2.23-'Imperial ME - Current'!$F$16),300.45)</f>
        <v>300.45</v>
      </c>
      <c r="AG292" s="1">
        <f t="shared" si="90"/>
        <v>128616.49999999985</v>
      </c>
      <c r="AJ292" s="40">
        <v>314</v>
      </c>
      <c r="AK292" s="93">
        <f>IF('Imperial ME - Current'!$G$16&lt;1.9311,906.5-265.11*(1.9311-'Imperial ME - Current'!$G$16)+400.13*(1.9311-'Imperial ME - Current'!$G$16)^2,906.5)</f>
        <v>906.5</v>
      </c>
      <c r="AL292" s="1">
        <f t="shared" si="84"/>
        <v>267210.88000000047</v>
      </c>
      <c r="AM292" s="40">
        <f>IF('Imperial ME - Current'!$G$16&lt;2.23,300.45-26.8531*(2.23-'Imperial ME - Current'!$G$16),300.45)</f>
        <v>300.45</v>
      </c>
      <c r="AN292" s="1">
        <f t="shared" si="91"/>
        <v>128616.49999999985</v>
      </c>
      <c r="AQ292" s="40">
        <v>314</v>
      </c>
      <c r="AR292" s="93">
        <f>IF('Imperial ME - Current'!$H$16&lt;1.9311,906.5-265.11*(1.9311-'Imperial ME - Current'!$H$16)+400.13*(1.9311-'Imperial ME - Current'!$H$16)^2,906.5)</f>
        <v>906.5</v>
      </c>
      <c r="AS292" s="1">
        <f t="shared" si="85"/>
        <v>267210.88000000047</v>
      </c>
      <c r="AT292" s="40">
        <f>IF('Imperial ME - Current'!$H$16&lt;2.23,300.45-26.8531*(2.23-'Imperial ME - Current'!$H$16),300.45)</f>
        <v>300.45</v>
      </c>
      <c r="AU292" s="1">
        <f t="shared" si="92"/>
        <v>128616.49999999985</v>
      </c>
      <c r="AX292" s="40">
        <v>314</v>
      </c>
      <c r="AY292" s="93">
        <f>IF('Imperial ME - Current'!$I$16&lt;1.9311,906.5-265.11*(1.9311-'Imperial ME - Current'!$I$16)+400.13*(1.9311-'Imperial ME - Current'!$I$16)^2,906.5)</f>
        <v>906.5</v>
      </c>
      <c r="AZ292" s="1">
        <f t="shared" si="86"/>
        <v>267210.88000000047</v>
      </c>
      <c r="BA292" s="40">
        <f>IF('Imperial ME - Current'!$I$16&lt;2.23,300.45-26.8531*(2.23-'Imperial ME - Current'!$I$16),300.45)</f>
        <v>300.45</v>
      </c>
      <c r="BB292" s="1">
        <f t="shared" si="93"/>
        <v>128616.49999999985</v>
      </c>
    </row>
    <row r="293" spans="1:54" x14ac:dyDescent="0.25">
      <c r="A293" s="40">
        <v>315</v>
      </c>
      <c r="B293" s="93">
        <f>IF('Imperial ME - Current'!$B$16&lt;1.9311,906.5-265.11*(1.9311-'Imperial ME - Current'!$B$16)+400.13*(1.9311-'Imperial ME - Current'!$B$16)^2,906.5)</f>
        <v>906.5</v>
      </c>
      <c r="C293" s="1">
        <f t="shared" si="79"/>
        <v>268117.38000000047</v>
      </c>
      <c r="D293" s="40">
        <f>IF('Imperial ME - Current'!$B$16&lt;2.23,300.45-26.8531*(2.23-'Imperial ME - Current'!$B$16),300.45)</f>
        <v>300.45</v>
      </c>
      <c r="E293" s="1">
        <f t="shared" si="78"/>
        <v>128916.94999999985</v>
      </c>
      <c r="H293" s="40">
        <v>315</v>
      </c>
      <c r="I293" s="93">
        <f>IF('Imperial ME - Current'!$C$16&lt;1.9311,906.5-265.11*(1.9311-'Imperial ME - Current'!$C$16)+400.13*(1.9311-'Imperial ME - Current'!$C$16)^2,906.5)</f>
        <v>906.5</v>
      </c>
      <c r="J293" s="1">
        <f t="shared" si="80"/>
        <v>268117.38000000047</v>
      </c>
      <c r="K293" s="40">
        <f>IF('Imperial ME - Current'!$C$16&lt;2.23,300.45-26.8531*(2.23-'Imperial ME - Current'!$C$16),300.45)</f>
        <v>300.45</v>
      </c>
      <c r="L293" s="1">
        <f t="shared" si="87"/>
        <v>128916.94999999985</v>
      </c>
      <c r="O293" s="40">
        <v>315</v>
      </c>
      <c r="P293" s="93">
        <f>IF('Imperial ME - Current'!$D$16&lt;1.9311,906.5-265.11*(1.9311-'Imperial ME - Current'!$D$16)+400.13*(1.9311-'Imperial ME - Current'!$D$16)^2,906.5)</f>
        <v>906.5</v>
      </c>
      <c r="Q293" s="1">
        <f t="shared" si="81"/>
        <v>268117.38000000047</v>
      </c>
      <c r="R293" s="40">
        <f>IF('Imperial ME - Current'!$D$16&lt;2.23,300.45-26.8531*(2.23-'Imperial ME - Current'!$D$16),300.45)</f>
        <v>300.45</v>
      </c>
      <c r="S293" s="1">
        <f t="shared" si="88"/>
        <v>128916.94999999985</v>
      </c>
      <c r="V293" s="40">
        <v>315</v>
      </c>
      <c r="W293" s="93">
        <f>IF('Imperial ME - Current'!$E$16&lt;1.9311,906.5-265.11*(1.9311-'Imperial ME - Current'!$E$16)+400.13*(1.9311-'Imperial ME - Current'!$E$16)^2,906.5)</f>
        <v>906.5</v>
      </c>
      <c r="X293" s="1">
        <f t="shared" si="82"/>
        <v>268117.38000000047</v>
      </c>
      <c r="Y293" s="40">
        <f>IF('Imperial ME - Current'!$E$16&lt;2.23,300.45-26.8531*(2.23-'Imperial ME - Current'!$E$16),300.45)</f>
        <v>300.45</v>
      </c>
      <c r="Z293" s="1">
        <f t="shared" si="89"/>
        <v>128916.94999999985</v>
      </c>
      <c r="AC293" s="40">
        <v>315</v>
      </c>
      <c r="AD293" s="93">
        <f>IF('Imperial ME - Current'!$F$16&lt;1.9311,906.5-265.11*(1.9311-'Imperial ME - Current'!$F$16)+400.13*(1.9311-'Imperial ME - Current'!$F$16)^2,906.5)</f>
        <v>906.5</v>
      </c>
      <c r="AE293" s="1">
        <f t="shared" si="83"/>
        <v>268117.38000000047</v>
      </c>
      <c r="AF293" s="40">
        <f>IF('Imperial ME - Current'!$F$16&lt;2.23,300.45-26.8531*(2.23-'Imperial ME - Current'!$F$16),300.45)</f>
        <v>300.45</v>
      </c>
      <c r="AG293" s="1">
        <f t="shared" si="90"/>
        <v>128916.94999999985</v>
      </c>
      <c r="AJ293" s="40">
        <v>315</v>
      </c>
      <c r="AK293" s="93">
        <f>IF('Imperial ME - Current'!$G$16&lt;1.9311,906.5-265.11*(1.9311-'Imperial ME - Current'!$G$16)+400.13*(1.9311-'Imperial ME - Current'!$G$16)^2,906.5)</f>
        <v>906.5</v>
      </c>
      <c r="AL293" s="1">
        <f t="shared" si="84"/>
        <v>268117.38000000047</v>
      </c>
      <c r="AM293" s="40">
        <f>IF('Imperial ME - Current'!$G$16&lt;2.23,300.45-26.8531*(2.23-'Imperial ME - Current'!$G$16),300.45)</f>
        <v>300.45</v>
      </c>
      <c r="AN293" s="1">
        <f t="shared" si="91"/>
        <v>128916.94999999985</v>
      </c>
      <c r="AQ293" s="40">
        <v>315</v>
      </c>
      <c r="AR293" s="93">
        <f>IF('Imperial ME - Current'!$H$16&lt;1.9311,906.5-265.11*(1.9311-'Imperial ME - Current'!$H$16)+400.13*(1.9311-'Imperial ME - Current'!$H$16)^2,906.5)</f>
        <v>906.5</v>
      </c>
      <c r="AS293" s="1">
        <f t="shared" si="85"/>
        <v>268117.38000000047</v>
      </c>
      <c r="AT293" s="40">
        <f>IF('Imperial ME - Current'!$H$16&lt;2.23,300.45-26.8531*(2.23-'Imperial ME - Current'!$H$16),300.45)</f>
        <v>300.45</v>
      </c>
      <c r="AU293" s="1">
        <f t="shared" si="92"/>
        <v>128916.94999999985</v>
      </c>
      <c r="AX293" s="40">
        <v>315</v>
      </c>
      <c r="AY293" s="93">
        <f>IF('Imperial ME - Current'!$I$16&lt;1.9311,906.5-265.11*(1.9311-'Imperial ME - Current'!$I$16)+400.13*(1.9311-'Imperial ME - Current'!$I$16)^2,906.5)</f>
        <v>906.5</v>
      </c>
      <c r="AZ293" s="1">
        <f t="shared" si="86"/>
        <v>268117.38000000047</v>
      </c>
      <c r="BA293" s="40">
        <f>IF('Imperial ME - Current'!$I$16&lt;2.23,300.45-26.8531*(2.23-'Imperial ME - Current'!$I$16),300.45)</f>
        <v>300.45</v>
      </c>
      <c r="BB293" s="1">
        <f t="shared" si="93"/>
        <v>128916.94999999985</v>
      </c>
    </row>
    <row r="294" spans="1:54" x14ac:dyDescent="0.25">
      <c r="A294" s="40">
        <v>316</v>
      </c>
      <c r="B294" s="93">
        <f>IF('Imperial ME - Current'!$B$16&lt;1.9311,906.5-265.11*(1.9311-'Imperial ME - Current'!$B$16)+400.13*(1.9311-'Imperial ME - Current'!$B$16)^2,906.5)</f>
        <v>906.5</v>
      </c>
      <c r="C294" s="1">
        <f t="shared" si="79"/>
        <v>269023.88000000047</v>
      </c>
      <c r="D294" s="40">
        <f>IF('Imperial ME - Current'!$B$16&lt;2.23,300.45-26.8531*(2.23-'Imperial ME - Current'!$B$16),300.45)</f>
        <v>300.45</v>
      </c>
      <c r="E294" s="1">
        <f t="shared" si="78"/>
        <v>129217.39999999985</v>
      </c>
      <c r="H294" s="40">
        <v>316</v>
      </c>
      <c r="I294" s="93">
        <f>IF('Imperial ME - Current'!$C$16&lt;1.9311,906.5-265.11*(1.9311-'Imperial ME - Current'!$C$16)+400.13*(1.9311-'Imperial ME - Current'!$C$16)^2,906.5)</f>
        <v>906.5</v>
      </c>
      <c r="J294" s="1">
        <f t="shared" si="80"/>
        <v>269023.88000000047</v>
      </c>
      <c r="K294" s="40">
        <f>IF('Imperial ME - Current'!$C$16&lt;2.23,300.45-26.8531*(2.23-'Imperial ME - Current'!$C$16),300.45)</f>
        <v>300.45</v>
      </c>
      <c r="L294" s="1">
        <f t="shared" si="87"/>
        <v>129217.39999999985</v>
      </c>
      <c r="O294" s="40">
        <v>316</v>
      </c>
      <c r="P294" s="93">
        <f>IF('Imperial ME - Current'!$D$16&lt;1.9311,906.5-265.11*(1.9311-'Imperial ME - Current'!$D$16)+400.13*(1.9311-'Imperial ME - Current'!$D$16)^2,906.5)</f>
        <v>906.5</v>
      </c>
      <c r="Q294" s="1">
        <f t="shared" si="81"/>
        <v>269023.88000000047</v>
      </c>
      <c r="R294" s="40">
        <f>IF('Imperial ME - Current'!$D$16&lt;2.23,300.45-26.8531*(2.23-'Imperial ME - Current'!$D$16),300.45)</f>
        <v>300.45</v>
      </c>
      <c r="S294" s="1">
        <f t="shared" si="88"/>
        <v>129217.39999999985</v>
      </c>
      <c r="V294" s="40">
        <v>316</v>
      </c>
      <c r="W294" s="93">
        <f>IF('Imperial ME - Current'!$E$16&lt;1.9311,906.5-265.11*(1.9311-'Imperial ME - Current'!$E$16)+400.13*(1.9311-'Imperial ME - Current'!$E$16)^2,906.5)</f>
        <v>906.5</v>
      </c>
      <c r="X294" s="1">
        <f t="shared" si="82"/>
        <v>269023.88000000047</v>
      </c>
      <c r="Y294" s="40">
        <f>IF('Imperial ME - Current'!$E$16&lt;2.23,300.45-26.8531*(2.23-'Imperial ME - Current'!$E$16),300.45)</f>
        <v>300.45</v>
      </c>
      <c r="Z294" s="1">
        <f t="shared" si="89"/>
        <v>129217.39999999985</v>
      </c>
      <c r="AC294" s="40">
        <v>316</v>
      </c>
      <c r="AD294" s="93">
        <f>IF('Imperial ME - Current'!$F$16&lt;1.9311,906.5-265.11*(1.9311-'Imperial ME - Current'!$F$16)+400.13*(1.9311-'Imperial ME - Current'!$F$16)^2,906.5)</f>
        <v>906.5</v>
      </c>
      <c r="AE294" s="1">
        <f t="shared" si="83"/>
        <v>269023.88000000047</v>
      </c>
      <c r="AF294" s="40">
        <f>IF('Imperial ME - Current'!$F$16&lt;2.23,300.45-26.8531*(2.23-'Imperial ME - Current'!$F$16),300.45)</f>
        <v>300.45</v>
      </c>
      <c r="AG294" s="1">
        <f t="shared" si="90"/>
        <v>129217.39999999985</v>
      </c>
      <c r="AJ294" s="40">
        <v>316</v>
      </c>
      <c r="AK294" s="93">
        <f>IF('Imperial ME - Current'!$G$16&lt;1.9311,906.5-265.11*(1.9311-'Imperial ME - Current'!$G$16)+400.13*(1.9311-'Imperial ME - Current'!$G$16)^2,906.5)</f>
        <v>906.5</v>
      </c>
      <c r="AL294" s="1">
        <f t="shared" si="84"/>
        <v>269023.88000000047</v>
      </c>
      <c r="AM294" s="40">
        <f>IF('Imperial ME - Current'!$G$16&lt;2.23,300.45-26.8531*(2.23-'Imperial ME - Current'!$G$16),300.45)</f>
        <v>300.45</v>
      </c>
      <c r="AN294" s="1">
        <f t="shared" si="91"/>
        <v>129217.39999999985</v>
      </c>
      <c r="AQ294" s="40">
        <v>316</v>
      </c>
      <c r="AR294" s="93">
        <f>IF('Imperial ME - Current'!$H$16&lt;1.9311,906.5-265.11*(1.9311-'Imperial ME - Current'!$H$16)+400.13*(1.9311-'Imperial ME - Current'!$H$16)^2,906.5)</f>
        <v>906.5</v>
      </c>
      <c r="AS294" s="1">
        <f t="shared" si="85"/>
        <v>269023.88000000047</v>
      </c>
      <c r="AT294" s="40">
        <f>IF('Imperial ME - Current'!$H$16&lt;2.23,300.45-26.8531*(2.23-'Imperial ME - Current'!$H$16),300.45)</f>
        <v>300.45</v>
      </c>
      <c r="AU294" s="1">
        <f t="shared" si="92"/>
        <v>129217.39999999985</v>
      </c>
      <c r="AX294" s="40">
        <v>316</v>
      </c>
      <c r="AY294" s="93">
        <f>IF('Imperial ME - Current'!$I$16&lt;1.9311,906.5-265.11*(1.9311-'Imperial ME - Current'!$I$16)+400.13*(1.9311-'Imperial ME - Current'!$I$16)^2,906.5)</f>
        <v>906.5</v>
      </c>
      <c r="AZ294" s="1">
        <f t="shared" si="86"/>
        <v>269023.88000000047</v>
      </c>
      <c r="BA294" s="40">
        <f>IF('Imperial ME - Current'!$I$16&lt;2.23,300.45-26.8531*(2.23-'Imperial ME - Current'!$I$16),300.45)</f>
        <v>300.45</v>
      </c>
      <c r="BB294" s="1">
        <f t="shared" si="93"/>
        <v>129217.39999999985</v>
      </c>
    </row>
    <row r="295" spans="1:54" x14ac:dyDescent="0.25">
      <c r="A295" s="40">
        <v>317</v>
      </c>
      <c r="B295" s="93">
        <f>IF('Imperial ME - Current'!$B$16&lt;1.9311,906.5-265.11*(1.9311-'Imperial ME - Current'!$B$16)+400.13*(1.9311-'Imperial ME - Current'!$B$16)^2,906.5)</f>
        <v>906.5</v>
      </c>
      <c r="C295" s="1">
        <f t="shared" si="79"/>
        <v>269930.38000000047</v>
      </c>
      <c r="D295" s="40">
        <f>IF('Imperial ME - Current'!$B$16&lt;2.23,300.45-26.8531*(2.23-'Imperial ME - Current'!$B$16),300.45)</f>
        <v>300.45</v>
      </c>
      <c r="E295" s="1">
        <f t="shared" si="78"/>
        <v>129517.84999999985</v>
      </c>
      <c r="H295" s="40">
        <v>317</v>
      </c>
      <c r="I295" s="93">
        <f>IF('Imperial ME - Current'!$C$16&lt;1.9311,906.5-265.11*(1.9311-'Imperial ME - Current'!$C$16)+400.13*(1.9311-'Imperial ME - Current'!$C$16)^2,906.5)</f>
        <v>906.5</v>
      </c>
      <c r="J295" s="1">
        <f t="shared" si="80"/>
        <v>269930.38000000047</v>
      </c>
      <c r="K295" s="40">
        <f>IF('Imperial ME - Current'!$C$16&lt;2.23,300.45-26.8531*(2.23-'Imperial ME - Current'!$C$16),300.45)</f>
        <v>300.45</v>
      </c>
      <c r="L295" s="1">
        <f t="shared" si="87"/>
        <v>129517.84999999985</v>
      </c>
      <c r="O295" s="40">
        <v>317</v>
      </c>
      <c r="P295" s="93">
        <f>IF('Imperial ME - Current'!$D$16&lt;1.9311,906.5-265.11*(1.9311-'Imperial ME - Current'!$D$16)+400.13*(1.9311-'Imperial ME - Current'!$D$16)^2,906.5)</f>
        <v>906.5</v>
      </c>
      <c r="Q295" s="1">
        <f t="shared" si="81"/>
        <v>269930.38000000047</v>
      </c>
      <c r="R295" s="40">
        <f>IF('Imperial ME - Current'!$D$16&lt;2.23,300.45-26.8531*(2.23-'Imperial ME - Current'!$D$16),300.45)</f>
        <v>300.45</v>
      </c>
      <c r="S295" s="1">
        <f t="shared" si="88"/>
        <v>129517.84999999985</v>
      </c>
      <c r="V295" s="40">
        <v>317</v>
      </c>
      <c r="W295" s="93">
        <f>IF('Imperial ME - Current'!$E$16&lt;1.9311,906.5-265.11*(1.9311-'Imperial ME - Current'!$E$16)+400.13*(1.9311-'Imperial ME - Current'!$E$16)^2,906.5)</f>
        <v>906.5</v>
      </c>
      <c r="X295" s="1">
        <f t="shared" si="82"/>
        <v>269930.38000000047</v>
      </c>
      <c r="Y295" s="40">
        <f>IF('Imperial ME - Current'!$E$16&lt;2.23,300.45-26.8531*(2.23-'Imperial ME - Current'!$E$16),300.45)</f>
        <v>300.45</v>
      </c>
      <c r="Z295" s="1">
        <f t="shared" si="89"/>
        <v>129517.84999999985</v>
      </c>
      <c r="AC295" s="40">
        <v>317</v>
      </c>
      <c r="AD295" s="93">
        <f>IF('Imperial ME - Current'!$F$16&lt;1.9311,906.5-265.11*(1.9311-'Imperial ME - Current'!$F$16)+400.13*(1.9311-'Imperial ME - Current'!$F$16)^2,906.5)</f>
        <v>906.5</v>
      </c>
      <c r="AE295" s="1">
        <f t="shared" si="83"/>
        <v>269930.38000000047</v>
      </c>
      <c r="AF295" s="40">
        <f>IF('Imperial ME - Current'!$F$16&lt;2.23,300.45-26.8531*(2.23-'Imperial ME - Current'!$F$16),300.45)</f>
        <v>300.45</v>
      </c>
      <c r="AG295" s="1">
        <f t="shared" si="90"/>
        <v>129517.84999999985</v>
      </c>
      <c r="AJ295" s="40">
        <v>317</v>
      </c>
      <c r="AK295" s="93">
        <f>IF('Imperial ME - Current'!$G$16&lt;1.9311,906.5-265.11*(1.9311-'Imperial ME - Current'!$G$16)+400.13*(1.9311-'Imperial ME - Current'!$G$16)^2,906.5)</f>
        <v>906.5</v>
      </c>
      <c r="AL295" s="1">
        <f t="shared" si="84"/>
        <v>269930.38000000047</v>
      </c>
      <c r="AM295" s="40">
        <f>IF('Imperial ME - Current'!$G$16&lt;2.23,300.45-26.8531*(2.23-'Imperial ME - Current'!$G$16),300.45)</f>
        <v>300.45</v>
      </c>
      <c r="AN295" s="1">
        <f t="shared" si="91"/>
        <v>129517.84999999985</v>
      </c>
      <c r="AQ295" s="40">
        <v>317</v>
      </c>
      <c r="AR295" s="93">
        <f>IF('Imperial ME - Current'!$H$16&lt;1.9311,906.5-265.11*(1.9311-'Imperial ME - Current'!$H$16)+400.13*(1.9311-'Imperial ME - Current'!$H$16)^2,906.5)</f>
        <v>906.5</v>
      </c>
      <c r="AS295" s="1">
        <f t="shared" si="85"/>
        <v>269930.38000000047</v>
      </c>
      <c r="AT295" s="40">
        <f>IF('Imperial ME - Current'!$H$16&lt;2.23,300.45-26.8531*(2.23-'Imperial ME - Current'!$H$16),300.45)</f>
        <v>300.45</v>
      </c>
      <c r="AU295" s="1">
        <f t="shared" si="92"/>
        <v>129517.84999999985</v>
      </c>
      <c r="AX295" s="40">
        <v>317</v>
      </c>
      <c r="AY295" s="93">
        <f>IF('Imperial ME - Current'!$I$16&lt;1.9311,906.5-265.11*(1.9311-'Imperial ME - Current'!$I$16)+400.13*(1.9311-'Imperial ME - Current'!$I$16)^2,906.5)</f>
        <v>906.5</v>
      </c>
      <c r="AZ295" s="1">
        <f t="shared" si="86"/>
        <v>269930.38000000047</v>
      </c>
      <c r="BA295" s="40">
        <f>IF('Imperial ME - Current'!$I$16&lt;2.23,300.45-26.8531*(2.23-'Imperial ME - Current'!$I$16),300.45)</f>
        <v>300.45</v>
      </c>
      <c r="BB295" s="1">
        <f t="shared" si="93"/>
        <v>129517.84999999985</v>
      </c>
    </row>
    <row r="296" spans="1:54" x14ac:dyDescent="0.25">
      <c r="A296" s="40">
        <v>318</v>
      </c>
      <c r="B296" s="93">
        <f>IF('Imperial ME - Current'!$B$16&lt;1.9311,906.5-265.11*(1.9311-'Imperial ME - Current'!$B$16)+400.13*(1.9311-'Imperial ME - Current'!$B$16)^2,906.5)</f>
        <v>906.5</v>
      </c>
      <c r="C296" s="1">
        <f t="shared" si="79"/>
        <v>270836.88000000047</v>
      </c>
      <c r="D296" s="40">
        <f>IF('Imperial ME - Current'!$B$16&lt;2.23,300.45-26.8531*(2.23-'Imperial ME - Current'!$B$16),300.45)</f>
        <v>300.45</v>
      </c>
      <c r="E296" s="1">
        <f t="shared" si="78"/>
        <v>129818.29999999984</v>
      </c>
      <c r="H296" s="40">
        <v>318</v>
      </c>
      <c r="I296" s="93">
        <f>IF('Imperial ME - Current'!$C$16&lt;1.9311,906.5-265.11*(1.9311-'Imperial ME - Current'!$C$16)+400.13*(1.9311-'Imperial ME - Current'!$C$16)^2,906.5)</f>
        <v>906.5</v>
      </c>
      <c r="J296" s="1">
        <f t="shared" si="80"/>
        <v>270836.88000000047</v>
      </c>
      <c r="K296" s="40">
        <f>IF('Imperial ME - Current'!$C$16&lt;2.23,300.45-26.8531*(2.23-'Imperial ME - Current'!$C$16),300.45)</f>
        <v>300.45</v>
      </c>
      <c r="L296" s="1">
        <f t="shared" si="87"/>
        <v>129818.29999999984</v>
      </c>
      <c r="O296" s="40">
        <v>318</v>
      </c>
      <c r="P296" s="93">
        <f>IF('Imperial ME - Current'!$D$16&lt;1.9311,906.5-265.11*(1.9311-'Imperial ME - Current'!$D$16)+400.13*(1.9311-'Imperial ME - Current'!$D$16)^2,906.5)</f>
        <v>906.5</v>
      </c>
      <c r="Q296" s="1">
        <f t="shared" si="81"/>
        <v>270836.88000000047</v>
      </c>
      <c r="R296" s="40">
        <f>IF('Imperial ME - Current'!$D$16&lt;2.23,300.45-26.8531*(2.23-'Imperial ME - Current'!$D$16),300.45)</f>
        <v>300.45</v>
      </c>
      <c r="S296" s="1">
        <f t="shared" si="88"/>
        <v>129818.29999999984</v>
      </c>
      <c r="V296" s="40">
        <v>318</v>
      </c>
      <c r="W296" s="93">
        <f>IF('Imperial ME - Current'!$E$16&lt;1.9311,906.5-265.11*(1.9311-'Imperial ME - Current'!$E$16)+400.13*(1.9311-'Imperial ME - Current'!$E$16)^2,906.5)</f>
        <v>906.5</v>
      </c>
      <c r="X296" s="1">
        <f t="shared" si="82"/>
        <v>270836.88000000047</v>
      </c>
      <c r="Y296" s="40">
        <f>IF('Imperial ME - Current'!$E$16&lt;2.23,300.45-26.8531*(2.23-'Imperial ME - Current'!$E$16),300.45)</f>
        <v>300.45</v>
      </c>
      <c r="Z296" s="1">
        <f t="shared" si="89"/>
        <v>129818.29999999984</v>
      </c>
      <c r="AC296" s="40">
        <v>318</v>
      </c>
      <c r="AD296" s="93">
        <f>IF('Imperial ME - Current'!$F$16&lt;1.9311,906.5-265.11*(1.9311-'Imperial ME - Current'!$F$16)+400.13*(1.9311-'Imperial ME - Current'!$F$16)^2,906.5)</f>
        <v>906.5</v>
      </c>
      <c r="AE296" s="1">
        <f t="shared" si="83"/>
        <v>270836.88000000047</v>
      </c>
      <c r="AF296" s="40">
        <f>IF('Imperial ME - Current'!$F$16&lt;2.23,300.45-26.8531*(2.23-'Imperial ME - Current'!$F$16),300.45)</f>
        <v>300.45</v>
      </c>
      <c r="AG296" s="1">
        <f t="shared" si="90"/>
        <v>129818.29999999984</v>
      </c>
      <c r="AJ296" s="40">
        <v>318</v>
      </c>
      <c r="AK296" s="93">
        <f>IF('Imperial ME - Current'!$G$16&lt;1.9311,906.5-265.11*(1.9311-'Imperial ME - Current'!$G$16)+400.13*(1.9311-'Imperial ME - Current'!$G$16)^2,906.5)</f>
        <v>906.5</v>
      </c>
      <c r="AL296" s="1">
        <f t="shared" si="84"/>
        <v>270836.88000000047</v>
      </c>
      <c r="AM296" s="40">
        <f>IF('Imperial ME - Current'!$G$16&lt;2.23,300.45-26.8531*(2.23-'Imperial ME - Current'!$G$16),300.45)</f>
        <v>300.45</v>
      </c>
      <c r="AN296" s="1">
        <f t="shared" si="91"/>
        <v>129818.29999999984</v>
      </c>
      <c r="AQ296" s="40">
        <v>318</v>
      </c>
      <c r="AR296" s="93">
        <f>IF('Imperial ME - Current'!$H$16&lt;1.9311,906.5-265.11*(1.9311-'Imperial ME - Current'!$H$16)+400.13*(1.9311-'Imperial ME - Current'!$H$16)^2,906.5)</f>
        <v>906.5</v>
      </c>
      <c r="AS296" s="1">
        <f t="shared" si="85"/>
        <v>270836.88000000047</v>
      </c>
      <c r="AT296" s="40">
        <f>IF('Imperial ME - Current'!$H$16&lt;2.23,300.45-26.8531*(2.23-'Imperial ME - Current'!$H$16),300.45)</f>
        <v>300.45</v>
      </c>
      <c r="AU296" s="1">
        <f t="shared" si="92"/>
        <v>129818.29999999984</v>
      </c>
      <c r="AX296" s="40">
        <v>318</v>
      </c>
      <c r="AY296" s="93">
        <f>IF('Imperial ME - Current'!$I$16&lt;1.9311,906.5-265.11*(1.9311-'Imperial ME - Current'!$I$16)+400.13*(1.9311-'Imperial ME - Current'!$I$16)^2,906.5)</f>
        <v>906.5</v>
      </c>
      <c r="AZ296" s="1">
        <f t="shared" si="86"/>
        <v>270836.88000000047</v>
      </c>
      <c r="BA296" s="40">
        <f>IF('Imperial ME - Current'!$I$16&lt;2.23,300.45-26.8531*(2.23-'Imperial ME - Current'!$I$16),300.45)</f>
        <v>300.45</v>
      </c>
      <c r="BB296" s="1">
        <f t="shared" si="93"/>
        <v>129818.29999999984</v>
      </c>
    </row>
    <row r="297" spans="1:54" x14ac:dyDescent="0.25">
      <c r="A297" s="40">
        <v>319</v>
      </c>
      <c r="B297" s="93">
        <f>IF('Imperial ME - Current'!$B$16&lt;1.9311,906.5-265.11*(1.9311-'Imperial ME - Current'!$B$16)+400.13*(1.9311-'Imperial ME - Current'!$B$16)^2,906.5)</f>
        <v>906.5</v>
      </c>
      <c r="C297" s="1">
        <f t="shared" si="79"/>
        <v>271743.38000000047</v>
      </c>
      <c r="D297" s="40">
        <f>IF('Imperial ME - Current'!$B$16&lt;2.23,300.45-26.8531*(2.23-'Imperial ME - Current'!$B$16),300.45)</f>
        <v>300.45</v>
      </c>
      <c r="E297" s="1">
        <f t="shared" si="78"/>
        <v>130118.74999999984</v>
      </c>
      <c r="H297" s="40">
        <v>319</v>
      </c>
      <c r="I297" s="93">
        <f>IF('Imperial ME - Current'!$C$16&lt;1.9311,906.5-265.11*(1.9311-'Imperial ME - Current'!$C$16)+400.13*(1.9311-'Imperial ME - Current'!$C$16)^2,906.5)</f>
        <v>906.5</v>
      </c>
      <c r="J297" s="1">
        <f t="shared" si="80"/>
        <v>271743.38000000047</v>
      </c>
      <c r="K297" s="40">
        <f>IF('Imperial ME - Current'!$C$16&lt;2.23,300.45-26.8531*(2.23-'Imperial ME - Current'!$C$16),300.45)</f>
        <v>300.45</v>
      </c>
      <c r="L297" s="1">
        <f t="shared" si="87"/>
        <v>130118.74999999984</v>
      </c>
      <c r="O297" s="40">
        <v>319</v>
      </c>
      <c r="P297" s="93">
        <f>IF('Imperial ME - Current'!$D$16&lt;1.9311,906.5-265.11*(1.9311-'Imperial ME - Current'!$D$16)+400.13*(1.9311-'Imperial ME - Current'!$D$16)^2,906.5)</f>
        <v>906.5</v>
      </c>
      <c r="Q297" s="1">
        <f t="shared" si="81"/>
        <v>271743.38000000047</v>
      </c>
      <c r="R297" s="40">
        <f>IF('Imperial ME - Current'!$D$16&lt;2.23,300.45-26.8531*(2.23-'Imperial ME - Current'!$D$16),300.45)</f>
        <v>300.45</v>
      </c>
      <c r="S297" s="1">
        <f t="shared" si="88"/>
        <v>130118.74999999984</v>
      </c>
      <c r="V297" s="40">
        <v>319</v>
      </c>
      <c r="W297" s="93">
        <f>IF('Imperial ME - Current'!$E$16&lt;1.9311,906.5-265.11*(1.9311-'Imperial ME - Current'!$E$16)+400.13*(1.9311-'Imperial ME - Current'!$E$16)^2,906.5)</f>
        <v>906.5</v>
      </c>
      <c r="X297" s="1">
        <f t="shared" si="82"/>
        <v>271743.38000000047</v>
      </c>
      <c r="Y297" s="40">
        <f>IF('Imperial ME - Current'!$E$16&lt;2.23,300.45-26.8531*(2.23-'Imperial ME - Current'!$E$16),300.45)</f>
        <v>300.45</v>
      </c>
      <c r="Z297" s="1">
        <f t="shared" si="89"/>
        <v>130118.74999999984</v>
      </c>
      <c r="AC297" s="40">
        <v>319</v>
      </c>
      <c r="AD297" s="93">
        <f>IF('Imperial ME - Current'!$F$16&lt;1.9311,906.5-265.11*(1.9311-'Imperial ME - Current'!$F$16)+400.13*(1.9311-'Imperial ME - Current'!$F$16)^2,906.5)</f>
        <v>906.5</v>
      </c>
      <c r="AE297" s="1">
        <f t="shared" si="83"/>
        <v>271743.38000000047</v>
      </c>
      <c r="AF297" s="40">
        <f>IF('Imperial ME - Current'!$F$16&lt;2.23,300.45-26.8531*(2.23-'Imperial ME - Current'!$F$16),300.45)</f>
        <v>300.45</v>
      </c>
      <c r="AG297" s="1">
        <f t="shared" si="90"/>
        <v>130118.74999999984</v>
      </c>
      <c r="AJ297" s="40">
        <v>319</v>
      </c>
      <c r="AK297" s="93">
        <f>IF('Imperial ME - Current'!$G$16&lt;1.9311,906.5-265.11*(1.9311-'Imperial ME - Current'!$G$16)+400.13*(1.9311-'Imperial ME - Current'!$G$16)^2,906.5)</f>
        <v>906.5</v>
      </c>
      <c r="AL297" s="1">
        <f t="shared" si="84"/>
        <v>271743.38000000047</v>
      </c>
      <c r="AM297" s="40">
        <f>IF('Imperial ME - Current'!$G$16&lt;2.23,300.45-26.8531*(2.23-'Imperial ME - Current'!$G$16),300.45)</f>
        <v>300.45</v>
      </c>
      <c r="AN297" s="1">
        <f t="shared" si="91"/>
        <v>130118.74999999984</v>
      </c>
      <c r="AQ297" s="40">
        <v>319</v>
      </c>
      <c r="AR297" s="93">
        <f>IF('Imperial ME - Current'!$H$16&lt;1.9311,906.5-265.11*(1.9311-'Imperial ME - Current'!$H$16)+400.13*(1.9311-'Imperial ME - Current'!$H$16)^2,906.5)</f>
        <v>906.5</v>
      </c>
      <c r="AS297" s="1">
        <f t="shared" si="85"/>
        <v>271743.38000000047</v>
      </c>
      <c r="AT297" s="40">
        <f>IF('Imperial ME - Current'!$H$16&lt;2.23,300.45-26.8531*(2.23-'Imperial ME - Current'!$H$16),300.45)</f>
        <v>300.45</v>
      </c>
      <c r="AU297" s="1">
        <f t="shared" si="92"/>
        <v>130118.74999999984</v>
      </c>
      <c r="AX297" s="40">
        <v>319</v>
      </c>
      <c r="AY297" s="93">
        <f>IF('Imperial ME - Current'!$I$16&lt;1.9311,906.5-265.11*(1.9311-'Imperial ME - Current'!$I$16)+400.13*(1.9311-'Imperial ME - Current'!$I$16)^2,906.5)</f>
        <v>906.5</v>
      </c>
      <c r="AZ297" s="1">
        <f t="shared" si="86"/>
        <v>271743.38000000047</v>
      </c>
      <c r="BA297" s="40">
        <f>IF('Imperial ME - Current'!$I$16&lt;2.23,300.45-26.8531*(2.23-'Imperial ME - Current'!$I$16),300.45)</f>
        <v>300.45</v>
      </c>
      <c r="BB297" s="1">
        <f t="shared" si="93"/>
        <v>130118.74999999984</v>
      </c>
    </row>
    <row r="298" spans="1:54" x14ac:dyDescent="0.25">
      <c r="A298" s="40">
        <v>320</v>
      </c>
      <c r="B298" s="93">
        <f>IF('Imperial ME - Current'!$B$16&lt;1.9311,906.5-265.11*(1.9311-'Imperial ME - Current'!$B$16)+400.13*(1.9311-'Imperial ME - Current'!$B$16)^2,906.5)</f>
        <v>906.5</v>
      </c>
      <c r="C298" s="1">
        <f t="shared" si="79"/>
        <v>272649.88000000047</v>
      </c>
      <c r="D298" s="40">
        <f>IF('Imperial ME - Current'!$B$16&lt;2.23,300.45-26.8531*(2.23-'Imperial ME - Current'!$B$16),300.45)</f>
        <v>300.45</v>
      </c>
      <c r="E298" s="1">
        <f t="shared" si="78"/>
        <v>130419.19999999984</v>
      </c>
      <c r="H298" s="40">
        <v>320</v>
      </c>
      <c r="I298" s="93">
        <f>IF('Imperial ME - Current'!$C$16&lt;1.9311,906.5-265.11*(1.9311-'Imperial ME - Current'!$C$16)+400.13*(1.9311-'Imperial ME - Current'!$C$16)^2,906.5)</f>
        <v>906.5</v>
      </c>
      <c r="J298" s="1">
        <f t="shared" si="80"/>
        <v>272649.88000000047</v>
      </c>
      <c r="K298" s="40">
        <f>IF('Imperial ME - Current'!$C$16&lt;2.23,300.45-26.8531*(2.23-'Imperial ME - Current'!$C$16),300.45)</f>
        <v>300.45</v>
      </c>
      <c r="L298" s="1">
        <f t="shared" si="87"/>
        <v>130419.19999999984</v>
      </c>
      <c r="O298" s="40">
        <v>320</v>
      </c>
      <c r="P298" s="93">
        <f>IF('Imperial ME - Current'!$D$16&lt;1.9311,906.5-265.11*(1.9311-'Imperial ME - Current'!$D$16)+400.13*(1.9311-'Imperial ME - Current'!$D$16)^2,906.5)</f>
        <v>906.5</v>
      </c>
      <c r="Q298" s="1">
        <f t="shared" si="81"/>
        <v>272649.88000000047</v>
      </c>
      <c r="R298" s="40">
        <f>IF('Imperial ME - Current'!$D$16&lt;2.23,300.45-26.8531*(2.23-'Imperial ME - Current'!$D$16),300.45)</f>
        <v>300.45</v>
      </c>
      <c r="S298" s="1">
        <f t="shared" si="88"/>
        <v>130419.19999999984</v>
      </c>
      <c r="V298" s="40">
        <v>320</v>
      </c>
      <c r="W298" s="93">
        <f>IF('Imperial ME - Current'!$E$16&lt;1.9311,906.5-265.11*(1.9311-'Imperial ME - Current'!$E$16)+400.13*(1.9311-'Imperial ME - Current'!$E$16)^2,906.5)</f>
        <v>906.5</v>
      </c>
      <c r="X298" s="1">
        <f t="shared" si="82"/>
        <v>272649.88000000047</v>
      </c>
      <c r="Y298" s="40">
        <f>IF('Imperial ME - Current'!$E$16&lt;2.23,300.45-26.8531*(2.23-'Imperial ME - Current'!$E$16),300.45)</f>
        <v>300.45</v>
      </c>
      <c r="Z298" s="1">
        <f t="shared" si="89"/>
        <v>130419.19999999984</v>
      </c>
      <c r="AC298" s="40">
        <v>320</v>
      </c>
      <c r="AD298" s="93">
        <f>IF('Imperial ME - Current'!$F$16&lt;1.9311,906.5-265.11*(1.9311-'Imperial ME - Current'!$F$16)+400.13*(1.9311-'Imperial ME - Current'!$F$16)^2,906.5)</f>
        <v>906.5</v>
      </c>
      <c r="AE298" s="1">
        <f t="shared" si="83"/>
        <v>272649.88000000047</v>
      </c>
      <c r="AF298" s="40">
        <f>IF('Imperial ME - Current'!$F$16&lt;2.23,300.45-26.8531*(2.23-'Imperial ME - Current'!$F$16),300.45)</f>
        <v>300.45</v>
      </c>
      <c r="AG298" s="1">
        <f t="shared" si="90"/>
        <v>130419.19999999984</v>
      </c>
      <c r="AJ298" s="40">
        <v>320</v>
      </c>
      <c r="AK298" s="93">
        <f>IF('Imperial ME - Current'!$G$16&lt;1.9311,906.5-265.11*(1.9311-'Imperial ME - Current'!$G$16)+400.13*(1.9311-'Imperial ME - Current'!$G$16)^2,906.5)</f>
        <v>906.5</v>
      </c>
      <c r="AL298" s="1">
        <f t="shared" si="84"/>
        <v>272649.88000000047</v>
      </c>
      <c r="AM298" s="40">
        <f>IF('Imperial ME - Current'!$G$16&lt;2.23,300.45-26.8531*(2.23-'Imperial ME - Current'!$G$16),300.45)</f>
        <v>300.45</v>
      </c>
      <c r="AN298" s="1">
        <f t="shared" si="91"/>
        <v>130419.19999999984</v>
      </c>
      <c r="AQ298" s="40">
        <v>320</v>
      </c>
      <c r="AR298" s="93">
        <f>IF('Imperial ME - Current'!$H$16&lt;1.9311,906.5-265.11*(1.9311-'Imperial ME - Current'!$H$16)+400.13*(1.9311-'Imperial ME - Current'!$H$16)^2,906.5)</f>
        <v>906.5</v>
      </c>
      <c r="AS298" s="1">
        <f t="shared" si="85"/>
        <v>272649.88000000047</v>
      </c>
      <c r="AT298" s="40">
        <f>IF('Imperial ME - Current'!$H$16&lt;2.23,300.45-26.8531*(2.23-'Imperial ME - Current'!$H$16),300.45)</f>
        <v>300.45</v>
      </c>
      <c r="AU298" s="1">
        <f t="shared" si="92"/>
        <v>130419.19999999984</v>
      </c>
      <c r="AX298" s="40">
        <v>320</v>
      </c>
      <c r="AY298" s="93">
        <f>IF('Imperial ME - Current'!$I$16&lt;1.9311,906.5-265.11*(1.9311-'Imperial ME - Current'!$I$16)+400.13*(1.9311-'Imperial ME - Current'!$I$16)^2,906.5)</f>
        <v>906.5</v>
      </c>
      <c r="AZ298" s="1">
        <f t="shared" si="86"/>
        <v>272649.88000000047</v>
      </c>
      <c r="BA298" s="40">
        <f>IF('Imperial ME - Current'!$I$16&lt;2.23,300.45-26.8531*(2.23-'Imperial ME - Current'!$I$16),300.45)</f>
        <v>300.45</v>
      </c>
      <c r="BB298" s="1">
        <f t="shared" si="93"/>
        <v>130419.19999999984</v>
      </c>
    </row>
    <row r="299" spans="1:54" x14ac:dyDescent="0.25">
      <c r="A299" s="40">
        <v>321</v>
      </c>
      <c r="B299" s="93">
        <f>IF('Imperial ME - Current'!$B$16&lt;1.9311,906.5-265.11*(1.9311-'Imperial ME - Current'!$B$16)+400.13*(1.9311-'Imperial ME - Current'!$B$16)^2,906.5)</f>
        <v>906.5</v>
      </c>
      <c r="C299" s="1">
        <f t="shared" si="79"/>
        <v>273556.38000000047</v>
      </c>
      <c r="D299" s="40">
        <f>IF('Imperial ME - Current'!$B$16&lt;2.23,300.45-26.8531*(2.23-'Imperial ME - Current'!$B$16),300.45)</f>
        <v>300.45</v>
      </c>
      <c r="E299" s="1">
        <f t="shared" si="78"/>
        <v>130719.64999999983</v>
      </c>
      <c r="H299" s="40">
        <v>321</v>
      </c>
      <c r="I299" s="93">
        <f>IF('Imperial ME - Current'!$C$16&lt;1.9311,906.5-265.11*(1.9311-'Imperial ME - Current'!$C$16)+400.13*(1.9311-'Imperial ME - Current'!$C$16)^2,906.5)</f>
        <v>906.5</v>
      </c>
      <c r="J299" s="1">
        <f t="shared" si="80"/>
        <v>273556.38000000047</v>
      </c>
      <c r="K299" s="40">
        <f>IF('Imperial ME - Current'!$C$16&lt;2.23,300.45-26.8531*(2.23-'Imperial ME - Current'!$C$16),300.45)</f>
        <v>300.45</v>
      </c>
      <c r="L299" s="1">
        <f t="shared" si="87"/>
        <v>130719.64999999983</v>
      </c>
      <c r="O299" s="40">
        <v>321</v>
      </c>
      <c r="P299" s="93">
        <f>IF('Imperial ME - Current'!$D$16&lt;1.9311,906.5-265.11*(1.9311-'Imperial ME - Current'!$D$16)+400.13*(1.9311-'Imperial ME - Current'!$D$16)^2,906.5)</f>
        <v>906.5</v>
      </c>
      <c r="Q299" s="1">
        <f t="shared" si="81"/>
        <v>273556.38000000047</v>
      </c>
      <c r="R299" s="40">
        <f>IF('Imperial ME - Current'!$D$16&lt;2.23,300.45-26.8531*(2.23-'Imperial ME - Current'!$D$16),300.45)</f>
        <v>300.45</v>
      </c>
      <c r="S299" s="1">
        <f t="shared" si="88"/>
        <v>130719.64999999983</v>
      </c>
      <c r="V299" s="40">
        <v>321</v>
      </c>
      <c r="W299" s="93">
        <f>IF('Imperial ME - Current'!$E$16&lt;1.9311,906.5-265.11*(1.9311-'Imperial ME - Current'!$E$16)+400.13*(1.9311-'Imperial ME - Current'!$E$16)^2,906.5)</f>
        <v>906.5</v>
      </c>
      <c r="X299" s="1">
        <f t="shared" si="82"/>
        <v>273556.38000000047</v>
      </c>
      <c r="Y299" s="40">
        <f>IF('Imperial ME - Current'!$E$16&lt;2.23,300.45-26.8531*(2.23-'Imperial ME - Current'!$E$16),300.45)</f>
        <v>300.45</v>
      </c>
      <c r="Z299" s="1">
        <f t="shared" si="89"/>
        <v>130719.64999999983</v>
      </c>
      <c r="AC299" s="40">
        <v>321</v>
      </c>
      <c r="AD299" s="93">
        <f>IF('Imperial ME - Current'!$F$16&lt;1.9311,906.5-265.11*(1.9311-'Imperial ME - Current'!$F$16)+400.13*(1.9311-'Imperial ME - Current'!$F$16)^2,906.5)</f>
        <v>906.5</v>
      </c>
      <c r="AE299" s="1">
        <f t="shared" si="83"/>
        <v>273556.38000000047</v>
      </c>
      <c r="AF299" s="40">
        <f>IF('Imperial ME - Current'!$F$16&lt;2.23,300.45-26.8531*(2.23-'Imperial ME - Current'!$F$16),300.45)</f>
        <v>300.45</v>
      </c>
      <c r="AG299" s="1">
        <f t="shared" si="90"/>
        <v>130719.64999999983</v>
      </c>
      <c r="AJ299" s="40">
        <v>321</v>
      </c>
      <c r="AK299" s="93">
        <f>IF('Imperial ME - Current'!$G$16&lt;1.9311,906.5-265.11*(1.9311-'Imperial ME - Current'!$G$16)+400.13*(1.9311-'Imperial ME - Current'!$G$16)^2,906.5)</f>
        <v>906.5</v>
      </c>
      <c r="AL299" s="1">
        <f t="shared" si="84"/>
        <v>273556.38000000047</v>
      </c>
      <c r="AM299" s="40">
        <f>IF('Imperial ME - Current'!$G$16&lt;2.23,300.45-26.8531*(2.23-'Imperial ME - Current'!$G$16),300.45)</f>
        <v>300.45</v>
      </c>
      <c r="AN299" s="1">
        <f t="shared" si="91"/>
        <v>130719.64999999983</v>
      </c>
      <c r="AQ299" s="40">
        <v>321</v>
      </c>
      <c r="AR299" s="93">
        <f>IF('Imperial ME - Current'!$H$16&lt;1.9311,906.5-265.11*(1.9311-'Imperial ME - Current'!$H$16)+400.13*(1.9311-'Imperial ME - Current'!$H$16)^2,906.5)</f>
        <v>906.5</v>
      </c>
      <c r="AS299" s="1">
        <f t="shared" si="85"/>
        <v>273556.38000000047</v>
      </c>
      <c r="AT299" s="40">
        <f>IF('Imperial ME - Current'!$H$16&lt;2.23,300.45-26.8531*(2.23-'Imperial ME - Current'!$H$16),300.45)</f>
        <v>300.45</v>
      </c>
      <c r="AU299" s="1">
        <f t="shared" si="92"/>
        <v>130719.64999999983</v>
      </c>
      <c r="AX299" s="40">
        <v>321</v>
      </c>
      <c r="AY299" s="93">
        <f>IF('Imperial ME - Current'!$I$16&lt;1.9311,906.5-265.11*(1.9311-'Imperial ME - Current'!$I$16)+400.13*(1.9311-'Imperial ME - Current'!$I$16)^2,906.5)</f>
        <v>906.5</v>
      </c>
      <c r="AZ299" s="1">
        <f t="shared" si="86"/>
        <v>273556.38000000047</v>
      </c>
      <c r="BA299" s="40">
        <f>IF('Imperial ME - Current'!$I$16&lt;2.23,300.45-26.8531*(2.23-'Imperial ME - Current'!$I$16),300.45)</f>
        <v>300.45</v>
      </c>
      <c r="BB299" s="1">
        <f t="shared" si="93"/>
        <v>130719.64999999983</v>
      </c>
    </row>
    <row r="300" spans="1:54" x14ac:dyDescent="0.25">
      <c r="A300" s="40">
        <v>322</v>
      </c>
      <c r="B300" s="93">
        <f>IF('Imperial ME - Current'!$B$16&lt;1.9311,906.5-265.11*(1.9311-'Imperial ME - Current'!$B$16)+400.13*(1.9311-'Imperial ME - Current'!$B$16)^2,906.5)</f>
        <v>906.5</v>
      </c>
      <c r="C300" s="1">
        <f t="shared" si="79"/>
        <v>274462.88000000047</v>
      </c>
      <c r="D300" s="40">
        <f>IF('Imperial ME - Current'!$B$16&lt;2.23,300.45-26.8531*(2.23-'Imperial ME - Current'!$B$16),300.45)</f>
        <v>300.45</v>
      </c>
      <c r="E300" s="1">
        <f t="shared" si="78"/>
        <v>131020.09999999983</v>
      </c>
      <c r="H300" s="40">
        <v>322</v>
      </c>
      <c r="I300" s="93">
        <f>IF('Imperial ME - Current'!$C$16&lt;1.9311,906.5-265.11*(1.9311-'Imperial ME - Current'!$C$16)+400.13*(1.9311-'Imperial ME - Current'!$C$16)^2,906.5)</f>
        <v>906.5</v>
      </c>
      <c r="J300" s="1">
        <f t="shared" si="80"/>
        <v>274462.88000000047</v>
      </c>
      <c r="K300" s="40">
        <f>IF('Imperial ME - Current'!$C$16&lt;2.23,300.45-26.8531*(2.23-'Imperial ME - Current'!$C$16),300.45)</f>
        <v>300.45</v>
      </c>
      <c r="L300" s="1">
        <f t="shared" si="87"/>
        <v>131020.09999999983</v>
      </c>
      <c r="O300" s="40">
        <v>322</v>
      </c>
      <c r="P300" s="93">
        <f>IF('Imperial ME - Current'!$D$16&lt;1.9311,906.5-265.11*(1.9311-'Imperial ME - Current'!$D$16)+400.13*(1.9311-'Imperial ME - Current'!$D$16)^2,906.5)</f>
        <v>906.5</v>
      </c>
      <c r="Q300" s="1">
        <f t="shared" si="81"/>
        <v>274462.88000000047</v>
      </c>
      <c r="R300" s="40">
        <f>IF('Imperial ME - Current'!$D$16&lt;2.23,300.45-26.8531*(2.23-'Imperial ME - Current'!$D$16),300.45)</f>
        <v>300.45</v>
      </c>
      <c r="S300" s="1">
        <f t="shared" si="88"/>
        <v>131020.09999999983</v>
      </c>
      <c r="V300" s="40">
        <v>322</v>
      </c>
      <c r="W300" s="93">
        <f>IF('Imperial ME - Current'!$E$16&lt;1.9311,906.5-265.11*(1.9311-'Imperial ME - Current'!$E$16)+400.13*(1.9311-'Imperial ME - Current'!$E$16)^2,906.5)</f>
        <v>906.5</v>
      </c>
      <c r="X300" s="1">
        <f t="shared" si="82"/>
        <v>274462.88000000047</v>
      </c>
      <c r="Y300" s="40">
        <f>IF('Imperial ME - Current'!$E$16&lt;2.23,300.45-26.8531*(2.23-'Imperial ME - Current'!$E$16),300.45)</f>
        <v>300.45</v>
      </c>
      <c r="Z300" s="1">
        <f t="shared" si="89"/>
        <v>131020.09999999983</v>
      </c>
      <c r="AC300" s="40">
        <v>322</v>
      </c>
      <c r="AD300" s="93">
        <f>IF('Imperial ME - Current'!$F$16&lt;1.9311,906.5-265.11*(1.9311-'Imperial ME - Current'!$F$16)+400.13*(1.9311-'Imperial ME - Current'!$F$16)^2,906.5)</f>
        <v>906.5</v>
      </c>
      <c r="AE300" s="1">
        <f t="shared" si="83"/>
        <v>274462.88000000047</v>
      </c>
      <c r="AF300" s="40">
        <f>IF('Imperial ME - Current'!$F$16&lt;2.23,300.45-26.8531*(2.23-'Imperial ME - Current'!$F$16),300.45)</f>
        <v>300.45</v>
      </c>
      <c r="AG300" s="1">
        <f t="shared" si="90"/>
        <v>131020.09999999983</v>
      </c>
      <c r="AJ300" s="40">
        <v>322</v>
      </c>
      <c r="AK300" s="93">
        <f>IF('Imperial ME - Current'!$G$16&lt;1.9311,906.5-265.11*(1.9311-'Imperial ME - Current'!$G$16)+400.13*(1.9311-'Imperial ME - Current'!$G$16)^2,906.5)</f>
        <v>906.5</v>
      </c>
      <c r="AL300" s="1">
        <f t="shared" si="84"/>
        <v>274462.88000000047</v>
      </c>
      <c r="AM300" s="40">
        <f>IF('Imperial ME - Current'!$G$16&lt;2.23,300.45-26.8531*(2.23-'Imperial ME - Current'!$G$16),300.45)</f>
        <v>300.45</v>
      </c>
      <c r="AN300" s="1">
        <f t="shared" si="91"/>
        <v>131020.09999999983</v>
      </c>
      <c r="AQ300" s="40">
        <v>322</v>
      </c>
      <c r="AR300" s="93">
        <f>IF('Imperial ME - Current'!$H$16&lt;1.9311,906.5-265.11*(1.9311-'Imperial ME - Current'!$H$16)+400.13*(1.9311-'Imperial ME - Current'!$H$16)^2,906.5)</f>
        <v>906.5</v>
      </c>
      <c r="AS300" s="1">
        <f t="shared" si="85"/>
        <v>274462.88000000047</v>
      </c>
      <c r="AT300" s="40">
        <f>IF('Imperial ME - Current'!$H$16&lt;2.23,300.45-26.8531*(2.23-'Imperial ME - Current'!$H$16),300.45)</f>
        <v>300.45</v>
      </c>
      <c r="AU300" s="1">
        <f t="shared" si="92"/>
        <v>131020.09999999983</v>
      </c>
      <c r="AX300" s="40">
        <v>322</v>
      </c>
      <c r="AY300" s="93">
        <f>IF('Imperial ME - Current'!$I$16&lt;1.9311,906.5-265.11*(1.9311-'Imperial ME - Current'!$I$16)+400.13*(1.9311-'Imperial ME - Current'!$I$16)^2,906.5)</f>
        <v>906.5</v>
      </c>
      <c r="AZ300" s="1">
        <f t="shared" si="86"/>
        <v>274462.88000000047</v>
      </c>
      <c r="BA300" s="40">
        <f>IF('Imperial ME - Current'!$I$16&lt;2.23,300.45-26.8531*(2.23-'Imperial ME - Current'!$I$16),300.45)</f>
        <v>300.45</v>
      </c>
      <c r="BB300" s="1">
        <f t="shared" si="93"/>
        <v>131020.09999999983</v>
      </c>
    </row>
    <row r="301" spans="1:54" x14ac:dyDescent="0.25">
      <c r="A301" s="40">
        <v>323</v>
      </c>
      <c r="B301" s="93">
        <f>IF('Imperial ME - Current'!$B$16&lt;1.9311,906.5-265.11*(1.9311-'Imperial ME - Current'!$B$16)+400.13*(1.9311-'Imperial ME - Current'!$B$16)^2,906.5)</f>
        <v>906.5</v>
      </c>
      <c r="C301" s="1">
        <f t="shared" si="79"/>
        <v>275369.38000000047</v>
      </c>
      <c r="D301" s="40">
        <f>IF('Imperial ME - Current'!$B$16&lt;2.23,300.45-26.8531*(2.23-'Imperial ME - Current'!$B$16),300.45)</f>
        <v>300.45</v>
      </c>
      <c r="E301" s="1">
        <f t="shared" si="78"/>
        <v>131320.54999999984</v>
      </c>
      <c r="H301" s="40">
        <v>323</v>
      </c>
      <c r="I301" s="93">
        <f>IF('Imperial ME - Current'!$C$16&lt;1.9311,906.5-265.11*(1.9311-'Imperial ME - Current'!$C$16)+400.13*(1.9311-'Imperial ME - Current'!$C$16)^2,906.5)</f>
        <v>906.5</v>
      </c>
      <c r="J301" s="1">
        <f t="shared" si="80"/>
        <v>275369.38000000047</v>
      </c>
      <c r="K301" s="40">
        <f>IF('Imperial ME - Current'!$C$16&lt;2.23,300.45-26.8531*(2.23-'Imperial ME - Current'!$C$16),300.45)</f>
        <v>300.45</v>
      </c>
      <c r="L301" s="1">
        <f t="shared" si="87"/>
        <v>131320.54999999984</v>
      </c>
      <c r="O301" s="40">
        <v>323</v>
      </c>
      <c r="P301" s="93">
        <f>IF('Imperial ME - Current'!$D$16&lt;1.9311,906.5-265.11*(1.9311-'Imperial ME - Current'!$D$16)+400.13*(1.9311-'Imperial ME - Current'!$D$16)^2,906.5)</f>
        <v>906.5</v>
      </c>
      <c r="Q301" s="1">
        <f t="shared" si="81"/>
        <v>275369.38000000047</v>
      </c>
      <c r="R301" s="40">
        <f>IF('Imperial ME - Current'!$D$16&lt;2.23,300.45-26.8531*(2.23-'Imperial ME - Current'!$D$16),300.45)</f>
        <v>300.45</v>
      </c>
      <c r="S301" s="1">
        <f t="shared" si="88"/>
        <v>131320.54999999984</v>
      </c>
      <c r="V301" s="40">
        <v>323</v>
      </c>
      <c r="W301" s="93">
        <f>IF('Imperial ME - Current'!$E$16&lt;1.9311,906.5-265.11*(1.9311-'Imperial ME - Current'!$E$16)+400.13*(1.9311-'Imperial ME - Current'!$E$16)^2,906.5)</f>
        <v>906.5</v>
      </c>
      <c r="X301" s="1">
        <f t="shared" si="82"/>
        <v>275369.38000000047</v>
      </c>
      <c r="Y301" s="40">
        <f>IF('Imperial ME - Current'!$E$16&lt;2.23,300.45-26.8531*(2.23-'Imperial ME - Current'!$E$16),300.45)</f>
        <v>300.45</v>
      </c>
      <c r="Z301" s="1">
        <f t="shared" si="89"/>
        <v>131320.54999999984</v>
      </c>
      <c r="AC301" s="40">
        <v>323</v>
      </c>
      <c r="AD301" s="93">
        <f>IF('Imperial ME - Current'!$F$16&lt;1.9311,906.5-265.11*(1.9311-'Imperial ME - Current'!$F$16)+400.13*(1.9311-'Imperial ME - Current'!$F$16)^2,906.5)</f>
        <v>906.5</v>
      </c>
      <c r="AE301" s="1">
        <f t="shared" si="83"/>
        <v>275369.38000000047</v>
      </c>
      <c r="AF301" s="40">
        <f>IF('Imperial ME - Current'!$F$16&lt;2.23,300.45-26.8531*(2.23-'Imperial ME - Current'!$F$16),300.45)</f>
        <v>300.45</v>
      </c>
      <c r="AG301" s="1">
        <f t="shared" si="90"/>
        <v>131320.54999999984</v>
      </c>
      <c r="AJ301" s="40">
        <v>323</v>
      </c>
      <c r="AK301" s="93">
        <f>IF('Imperial ME - Current'!$G$16&lt;1.9311,906.5-265.11*(1.9311-'Imperial ME - Current'!$G$16)+400.13*(1.9311-'Imperial ME - Current'!$G$16)^2,906.5)</f>
        <v>906.5</v>
      </c>
      <c r="AL301" s="1">
        <f t="shared" si="84"/>
        <v>275369.38000000047</v>
      </c>
      <c r="AM301" s="40">
        <f>IF('Imperial ME - Current'!$G$16&lt;2.23,300.45-26.8531*(2.23-'Imperial ME - Current'!$G$16),300.45)</f>
        <v>300.45</v>
      </c>
      <c r="AN301" s="1">
        <f t="shared" si="91"/>
        <v>131320.54999999984</v>
      </c>
      <c r="AQ301" s="40">
        <v>323</v>
      </c>
      <c r="AR301" s="93">
        <f>IF('Imperial ME - Current'!$H$16&lt;1.9311,906.5-265.11*(1.9311-'Imperial ME - Current'!$H$16)+400.13*(1.9311-'Imperial ME - Current'!$H$16)^2,906.5)</f>
        <v>906.5</v>
      </c>
      <c r="AS301" s="1">
        <f t="shared" si="85"/>
        <v>275369.38000000047</v>
      </c>
      <c r="AT301" s="40">
        <f>IF('Imperial ME - Current'!$H$16&lt;2.23,300.45-26.8531*(2.23-'Imperial ME - Current'!$H$16),300.45)</f>
        <v>300.45</v>
      </c>
      <c r="AU301" s="1">
        <f t="shared" si="92"/>
        <v>131320.54999999984</v>
      </c>
      <c r="AX301" s="40">
        <v>323</v>
      </c>
      <c r="AY301" s="93">
        <f>IF('Imperial ME - Current'!$I$16&lt;1.9311,906.5-265.11*(1.9311-'Imperial ME - Current'!$I$16)+400.13*(1.9311-'Imperial ME - Current'!$I$16)^2,906.5)</f>
        <v>906.5</v>
      </c>
      <c r="AZ301" s="1">
        <f t="shared" si="86"/>
        <v>275369.38000000047</v>
      </c>
      <c r="BA301" s="40">
        <f>IF('Imperial ME - Current'!$I$16&lt;2.23,300.45-26.8531*(2.23-'Imperial ME - Current'!$I$16),300.45)</f>
        <v>300.45</v>
      </c>
      <c r="BB301" s="1">
        <f t="shared" si="93"/>
        <v>131320.54999999984</v>
      </c>
    </row>
    <row r="302" spans="1:54" x14ac:dyDescent="0.25">
      <c r="A302" s="40">
        <v>324</v>
      </c>
      <c r="B302" s="93">
        <f>IF('Imperial ME - Current'!$B$16&lt;1.9311,906.5-265.11*(1.9311-'Imperial ME - Current'!$B$16)+400.13*(1.9311-'Imperial ME - Current'!$B$16)^2,906.5)</f>
        <v>906.5</v>
      </c>
      <c r="C302" s="1">
        <f t="shared" si="79"/>
        <v>276275.88000000047</v>
      </c>
      <c r="D302" s="40">
        <f>IF('Imperial ME - Current'!$B$16&lt;2.23,300.45-26.8531*(2.23-'Imperial ME - Current'!$B$16),300.45)</f>
        <v>300.45</v>
      </c>
      <c r="E302" s="1">
        <f t="shared" si="78"/>
        <v>131620.99999999985</v>
      </c>
      <c r="H302" s="40">
        <v>324</v>
      </c>
      <c r="I302" s="93">
        <f>IF('Imperial ME - Current'!$C$16&lt;1.9311,906.5-265.11*(1.9311-'Imperial ME - Current'!$C$16)+400.13*(1.9311-'Imperial ME - Current'!$C$16)^2,906.5)</f>
        <v>906.5</v>
      </c>
      <c r="J302" s="1">
        <f t="shared" si="80"/>
        <v>276275.88000000047</v>
      </c>
      <c r="K302" s="40">
        <f>IF('Imperial ME - Current'!$C$16&lt;2.23,300.45-26.8531*(2.23-'Imperial ME - Current'!$C$16),300.45)</f>
        <v>300.45</v>
      </c>
      <c r="L302" s="1">
        <f t="shared" si="87"/>
        <v>131620.99999999985</v>
      </c>
      <c r="O302" s="40">
        <v>324</v>
      </c>
      <c r="P302" s="93">
        <f>IF('Imperial ME - Current'!$D$16&lt;1.9311,906.5-265.11*(1.9311-'Imperial ME - Current'!$D$16)+400.13*(1.9311-'Imperial ME - Current'!$D$16)^2,906.5)</f>
        <v>906.5</v>
      </c>
      <c r="Q302" s="1">
        <f t="shared" si="81"/>
        <v>276275.88000000047</v>
      </c>
      <c r="R302" s="40">
        <f>IF('Imperial ME - Current'!$D$16&lt;2.23,300.45-26.8531*(2.23-'Imperial ME - Current'!$D$16),300.45)</f>
        <v>300.45</v>
      </c>
      <c r="S302" s="1">
        <f t="shared" si="88"/>
        <v>131620.99999999985</v>
      </c>
      <c r="V302" s="40">
        <v>324</v>
      </c>
      <c r="W302" s="93">
        <f>IF('Imperial ME - Current'!$E$16&lt;1.9311,906.5-265.11*(1.9311-'Imperial ME - Current'!$E$16)+400.13*(1.9311-'Imperial ME - Current'!$E$16)^2,906.5)</f>
        <v>906.5</v>
      </c>
      <c r="X302" s="1">
        <f t="shared" si="82"/>
        <v>276275.88000000047</v>
      </c>
      <c r="Y302" s="40">
        <f>IF('Imperial ME - Current'!$E$16&lt;2.23,300.45-26.8531*(2.23-'Imperial ME - Current'!$E$16),300.45)</f>
        <v>300.45</v>
      </c>
      <c r="Z302" s="1">
        <f t="shared" si="89"/>
        <v>131620.99999999985</v>
      </c>
      <c r="AC302" s="40">
        <v>324</v>
      </c>
      <c r="AD302" s="93">
        <f>IF('Imperial ME - Current'!$F$16&lt;1.9311,906.5-265.11*(1.9311-'Imperial ME - Current'!$F$16)+400.13*(1.9311-'Imperial ME - Current'!$F$16)^2,906.5)</f>
        <v>906.5</v>
      </c>
      <c r="AE302" s="1">
        <f t="shared" si="83"/>
        <v>276275.88000000047</v>
      </c>
      <c r="AF302" s="40">
        <f>IF('Imperial ME - Current'!$F$16&lt;2.23,300.45-26.8531*(2.23-'Imperial ME - Current'!$F$16),300.45)</f>
        <v>300.45</v>
      </c>
      <c r="AG302" s="1">
        <f t="shared" si="90"/>
        <v>131620.99999999985</v>
      </c>
      <c r="AJ302" s="40">
        <v>324</v>
      </c>
      <c r="AK302" s="93">
        <f>IF('Imperial ME - Current'!$G$16&lt;1.9311,906.5-265.11*(1.9311-'Imperial ME - Current'!$G$16)+400.13*(1.9311-'Imperial ME - Current'!$G$16)^2,906.5)</f>
        <v>906.5</v>
      </c>
      <c r="AL302" s="1">
        <f t="shared" si="84"/>
        <v>276275.88000000047</v>
      </c>
      <c r="AM302" s="40">
        <f>IF('Imperial ME - Current'!$G$16&lt;2.23,300.45-26.8531*(2.23-'Imperial ME - Current'!$G$16),300.45)</f>
        <v>300.45</v>
      </c>
      <c r="AN302" s="1">
        <f t="shared" si="91"/>
        <v>131620.99999999985</v>
      </c>
      <c r="AQ302" s="40">
        <v>324</v>
      </c>
      <c r="AR302" s="93">
        <f>IF('Imperial ME - Current'!$H$16&lt;1.9311,906.5-265.11*(1.9311-'Imperial ME - Current'!$H$16)+400.13*(1.9311-'Imperial ME - Current'!$H$16)^2,906.5)</f>
        <v>906.5</v>
      </c>
      <c r="AS302" s="1">
        <f t="shared" si="85"/>
        <v>276275.88000000047</v>
      </c>
      <c r="AT302" s="40">
        <f>IF('Imperial ME - Current'!$H$16&lt;2.23,300.45-26.8531*(2.23-'Imperial ME - Current'!$H$16),300.45)</f>
        <v>300.45</v>
      </c>
      <c r="AU302" s="1">
        <f t="shared" si="92"/>
        <v>131620.99999999985</v>
      </c>
      <c r="AX302" s="40">
        <v>324</v>
      </c>
      <c r="AY302" s="93">
        <f>IF('Imperial ME - Current'!$I$16&lt;1.9311,906.5-265.11*(1.9311-'Imperial ME - Current'!$I$16)+400.13*(1.9311-'Imperial ME - Current'!$I$16)^2,906.5)</f>
        <v>906.5</v>
      </c>
      <c r="AZ302" s="1">
        <f t="shared" si="86"/>
        <v>276275.88000000047</v>
      </c>
      <c r="BA302" s="40">
        <f>IF('Imperial ME - Current'!$I$16&lt;2.23,300.45-26.8531*(2.23-'Imperial ME - Current'!$I$16),300.45)</f>
        <v>300.45</v>
      </c>
      <c r="BB302" s="1">
        <f t="shared" si="93"/>
        <v>131620.99999999985</v>
      </c>
    </row>
    <row r="303" spans="1:54" x14ac:dyDescent="0.25">
      <c r="A303" s="40">
        <v>325</v>
      </c>
      <c r="B303" s="93">
        <f>IF('Imperial ME - Current'!$B$16&lt;1.9311,906.5-265.11*(1.9311-'Imperial ME - Current'!$B$16)+400.13*(1.9311-'Imperial ME - Current'!$B$16)^2,906.5)</f>
        <v>906.5</v>
      </c>
      <c r="C303" s="1">
        <f t="shared" si="79"/>
        <v>277182.38000000047</v>
      </c>
      <c r="D303" s="40">
        <f>IF('Imperial ME - Current'!$B$16&lt;2.23,300.45-26.8531*(2.23-'Imperial ME - Current'!$B$16),300.45)</f>
        <v>300.45</v>
      </c>
      <c r="E303" s="1">
        <f t="shared" si="78"/>
        <v>131921.44999999987</v>
      </c>
      <c r="H303" s="40">
        <v>325</v>
      </c>
      <c r="I303" s="93">
        <f>IF('Imperial ME - Current'!$C$16&lt;1.9311,906.5-265.11*(1.9311-'Imperial ME - Current'!$C$16)+400.13*(1.9311-'Imperial ME - Current'!$C$16)^2,906.5)</f>
        <v>906.5</v>
      </c>
      <c r="J303" s="1">
        <f t="shared" si="80"/>
        <v>277182.38000000047</v>
      </c>
      <c r="K303" s="40">
        <f>IF('Imperial ME - Current'!$C$16&lt;2.23,300.45-26.8531*(2.23-'Imperial ME - Current'!$C$16),300.45)</f>
        <v>300.45</v>
      </c>
      <c r="L303" s="1">
        <f t="shared" si="87"/>
        <v>131921.44999999987</v>
      </c>
      <c r="O303" s="40">
        <v>325</v>
      </c>
      <c r="P303" s="93">
        <f>IF('Imperial ME - Current'!$D$16&lt;1.9311,906.5-265.11*(1.9311-'Imperial ME - Current'!$D$16)+400.13*(1.9311-'Imperial ME - Current'!$D$16)^2,906.5)</f>
        <v>906.5</v>
      </c>
      <c r="Q303" s="1">
        <f t="shared" si="81"/>
        <v>277182.38000000047</v>
      </c>
      <c r="R303" s="40">
        <f>IF('Imperial ME - Current'!$D$16&lt;2.23,300.45-26.8531*(2.23-'Imperial ME - Current'!$D$16),300.45)</f>
        <v>300.45</v>
      </c>
      <c r="S303" s="1">
        <f t="shared" si="88"/>
        <v>131921.44999999987</v>
      </c>
      <c r="V303" s="40">
        <v>325</v>
      </c>
      <c r="W303" s="93">
        <f>IF('Imperial ME - Current'!$E$16&lt;1.9311,906.5-265.11*(1.9311-'Imperial ME - Current'!$E$16)+400.13*(1.9311-'Imperial ME - Current'!$E$16)^2,906.5)</f>
        <v>906.5</v>
      </c>
      <c r="X303" s="1">
        <f t="shared" si="82"/>
        <v>277182.38000000047</v>
      </c>
      <c r="Y303" s="40">
        <f>IF('Imperial ME - Current'!$E$16&lt;2.23,300.45-26.8531*(2.23-'Imperial ME - Current'!$E$16),300.45)</f>
        <v>300.45</v>
      </c>
      <c r="Z303" s="1">
        <f t="shared" si="89"/>
        <v>131921.44999999987</v>
      </c>
      <c r="AC303" s="40">
        <v>325</v>
      </c>
      <c r="AD303" s="93">
        <f>IF('Imperial ME - Current'!$F$16&lt;1.9311,906.5-265.11*(1.9311-'Imperial ME - Current'!$F$16)+400.13*(1.9311-'Imperial ME - Current'!$F$16)^2,906.5)</f>
        <v>906.5</v>
      </c>
      <c r="AE303" s="1">
        <f t="shared" si="83"/>
        <v>277182.38000000047</v>
      </c>
      <c r="AF303" s="40">
        <f>IF('Imperial ME - Current'!$F$16&lt;2.23,300.45-26.8531*(2.23-'Imperial ME - Current'!$F$16),300.45)</f>
        <v>300.45</v>
      </c>
      <c r="AG303" s="1">
        <f t="shared" si="90"/>
        <v>131921.44999999987</v>
      </c>
      <c r="AJ303" s="40">
        <v>325</v>
      </c>
      <c r="AK303" s="93">
        <f>IF('Imperial ME - Current'!$G$16&lt;1.9311,906.5-265.11*(1.9311-'Imperial ME - Current'!$G$16)+400.13*(1.9311-'Imperial ME - Current'!$G$16)^2,906.5)</f>
        <v>906.5</v>
      </c>
      <c r="AL303" s="1">
        <f t="shared" si="84"/>
        <v>277182.38000000047</v>
      </c>
      <c r="AM303" s="40">
        <f>IF('Imperial ME - Current'!$G$16&lt;2.23,300.45-26.8531*(2.23-'Imperial ME - Current'!$G$16),300.45)</f>
        <v>300.45</v>
      </c>
      <c r="AN303" s="1">
        <f t="shared" si="91"/>
        <v>131921.44999999987</v>
      </c>
      <c r="AQ303" s="40">
        <v>325</v>
      </c>
      <c r="AR303" s="93">
        <f>IF('Imperial ME - Current'!$H$16&lt;1.9311,906.5-265.11*(1.9311-'Imperial ME - Current'!$H$16)+400.13*(1.9311-'Imperial ME - Current'!$H$16)^2,906.5)</f>
        <v>906.5</v>
      </c>
      <c r="AS303" s="1">
        <f t="shared" si="85"/>
        <v>277182.38000000047</v>
      </c>
      <c r="AT303" s="40">
        <f>IF('Imperial ME - Current'!$H$16&lt;2.23,300.45-26.8531*(2.23-'Imperial ME - Current'!$H$16),300.45)</f>
        <v>300.45</v>
      </c>
      <c r="AU303" s="1">
        <f t="shared" si="92"/>
        <v>131921.44999999987</v>
      </c>
      <c r="AX303" s="40">
        <v>325</v>
      </c>
      <c r="AY303" s="93">
        <f>IF('Imperial ME - Current'!$I$16&lt;1.9311,906.5-265.11*(1.9311-'Imperial ME - Current'!$I$16)+400.13*(1.9311-'Imperial ME - Current'!$I$16)^2,906.5)</f>
        <v>906.5</v>
      </c>
      <c r="AZ303" s="1">
        <f t="shared" si="86"/>
        <v>277182.38000000047</v>
      </c>
      <c r="BA303" s="40">
        <f>IF('Imperial ME - Current'!$I$16&lt;2.23,300.45-26.8531*(2.23-'Imperial ME - Current'!$I$16),300.45)</f>
        <v>300.45</v>
      </c>
      <c r="BB303" s="1">
        <f t="shared" si="93"/>
        <v>131921.44999999987</v>
      </c>
    </row>
    <row r="304" spans="1:54" x14ac:dyDescent="0.25">
      <c r="A304" s="40">
        <v>326</v>
      </c>
      <c r="B304" s="93">
        <f>IF('Imperial ME - Current'!$B$16&lt;1.9311,906.5-265.11*(1.9311-'Imperial ME - Current'!$B$16)+400.13*(1.9311-'Imperial ME - Current'!$B$16)^2,906.5)</f>
        <v>906.5</v>
      </c>
      <c r="C304" s="1">
        <f t="shared" si="79"/>
        <v>278088.88000000047</v>
      </c>
      <c r="D304" s="40">
        <f>IF('Imperial ME - Current'!$B$16&lt;2.23,300.45-26.8531*(2.23-'Imperial ME - Current'!$B$16),300.45)</f>
        <v>300.45</v>
      </c>
      <c r="E304" s="1">
        <f t="shared" si="78"/>
        <v>132221.89999999988</v>
      </c>
      <c r="H304" s="40">
        <v>326</v>
      </c>
      <c r="I304" s="93">
        <f>IF('Imperial ME - Current'!$C$16&lt;1.9311,906.5-265.11*(1.9311-'Imperial ME - Current'!$C$16)+400.13*(1.9311-'Imperial ME - Current'!$C$16)^2,906.5)</f>
        <v>906.5</v>
      </c>
      <c r="J304" s="1">
        <f t="shared" si="80"/>
        <v>278088.88000000047</v>
      </c>
      <c r="K304" s="40">
        <f>IF('Imperial ME - Current'!$C$16&lt;2.23,300.45-26.8531*(2.23-'Imperial ME - Current'!$C$16),300.45)</f>
        <v>300.45</v>
      </c>
      <c r="L304" s="1">
        <f t="shared" si="87"/>
        <v>132221.89999999988</v>
      </c>
      <c r="O304" s="40">
        <v>326</v>
      </c>
      <c r="P304" s="93">
        <f>IF('Imperial ME - Current'!$D$16&lt;1.9311,906.5-265.11*(1.9311-'Imperial ME - Current'!$D$16)+400.13*(1.9311-'Imperial ME - Current'!$D$16)^2,906.5)</f>
        <v>906.5</v>
      </c>
      <c r="Q304" s="1">
        <f t="shared" si="81"/>
        <v>278088.88000000047</v>
      </c>
      <c r="R304" s="40">
        <f>IF('Imperial ME - Current'!$D$16&lt;2.23,300.45-26.8531*(2.23-'Imperial ME - Current'!$D$16),300.45)</f>
        <v>300.45</v>
      </c>
      <c r="S304" s="1">
        <f t="shared" si="88"/>
        <v>132221.89999999988</v>
      </c>
      <c r="V304" s="40">
        <v>326</v>
      </c>
      <c r="W304" s="93">
        <f>IF('Imperial ME - Current'!$E$16&lt;1.9311,906.5-265.11*(1.9311-'Imperial ME - Current'!$E$16)+400.13*(1.9311-'Imperial ME - Current'!$E$16)^2,906.5)</f>
        <v>906.5</v>
      </c>
      <c r="X304" s="1">
        <f t="shared" si="82"/>
        <v>278088.88000000047</v>
      </c>
      <c r="Y304" s="40">
        <f>IF('Imperial ME - Current'!$E$16&lt;2.23,300.45-26.8531*(2.23-'Imperial ME - Current'!$E$16),300.45)</f>
        <v>300.45</v>
      </c>
      <c r="Z304" s="1">
        <f t="shared" si="89"/>
        <v>132221.89999999988</v>
      </c>
      <c r="AC304" s="40">
        <v>326</v>
      </c>
      <c r="AD304" s="93">
        <f>IF('Imperial ME - Current'!$F$16&lt;1.9311,906.5-265.11*(1.9311-'Imperial ME - Current'!$F$16)+400.13*(1.9311-'Imperial ME - Current'!$F$16)^2,906.5)</f>
        <v>906.5</v>
      </c>
      <c r="AE304" s="1">
        <f t="shared" si="83"/>
        <v>278088.88000000047</v>
      </c>
      <c r="AF304" s="40">
        <f>IF('Imperial ME - Current'!$F$16&lt;2.23,300.45-26.8531*(2.23-'Imperial ME - Current'!$F$16),300.45)</f>
        <v>300.45</v>
      </c>
      <c r="AG304" s="1">
        <f t="shared" si="90"/>
        <v>132221.89999999988</v>
      </c>
      <c r="AJ304" s="40">
        <v>326</v>
      </c>
      <c r="AK304" s="93">
        <f>IF('Imperial ME - Current'!$G$16&lt;1.9311,906.5-265.11*(1.9311-'Imperial ME - Current'!$G$16)+400.13*(1.9311-'Imperial ME - Current'!$G$16)^2,906.5)</f>
        <v>906.5</v>
      </c>
      <c r="AL304" s="1">
        <f t="shared" si="84"/>
        <v>278088.88000000047</v>
      </c>
      <c r="AM304" s="40">
        <f>IF('Imperial ME - Current'!$G$16&lt;2.23,300.45-26.8531*(2.23-'Imperial ME - Current'!$G$16),300.45)</f>
        <v>300.45</v>
      </c>
      <c r="AN304" s="1">
        <f t="shared" si="91"/>
        <v>132221.89999999988</v>
      </c>
      <c r="AQ304" s="40">
        <v>326</v>
      </c>
      <c r="AR304" s="93">
        <f>IF('Imperial ME - Current'!$H$16&lt;1.9311,906.5-265.11*(1.9311-'Imperial ME - Current'!$H$16)+400.13*(1.9311-'Imperial ME - Current'!$H$16)^2,906.5)</f>
        <v>906.5</v>
      </c>
      <c r="AS304" s="1">
        <f t="shared" si="85"/>
        <v>278088.88000000047</v>
      </c>
      <c r="AT304" s="40">
        <f>IF('Imperial ME - Current'!$H$16&lt;2.23,300.45-26.8531*(2.23-'Imperial ME - Current'!$H$16),300.45)</f>
        <v>300.45</v>
      </c>
      <c r="AU304" s="1">
        <f t="shared" si="92"/>
        <v>132221.89999999988</v>
      </c>
      <c r="AX304" s="40">
        <v>326</v>
      </c>
      <c r="AY304" s="93">
        <f>IF('Imperial ME - Current'!$I$16&lt;1.9311,906.5-265.11*(1.9311-'Imperial ME - Current'!$I$16)+400.13*(1.9311-'Imperial ME - Current'!$I$16)^2,906.5)</f>
        <v>906.5</v>
      </c>
      <c r="AZ304" s="1">
        <f t="shared" si="86"/>
        <v>278088.88000000047</v>
      </c>
      <c r="BA304" s="40">
        <f>IF('Imperial ME - Current'!$I$16&lt;2.23,300.45-26.8531*(2.23-'Imperial ME - Current'!$I$16),300.45)</f>
        <v>300.45</v>
      </c>
      <c r="BB304" s="1">
        <f t="shared" si="93"/>
        <v>132221.89999999988</v>
      </c>
    </row>
    <row r="305" spans="1:54" x14ac:dyDescent="0.25">
      <c r="A305" s="40">
        <v>327</v>
      </c>
      <c r="B305" s="93">
        <f>IF('Imperial ME - Current'!$B$16&lt;1.9311,906.5-265.11*(1.9311-'Imperial ME - Current'!$B$16)+400.13*(1.9311-'Imperial ME - Current'!$B$16)^2,906.5)</f>
        <v>906.5</v>
      </c>
      <c r="C305" s="1">
        <f t="shared" si="79"/>
        <v>278995.38000000047</v>
      </c>
      <c r="D305" s="40">
        <f>IF('Imperial ME - Current'!$B$16&lt;2.23,300.45-26.8531*(2.23-'Imperial ME - Current'!$B$16),300.45)</f>
        <v>300.45</v>
      </c>
      <c r="E305" s="1">
        <f t="shared" si="78"/>
        <v>132522.34999999989</v>
      </c>
      <c r="H305" s="40">
        <v>327</v>
      </c>
      <c r="I305" s="93">
        <f>IF('Imperial ME - Current'!$C$16&lt;1.9311,906.5-265.11*(1.9311-'Imperial ME - Current'!$C$16)+400.13*(1.9311-'Imperial ME - Current'!$C$16)^2,906.5)</f>
        <v>906.5</v>
      </c>
      <c r="J305" s="1">
        <f t="shared" si="80"/>
        <v>278995.38000000047</v>
      </c>
      <c r="K305" s="40">
        <f>IF('Imperial ME - Current'!$C$16&lt;2.23,300.45-26.8531*(2.23-'Imperial ME - Current'!$C$16),300.45)</f>
        <v>300.45</v>
      </c>
      <c r="L305" s="1">
        <f t="shared" si="87"/>
        <v>132522.34999999989</v>
      </c>
      <c r="O305" s="40">
        <v>327</v>
      </c>
      <c r="P305" s="93">
        <f>IF('Imperial ME - Current'!$D$16&lt;1.9311,906.5-265.11*(1.9311-'Imperial ME - Current'!$D$16)+400.13*(1.9311-'Imperial ME - Current'!$D$16)^2,906.5)</f>
        <v>906.5</v>
      </c>
      <c r="Q305" s="1">
        <f t="shared" si="81"/>
        <v>278995.38000000047</v>
      </c>
      <c r="R305" s="40">
        <f>IF('Imperial ME - Current'!$D$16&lt;2.23,300.45-26.8531*(2.23-'Imperial ME - Current'!$D$16),300.45)</f>
        <v>300.45</v>
      </c>
      <c r="S305" s="1">
        <f t="shared" si="88"/>
        <v>132522.34999999989</v>
      </c>
      <c r="V305" s="40">
        <v>327</v>
      </c>
      <c r="W305" s="93">
        <f>IF('Imperial ME - Current'!$E$16&lt;1.9311,906.5-265.11*(1.9311-'Imperial ME - Current'!$E$16)+400.13*(1.9311-'Imperial ME - Current'!$E$16)^2,906.5)</f>
        <v>906.5</v>
      </c>
      <c r="X305" s="1">
        <f t="shared" si="82"/>
        <v>278995.38000000047</v>
      </c>
      <c r="Y305" s="40">
        <f>IF('Imperial ME - Current'!$E$16&lt;2.23,300.45-26.8531*(2.23-'Imperial ME - Current'!$E$16),300.45)</f>
        <v>300.45</v>
      </c>
      <c r="Z305" s="1">
        <f t="shared" si="89"/>
        <v>132522.34999999989</v>
      </c>
      <c r="AC305" s="40">
        <v>327</v>
      </c>
      <c r="AD305" s="93">
        <f>IF('Imperial ME - Current'!$F$16&lt;1.9311,906.5-265.11*(1.9311-'Imperial ME - Current'!$F$16)+400.13*(1.9311-'Imperial ME - Current'!$F$16)^2,906.5)</f>
        <v>906.5</v>
      </c>
      <c r="AE305" s="1">
        <f t="shared" si="83"/>
        <v>278995.38000000047</v>
      </c>
      <c r="AF305" s="40">
        <f>IF('Imperial ME - Current'!$F$16&lt;2.23,300.45-26.8531*(2.23-'Imperial ME - Current'!$F$16),300.45)</f>
        <v>300.45</v>
      </c>
      <c r="AG305" s="1">
        <f t="shared" si="90"/>
        <v>132522.34999999989</v>
      </c>
      <c r="AJ305" s="40">
        <v>327</v>
      </c>
      <c r="AK305" s="93">
        <f>IF('Imperial ME - Current'!$G$16&lt;1.9311,906.5-265.11*(1.9311-'Imperial ME - Current'!$G$16)+400.13*(1.9311-'Imperial ME - Current'!$G$16)^2,906.5)</f>
        <v>906.5</v>
      </c>
      <c r="AL305" s="1">
        <f t="shared" si="84"/>
        <v>278995.38000000047</v>
      </c>
      <c r="AM305" s="40">
        <f>IF('Imperial ME - Current'!$G$16&lt;2.23,300.45-26.8531*(2.23-'Imperial ME - Current'!$G$16),300.45)</f>
        <v>300.45</v>
      </c>
      <c r="AN305" s="1">
        <f t="shared" si="91"/>
        <v>132522.34999999989</v>
      </c>
      <c r="AQ305" s="40">
        <v>327</v>
      </c>
      <c r="AR305" s="93">
        <f>IF('Imperial ME - Current'!$H$16&lt;1.9311,906.5-265.11*(1.9311-'Imperial ME - Current'!$H$16)+400.13*(1.9311-'Imperial ME - Current'!$H$16)^2,906.5)</f>
        <v>906.5</v>
      </c>
      <c r="AS305" s="1">
        <f t="shared" si="85"/>
        <v>278995.38000000047</v>
      </c>
      <c r="AT305" s="40">
        <f>IF('Imperial ME - Current'!$H$16&lt;2.23,300.45-26.8531*(2.23-'Imperial ME - Current'!$H$16),300.45)</f>
        <v>300.45</v>
      </c>
      <c r="AU305" s="1">
        <f t="shared" si="92"/>
        <v>132522.34999999989</v>
      </c>
      <c r="AX305" s="40">
        <v>327</v>
      </c>
      <c r="AY305" s="93">
        <f>IF('Imperial ME - Current'!$I$16&lt;1.9311,906.5-265.11*(1.9311-'Imperial ME - Current'!$I$16)+400.13*(1.9311-'Imperial ME - Current'!$I$16)^2,906.5)</f>
        <v>906.5</v>
      </c>
      <c r="AZ305" s="1">
        <f t="shared" si="86"/>
        <v>278995.38000000047</v>
      </c>
      <c r="BA305" s="40">
        <f>IF('Imperial ME - Current'!$I$16&lt;2.23,300.45-26.8531*(2.23-'Imperial ME - Current'!$I$16),300.45)</f>
        <v>300.45</v>
      </c>
      <c r="BB305" s="1">
        <f t="shared" si="93"/>
        <v>132522.34999999989</v>
      </c>
    </row>
    <row r="306" spans="1:54" x14ac:dyDescent="0.25">
      <c r="A306" s="40">
        <v>328</v>
      </c>
      <c r="B306" s="93">
        <f>IF('Imperial ME - Current'!$B$16&lt;1.9311,906.5-265.11*(1.9311-'Imperial ME - Current'!$B$16)+400.13*(1.9311-'Imperial ME - Current'!$B$16)^2,906.5)</f>
        <v>906.5</v>
      </c>
      <c r="C306" s="1">
        <f t="shared" si="79"/>
        <v>279901.88000000047</v>
      </c>
      <c r="D306" s="40">
        <f>IF('Imperial ME - Current'!$B$16&lt;2.23,300.45-26.8531*(2.23-'Imperial ME - Current'!$B$16),300.45)</f>
        <v>300.45</v>
      </c>
      <c r="E306" s="1">
        <f t="shared" si="78"/>
        <v>132822.7999999999</v>
      </c>
      <c r="H306" s="40">
        <v>328</v>
      </c>
      <c r="I306" s="93">
        <f>IF('Imperial ME - Current'!$C$16&lt;1.9311,906.5-265.11*(1.9311-'Imperial ME - Current'!$C$16)+400.13*(1.9311-'Imperial ME - Current'!$C$16)^2,906.5)</f>
        <v>906.5</v>
      </c>
      <c r="J306" s="1">
        <f t="shared" si="80"/>
        <v>279901.88000000047</v>
      </c>
      <c r="K306" s="40">
        <f>IF('Imperial ME - Current'!$C$16&lt;2.23,300.45-26.8531*(2.23-'Imperial ME - Current'!$C$16),300.45)</f>
        <v>300.45</v>
      </c>
      <c r="L306" s="1">
        <f t="shared" si="87"/>
        <v>132822.7999999999</v>
      </c>
      <c r="O306" s="40">
        <v>328</v>
      </c>
      <c r="P306" s="93">
        <f>IF('Imperial ME - Current'!$D$16&lt;1.9311,906.5-265.11*(1.9311-'Imperial ME - Current'!$D$16)+400.13*(1.9311-'Imperial ME - Current'!$D$16)^2,906.5)</f>
        <v>906.5</v>
      </c>
      <c r="Q306" s="1">
        <f t="shared" si="81"/>
        <v>279901.88000000047</v>
      </c>
      <c r="R306" s="40">
        <f>IF('Imperial ME - Current'!$D$16&lt;2.23,300.45-26.8531*(2.23-'Imperial ME - Current'!$D$16),300.45)</f>
        <v>300.45</v>
      </c>
      <c r="S306" s="1">
        <f t="shared" si="88"/>
        <v>132822.7999999999</v>
      </c>
      <c r="V306" s="40">
        <v>328</v>
      </c>
      <c r="W306" s="93">
        <f>IF('Imperial ME - Current'!$E$16&lt;1.9311,906.5-265.11*(1.9311-'Imperial ME - Current'!$E$16)+400.13*(1.9311-'Imperial ME - Current'!$E$16)^2,906.5)</f>
        <v>906.5</v>
      </c>
      <c r="X306" s="1">
        <f t="shared" si="82"/>
        <v>279901.88000000047</v>
      </c>
      <c r="Y306" s="40">
        <f>IF('Imperial ME - Current'!$E$16&lt;2.23,300.45-26.8531*(2.23-'Imperial ME - Current'!$E$16),300.45)</f>
        <v>300.45</v>
      </c>
      <c r="Z306" s="1">
        <f t="shared" si="89"/>
        <v>132822.7999999999</v>
      </c>
      <c r="AC306" s="40">
        <v>328</v>
      </c>
      <c r="AD306" s="93">
        <f>IF('Imperial ME - Current'!$F$16&lt;1.9311,906.5-265.11*(1.9311-'Imperial ME - Current'!$F$16)+400.13*(1.9311-'Imperial ME - Current'!$F$16)^2,906.5)</f>
        <v>906.5</v>
      </c>
      <c r="AE306" s="1">
        <f t="shared" si="83"/>
        <v>279901.88000000047</v>
      </c>
      <c r="AF306" s="40">
        <f>IF('Imperial ME - Current'!$F$16&lt;2.23,300.45-26.8531*(2.23-'Imperial ME - Current'!$F$16),300.45)</f>
        <v>300.45</v>
      </c>
      <c r="AG306" s="1">
        <f t="shared" si="90"/>
        <v>132822.7999999999</v>
      </c>
      <c r="AJ306" s="40">
        <v>328</v>
      </c>
      <c r="AK306" s="93">
        <f>IF('Imperial ME - Current'!$G$16&lt;1.9311,906.5-265.11*(1.9311-'Imperial ME - Current'!$G$16)+400.13*(1.9311-'Imperial ME - Current'!$G$16)^2,906.5)</f>
        <v>906.5</v>
      </c>
      <c r="AL306" s="1">
        <f t="shared" si="84"/>
        <v>279901.88000000047</v>
      </c>
      <c r="AM306" s="40">
        <f>IF('Imperial ME - Current'!$G$16&lt;2.23,300.45-26.8531*(2.23-'Imperial ME - Current'!$G$16),300.45)</f>
        <v>300.45</v>
      </c>
      <c r="AN306" s="1">
        <f t="shared" si="91"/>
        <v>132822.7999999999</v>
      </c>
      <c r="AQ306" s="40">
        <v>328</v>
      </c>
      <c r="AR306" s="93">
        <f>IF('Imperial ME - Current'!$H$16&lt;1.9311,906.5-265.11*(1.9311-'Imperial ME - Current'!$H$16)+400.13*(1.9311-'Imperial ME - Current'!$H$16)^2,906.5)</f>
        <v>906.5</v>
      </c>
      <c r="AS306" s="1">
        <f t="shared" si="85"/>
        <v>279901.88000000047</v>
      </c>
      <c r="AT306" s="40">
        <f>IF('Imperial ME - Current'!$H$16&lt;2.23,300.45-26.8531*(2.23-'Imperial ME - Current'!$H$16),300.45)</f>
        <v>300.45</v>
      </c>
      <c r="AU306" s="1">
        <f t="shared" si="92"/>
        <v>132822.7999999999</v>
      </c>
      <c r="AX306" s="40">
        <v>328</v>
      </c>
      <c r="AY306" s="93">
        <f>IF('Imperial ME - Current'!$I$16&lt;1.9311,906.5-265.11*(1.9311-'Imperial ME - Current'!$I$16)+400.13*(1.9311-'Imperial ME - Current'!$I$16)^2,906.5)</f>
        <v>906.5</v>
      </c>
      <c r="AZ306" s="1">
        <f t="shared" si="86"/>
        <v>279901.88000000047</v>
      </c>
      <c r="BA306" s="40">
        <f>IF('Imperial ME - Current'!$I$16&lt;2.23,300.45-26.8531*(2.23-'Imperial ME - Current'!$I$16),300.45)</f>
        <v>300.45</v>
      </c>
      <c r="BB306" s="1">
        <f t="shared" si="93"/>
        <v>132822.7999999999</v>
      </c>
    </row>
    <row r="307" spans="1:54" x14ac:dyDescent="0.25">
      <c r="A307" s="40">
        <v>329</v>
      </c>
      <c r="B307" s="93">
        <f>IF('Imperial ME - Current'!$B$16&lt;1.9311,906.5-265.11*(1.9311-'Imperial ME - Current'!$B$16)+400.13*(1.9311-'Imperial ME - Current'!$B$16)^2,906.5)</f>
        <v>906.5</v>
      </c>
      <c r="C307" s="1">
        <f t="shared" si="79"/>
        <v>280808.38000000047</v>
      </c>
      <c r="D307" s="40">
        <f>IF('Imperial ME - Current'!$B$16&lt;2.23,300.45-26.8531*(2.23-'Imperial ME - Current'!$B$16),300.45)</f>
        <v>300.45</v>
      </c>
      <c r="E307" s="1">
        <f t="shared" si="78"/>
        <v>133123.24999999991</v>
      </c>
      <c r="H307" s="40">
        <v>329</v>
      </c>
      <c r="I307" s="93">
        <f>IF('Imperial ME - Current'!$C$16&lt;1.9311,906.5-265.11*(1.9311-'Imperial ME - Current'!$C$16)+400.13*(1.9311-'Imperial ME - Current'!$C$16)^2,906.5)</f>
        <v>906.5</v>
      </c>
      <c r="J307" s="1">
        <f t="shared" si="80"/>
        <v>280808.38000000047</v>
      </c>
      <c r="K307" s="40">
        <f>IF('Imperial ME - Current'!$C$16&lt;2.23,300.45-26.8531*(2.23-'Imperial ME - Current'!$C$16),300.45)</f>
        <v>300.45</v>
      </c>
      <c r="L307" s="1">
        <f t="shared" si="87"/>
        <v>133123.24999999991</v>
      </c>
      <c r="O307" s="40">
        <v>329</v>
      </c>
      <c r="P307" s="93">
        <f>IF('Imperial ME - Current'!$D$16&lt;1.9311,906.5-265.11*(1.9311-'Imperial ME - Current'!$D$16)+400.13*(1.9311-'Imperial ME - Current'!$D$16)^2,906.5)</f>
        <v>906.5</v>
      </c>
      <c r="Q307" s="1">
        <f t="shared" si="81"/>
        <v>280808.38000000047</v>
      </c>
      <c r="R307" s="40">
        <f>IF('Imperial ME - Current'!$D$16&lt;2.23,300.45-26.8531*(2.23-'Imperial ME - Current'!$D$16),300.45)</f>
        <v>300.45</v>
      </c>
      <c r="S307" s="1">
        <f t="shared" si="88"/>
        <v>133123.24999999991</v>
      </c>
      <c r="V307" s="40">
        <v>329</v>
      </c>
      <c r="W307" s="93">
        <f>IF('Imperial ME - Current'!$E$16&lt;1.9311,906.5-265.11*(1.9311-'Imperial ME - Current'!$E$16)+400.13*(1.9311-'Imperial ME - Current'!$E$16)^2,906.5)</f>
        <v>906.5</v>
      </c>
      <c r="X307" s="1">
        <f t="shared" si="82"/>
        <v>280808.38000000047</v>
      </c>
      <c r="Y307" s="40">
        <f>IF('Imperial ME - Current'!$E$16&lt;2.23,300.45-26.8531*(2.23-'Imperial ME - Current'!$E$16),300.45)</f>
        <v>300.45</v>
      </c>
      <c r="Z307" s="1">
        <f t="shared" si="89"/>
        <v>133123.24999999991</v>
      </c>
      <c r="AC307" s="40">
        <v>329</v>
      </c>
      <c r="AD307" s="93">
        <f>IF('Imperial ME - Current'!$F$16&lt;1.9311,906.5-265.11*(1.9311-'Imperial ME - Current'!$F$16)+400.13*(1.9311-'Imperial ME - Current'!$F$16)^2,906.5)</f>
        <v>906.5</v>
      </c>
      <c r="AE307" s="1">
        <f t="shared" si="83"/>
        <v>280808.38000000047</v>
      </c>
      <c r="AF307" s="40">
        <f>IF('Imperial ME - Current'!$F$16&lt;2.23,300.45-26.8531*(2.23-'Imperial ME - Current'!$F$16),300.45)</f>
        <v>300.45</v>
      </c>
      <c r="AG307" s="1">
        <f t="shared" si="90"/>
        <v>133123.24999999991</v>
      </c>
      <c r="AJ307" s="40">
        <v>329</v>
      </c>
      <c r="AK307" s="93">
        <f>IF('Imperial ME - Current'!$G$16&lt;1.9311,906.5-265.11*(1.9311-'Imperial ME - Current'!$G$16)+400.13*(1.9311-'Imperial ME - Current'!$G$16)^2,906.5)</f>
        <v>906.5</v>
      </c>
      <c r="AL307" s="1">
        <f t="shared" si="84"/>
        <v>280808.38000000047</v>
      </c>
      <c r="AM307" s="40">
        <f>IF('Imperial ME - Current'!$G$16&lt;2.23,300.45-26.8531*(2.23-'Imperial ME - Current'!$G$16),300.45)</f>
        <v>300.45</v>
      </c>
      <c r="AN307" s="1">
        <f t="shared" si="91"/>
        <v>133123.24999999991</v>
      </c>
      <c r="AQ307" s="40">
        <v>329</v>
      </c>
      <c r="AR307" s="93">
        <f>IF('Imperial ME - Current'!$H$16&lt;1.9311,906.5-265.11*(1.9311-'Imperial ME - Current'!$H$16)+400.13*(1.9311-'Imperial ME - Current'!$H$16)^2,906.5)</f>
        <v>906.5</v>
      </c>
      <c r="AS307" s="1">
        <f t="shared" si="85"/>
        <v>280808.38000000047</v>
      </c>
      <c r="AT307" s="40">
        <f>IF('Imperial ME - Current'!$H$16&lt;2.23,300.45-26.8531*(2.23-'Imperial ME - Current'!$H$16),300.45)</f>
        <v>300.45</v>
      </c>
      <c r="AU307" s="1">
        <f t="shared" si="92"/>
        <v>133123.24999999991</v>
      </c>
      <c r="AX307" s="40">
        <v>329</v>
      </c>
      <c r="AY307" s="93">
        <f>IF('Imperial ME - Current'!$I$16&lt;1.9311,906.5-265.11*(1.9311-'Imperial ME - Current'!$I$16)+400.13*(1.9311-'Imperial ME - Current'!$I$16)^2,906.5)</f>
        <v>906.5</v>
      </c>
      <c r="AZ307" s="1">
        <f t="shared" si="86"/>
        <v>280808.38000000047</v>
      </c>
      <c r="BA307" s="40">
        <f>IF('Imperial ME - Current'!$I$16&lt;2.23,300.45-26.8531*(2.23-'Imperial ME - Current'!$I$16),300.45)</f>
        <v>300.45</v>
      </c>
      <c r="BB307" s="1">
        <f t="shared" si="93"/>
        <v>133123.24999999991</v>
      </c>
    </row>
    <row r="308" spans="1:54" x14ac:dyDescent="0.25">
      <c r="A308" s="40">
        <v>330</v>
      </c>
      <c r="B308" s="93">
        <f>IF('Imperial ME - Current'!$B$16&lt;1.9311,906.5-265.11*(1.9311-'Imperial ME - Current'!$B$16)+400.13*(1.9311-'Imperial ME - Current'!$B$16)^2,906.5)</f>
        <v>906.5</v>
      </c>
      <c r="C308" s="1">
        <f t="shared" si="79"/>
        <v>281714.88000000047</v>
      </c>
      <c r="D308" s="40">
        <f>IF('Imperial ME - Current'!$B$16&lt;2.23,300.45-26.8531*(2.23-'Imperial ME - Current'!$B$16),300.45)</f>
        <v>300.45</v>
      </c>
      <c r="E308" s="1">
        <f t="shared" si="78"/>
        <v>133423.69999999992</v>
      </c>
      <c r="H308" s="40">
        <v>330</v>
      </c>
      <c r="I308" s="93">
        <f>IF('Imperial ME - Current'!$C$16&lt;1.9311,906.5-265.11*(1.9311-'Imperial ME - Current'!$C$16)+400.13*(1.9311-'Imperial ME - Current'!$C$16)^2,906.5)</f>
        <v>906.5</v>
      </c>
      <c r="J308" s="1">
        <f t="shared" si="80"/>
        <v>281714.88000000047</v>
      </c>
      <c r="K308" s="40">
        <f>IF('Imperial ME - Current'!$C$16&lt;2.23,300.45-26.8531*(2.23-'Imperial ME - Current'!$C$16),300.45)</f>
        <v>300.45</v>
      </c>
      <c r="L308" s="1">
        <f t="shared" si="87"/>
        <v>133423.69999999992</v>
      </c>
      <c r="O308" s="40">
        <v>330</v>
      </c>
      <c r="P308" s="93">
        <f>IF('Imperial ME - Current'!$D$16&lt;1.9311,906.5-265.11*(1.9311-'Imperial ME - Current'!$D$16)+400.13*(1.9311-'Imperial ME - Current'!$D$16)^2,906.5)</f>
        <v>906.5</v>
      </c>
      <c r="Q308" s="1">
        <f t="shared" si="81"/>
        <v>281714.88000000047</v>
      </c>
      <c r="R308" s="40">
        <f>IF('Imperial ME - Current'!$D$16&lt;2.23,300.45-26.8531*(2.23-'Imperial ME - Current'!$D$16),300.45)</f>
        <v>300.45</v>
      </c>
      <c r="S308" s="1">
        <f t="shared" si="88"/>
        <v>133423.69999999992</v>
      </c>
      <c r="V308" s="40">
        <v>330</v>
      </c>
      <c r="W308" s="93">
        <f>IF('Imperial ME - Current'!$E$16&lt;1.9311,906.5-265.11*(1.9311-'Imperial ME - Current'!$E$16)+400.13*(1.9311-'Imperial ME - Current'!$E$16)^2,906.5)</f>
        <v>906.5</v>
      </c>
      <c r="X308" s="1">
        <f t="shared" si="82"/>
        <v>281714.88000000047</v>
      </c>
      <c r="Y308" s="40">
        <f>IF('Imperial ME - Current'!$E$16&lt;2.23,300.45-26.8531*(2.23-'Imperial ME - Current'!$E$16),300.45)</f>
        <v>300.45</v>
      </c>
      <c r="Z308" s="1">
        <f t="shared" si="89"/>
        <v>133423.69999999992</v>
      </c>
      <c r="AC308" s="40">
        <v>330</v>
      </c>
      <c r="AD308" s="93">
        <f>IF('Imperial ME - Current'!$F$16&lt;1.9311,906.5-265.11*(1.9311-'Imperial ME - Current'!$F$16)+400.13*(1.9311-'Imperial ME - Current'!$F$16)^2,906.5)</f>
        <v>906.5</v>
      </c>
      <c r="AE308" s="1">
        <f t="shared" si="83"/>
        <v>281714.88000000047</v>
      </c>
      <c r="AF308" s="40">
        <f>IF('Imperial ME - Current'!$F$16&lt;2.23,300.45-26.8531*(2.23-'Imperial ME - Current'!$F$16),300.45)</f>
        <v>300.45</v>
      </c>
      <c r="AG308" s="1">
        <f t="shared" si="90"/>
        <v>133423.69999999992</v>
      </c>
      <c r="AJ308" s="40">
        <v>330</v>
      </c>
      <c r="AK308" s="93">
        <f>IF('Imperial ME - Current'!$G$16&lt;1.9311,906.5-265.11*(1.9311-'Imperial ME - Current'!$G$16)+400.13*(1.9311-'Imperial ME - Current'!$G$16)^2,906.5)</f>
        <v>906.5</v>
      </c>
      <c r="AL308" s="1">
        <f t="shared" si="84"/>
        <v>281714.88000000047</v>
      </c>
      <c r="AM308" s="40">
        <f>IF('Imperial ME - Current'!$G$16&lt;2.23,300.45-26.8531*(2.23-'Imperial ME - Current'!$G$16),300.45)</f>
        <v>300.45</v>
      </c>
      <c r="AN308" s="1">
        <f t="shared" si="91"/>
        <v>133423.69999999992</v>
      </c>
      <c r="AQ308" s="40">
        <v>330</v>
      </c>
      <c r="AR308" s="93">
        <f>IF('Imperial ME - Current'!$H$16&lt;1.9311,906.5-265.11*(1.9311-'Imperial ME - Current'!$H$16)+400.13*(1.9311-'Imperial ME - Current'!$H$16)^2,906.5)</f>
        <v>906.5</v>
      </c>
      <c r="AS308" s="1">
        <f t="shared" si="85"/>
        <v>281714.88000000047</v>
      </c>
      <c r="AT308" s="40">
        <f>IF('Imperial ME - Current'!$H$16&lt;2.23,300.45-26.8531*(2.23-'Imperial ME - Current'!$H$16),300.45)</f>
        <v>300.45</v>
      </c>
      <c r="AU308" s="1">
        <f>AT308+AU307</f>
        <v>133423.69999999992</v>
      </c>
      <c r="AX308" s="40">
        <v>330</v>
      </c>
      <c r="AY308" s="93">
        <f>IF('Imperial ME - Current'!$I$16&lt;1.9311,906.5-265.11*(1.9311-'Imperial ME - Current'!$I$16)+400.13*(1.9311-'Imperial ME - Current'!$I$16)^2,906.5)</f>
        <v>906.5</v>
      </c>
      <c r="AZ308" s="1">
        <f t="shared" si="86"/>
        <v>281714.88000000047</v>
      </c>
      <c r="BA308" s="40">
        <f>IF('Imperial ME - Current'!$I$16&lt;2.23,300.45-26.8531*(2.23-'Imperial ME - Current'!$I$16),300.45)</f>
        <v>300.45</v>
      </c>
      <c r="BB308" s="1">
        <f t="shared" si="93"/>
        <v>133423.69999999992</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C5B9-A517-4B20-8520-CC1E117FC094}">
  <sheetPr>
    <pageSetUpPr fitToPage="1"/>
  </sheetPr>
  <dimension ref="B1:AF79"/>
  <sheetViews>
    <sheetView showGridLines="0" showRowColHeaders="0" topLeftCell="A8" zoomScaleNormal="100" workbookViewId="0">
      <selection activeCell="B23" sqref="B23:J23"/>
    </sheetView>
  </sheetViews>
  <sheetFormatPr defaultColWidth="8.85546875" defaultRowHeight="15" x14ac:dyDescent="0.25"/>
  <cols>
    <col min="1" max="1" width="8.85546875" style="4"/>
    <col min="2" max="2" width="10.7109375" style="4" customWidth="1"/>
    <col min="3" max="4" width="22.7109375" style="4" customWidth="1"/>
    <col min="5" max="5" width="25.85546875" style="4" customWidth="1"/>
    <col min="6" max="7" width="22.7109375" style="4" customWidth="1"/>
    <col min="8" max="8" width="10.7109375" style="4" customWidth="1"/>
    <col min="9" max="10" width="22.7109375" style="4" customWidth="1"/>
    <col min="11" max="11" width="43.140625" style="4" customWidth="1"/>
    <col min="12" max="12" width="11.42578125" style="4" customWidth="1"/>
    <col min="13" max="13" width="12.140625" style="4" hidden="1" customWidth="1"/>
    <col min="14" max="14" width="10.28515625" style="4" hidden="1" customWidth="1"/>
    <col min="15" max="15" width="10" style="4" hidden="1" customWidth="1"/>
    <col min="16" max="22" width="8" style="4" hidden="1" customWidth="1"/>
    <col min="23" max="23" width="8.85546875" style="4" hidden="1" customWidth="1"/>
    <col min="24" max="24" width="22.28515625" style="4" hidden="1" customWidth="1"/>
    <col min="25" max="25" width="14.85546875" style="4" hidden="1" customWidth="1"/>
    <col min="26" max="26" width="13" style="4" hidden="1" customWidth="1"/>
    <col min="27" max="27" width="12.140625" style="4" hidden="1" customWidth="1"/>
    <col min="28" max="28" width="8.85546875" style="4" hidden="1" customWidth="1"/>
    <col min="29" max="39" width="8.85546875" style="4" customWidth="1"/>
    <col min="40" max="16384" width="8.85546875" style="4"/>
  </cols>
  <sheetData>
    <row r="1" spans="2:28" ht="158.44999999999999" customHeight="1" x14ac:dyDescent="0.25"/>
    <row r="2" spans="2:28" ht="21.75" thickBot="1" x14ac:dyDescent="0.4">
      <c r="B2" s="163" t="s">
        <v>106</v>
      </c>
      <c r="C2" s="163"/>
      <c r="D2" s="163"/>
      <c r="E2" s="76"/>
      <c r="F2" s="76"/>
      <c r="G2" s="77"/>
      <c r="H2" s="77"/>
      <c r="I2" s="77"/>
      <c r="J2" s="77"/>
      <c r="K2" s="10"/>
    </row>
    <row r="3" spans="2:28" ht="21" x14ac:dyDescent="0.35">
      <c r="C3" s="78"/>
      <c r="D3" s="78"/>
      <c r="E3" s="78"/>
      <c r="F3" s="78"/>
      <c r="G3" s="78"/>
      <c r="H3" s="78"/>
      <c r="I3" s="78"/>
      <c r="J3" s="78"/>
      <c r="Y3" s="4" t="s">
        <v>114</v>
      </c>
      <c r="Z3" s="143" t="s">
        <v>115</v>
      </c>
      <c r="AA3" s="143" t="s">
        <v>113</v>
      </c>
    </row>
    <row r="4" spans="2:28" ht="21" hidden="1" x14ac:dyDescent="0.35">
      <c r="C4" s="159" t="s">
        <v>6</v>
      </c>
      <c r="D4" s="160"/>
      <c r="E4" s="108" t="s">
        <v>7</v>
      </c>
      <c r="G4" s="78"/>
      <c r="H4" s="78"/>
      <c r="I4" s="78"/>
      <c r="J4" s="78"/>
      <c r="N4" s="17"/>
      <c r="X4" s="158" t="s">
        <v>9</v>
      </c>
      <c r="Y4" s="158"/>
      <c r="AB4" s="4" t="s">
        <v>68</v>
      </c>
    </row>
    <row r="5" spans="2:28" ht="21" x14ac:dyDescent="0.35">
      <c r="B5" s="159" t="s">
        <v>67</v>
      </c>
      <c r="C5" s="159"/>
      <c r="D5" s="160"/>
      <c r="E5" s="79" t="s">
        <v>68</v>
      </c>
      <c r="G5" s="78"/>
      <c r="H5" s="78"/>
      <c r="I5" s="78"/>
      <c r="J5" s="78"/>
      <c r="N5" s="17"/>
      <c r="X5" s="4" t="s">
        <v>7</v>
      </c>
      <c r="Y5" s="4" t="e">
        <f>IF(AA5&gt;Z5,AA5,Z5)</f>
        <v>#VALUE!</v>
      </c>
      <c r="Z5" s="4">
        <f>(0.0000255654*P13*P13 - 0.0157978368*P13 + 4.4555073859)*85%</f>
        <v>3.7871812780149998</v>
      </c>
      <c r="AA5" s="4" t="e">
        <f>0.0000255654*N13*N13 - 0.0157978368*N13 + 4.4555073859</f>
        <v>#VALUE!</v>
      </c>
      <c r="AB5" s="4" t="s">
        <v>69</v>
      </c>
    </row>
    <row r="6" spans="2:28" ht="21" x14ac:dyDescent="0.35">
      <c r="B6" s="159" t="str">
        <f>IF(E5="Live", "Live pig price, $/kg", "Carcass price, $/kg")</f>
        <v>Live pig price, $/kg</v>
      </c>
      <c r="C6" s="159"/>
      <c r="D6" s="160"/>
      <c r="E6" s="79"/>
      <c r="G6" s="78"/>
      <c r="H6" s="78"/>
      <c r="I6" s="80"/>
      <c r="J6" s="78"/>
    </row>
    <row r="7" spans="2:28" ht="21" hidden="1" x14ac:dyDescent="0.35">
      <c r="C7" s="159"/>
      <c r="D7" s="160"/>
      <c r="E7" s="94"/>
      <c r="G7" s="78"/>
      <c r="H7" s="78"/>
      <c r="I7" s="78"/>
      <c r="J7" s="78"/>
      <c r="X7" s="158" t="s">
        <v>10</v>
      </c>
      <c r="Y7" s="158"/>
    </row>
    <row r="8" spans="2:28" ht="21" x14ac:dyDescent="0.35">
      <c r="B8" s="159" t="s">
        <v>4</v>
      </c>
      <c r="C8" s="159"/>
      <c r="D8" s="160"/>
      <c r="E8" s="79"/>
      <c r="G8" s="78"/>
      <c r="H8" s="78"/>
      <c r="I8" s="78"/>
      <c r="J8" s="78"/>
      <c r="X8" s="4" t="s">
        <v>7</v>
      </c>
      <c r="Y8" s="4" t="e">
        <f>IF(AA8&gt;Z8,AA8,Z8)</f>
        <v>#VALUE!</v>
      </c>
      <c r="Z8" s="4" t="e">
        <f>(0.0000255654*P14*P14 - 0.0157978368*P14 + 4.4555073859)*85%</f>
        <v>#VALUE!</v>
      </c>
      <c r="AA8" s="4" t="e">
        <f>0.0000255654*N14*N14 - 0.0157978368*N14 + 4.4555073859</f>
        <v>#VALUE!</v>
      </c>
    </row>
    <row r="9" spans="2:28" ht="21" x14ac:dyDescent="0.35">
      <c r="B9" s="159" t="str">
        <f>IF($E$5="Carcass","Current carcass yield, %","")</f>
        <v/>
      </c>
      <c r="C9" s="159"/>
      <c r="D9" s="160"/>
      <c r="E9" s="142">
        <v>75</v>
      </c>
      <c r="F9" s="110"/>
      <c r="G9" s="78"/>
      <c r="H9" s="78"/>
      <c r="I9" s="78"/>
      <c r="J9" s="78"/>
      <c r="X9" s="158" t="s">
        <v>11</v>
      </c>
      <c r="Y9" s="158"/>
    </row>
    <row r="10" spans="2:28" ht="21" x14ac:dyDescent="0.35">
      <c r="C10" s="78"/>
      <c r="D10" s="78"/>
      <c r="E10" s="78"/>
      <c r="F10" s="81"/>
      <c r="G10" s="78"/>
      <c r="H10" s="78"/>
      <c r="I10" s="78"/>
      <c r="J10" s="78"/>
      <c r="L10" s="6"/>
      <c r="M10" s="6"/>
      <c r="N10" s="6"/>
      <c r="O10" s="6"/>
      <c r="P10" s="6"/>
      <c r="Q10" s="6"/>
      <c r="R10" s="6"/>
      <c r="S10" s="6"/>
      <c r="T10" s="6"/>
      <c r="U10" s="6"/>
      <c r="V10" s="6"/>
      <c r="X10" s="4" t="s">
        <v>7</v>
      </c>
      <c r="Y10" s="4" t="e">
        <f>IF(AA10&gt;Z10,AA10,Z10)</f>
        <v>#VALUE!</v>
      </c>
      <c r="Z10" s="4" t="e">
        <f>(0.0000255654*P15*P15 - 0.0157978368*P15 + 4.4555073859)*85%</f>
        <v>#VALUE!</v>
      </c>
      <c r="AA10" s="4" t="e">
        <f>0.0000255654*N15*N15 - 0.0157978368*N15 + 4.4555073859</f>
        <v>#VALUE!</v>
      </c>
    </row>
    <row r="11" spans="2:28" ht="21.75" thickBot="1" x14ac:dyDescent="0.4">
      <c r="B11" s="5"/>
      <c r="C11" s="77"/>
      <c r="D11" s="77"/>
      <c r="E11" s="77"/>
      <c r="F11" s="164" t="s">
        <v>3</v>
      </c>
      <c r="G11" s="164"/>
      <c r="H11" s="78"/>
      <c r="I11" s="163" t="s">
        <v>14</v>
      </c>
      <c r="J11" s="163"/>
      <c r="L11" s="6"/>
      <c r="M11" s="6"/>
      <c r="N11" s="6"/>
      <c r="O11" s="6"/>
      <c r="P11" s="6"/>
      <c r="Q11" s="6"/>
      <c r="R11" s="6"/>
      <c r="S11" s="6"/>
      <c r="T11" s="6"/>
      <c r="U11" s="6"/>
      <c r="V11" s="6"/>
      <c r="X11" s="158" t="s">
        <v>12</v>
      </c>
      <c r="Y11" s="158"/>
    </row>
    <row r="12" spans="2:28" ht="17.45" customHeight="1" x14ac:dyDescent="0.35">
      <c r="B12" s="85" t="s">
        <v>64</v>
      </c>
      <c r="C12" s="84" t="s">
        <v>108</v>
      </c>
      <c r="D12" s="85" t="s">
        <v>109</v>
      </c>
      <c r="E12" s="86" t="s">
        <v>19</v>
      </c>
      <c r="F12" s="87" t="s">
        <v>1</v>
      </c>
      <c r="G12" s="88" t="s">
        <v>112</v>
      </c>
      <c r="H12" s="140"/>
      <c r="I12" s="91" t="s">
        <v>1</v>
      </c>
      <c r="J12" s="89" t="s">
        <v>112</v>
      </c>
      <c r="L12" s="6"/>
      <c r="M12" s="6"/>
      <c r="N12" s="6" t="s">
        <v>8</v>
      </c>
      <c r="O12" s="6" t="s">
        <v>17</v>
      </c>
      <c r="P12" s="6" t="s">
        <v>116</v>
      </c>
      <c r="Q12" s="6"/>
      <c r="R12" s="6"/>
      <c r="S12" s="6"/>
      <c r="T12" s="6"/>
      <c r="U12" s="6"/>
      <c r="V12" s="6"/>
      <c r="X12" s="4" t="s">
        <v>7</v>
      </c>
      <c r="Y12" s="4" t="e">
        <f>IF(AA12&gt;Z12,AA12,Z12)</f>
        <v>#VALUE!</v>
      </c>
      <c r="Z12" s="4" t="e">
        <f>(0.0000255654*P16*P16 - 0.0157978368*P16 + 4.4555073859)*85%</f>
        <v>#VALUE!</v>
      </c>
      <c r="AA12" s="4" t="e">
        <f>0.0000255654*N16*N16 - 0.0157978368*N16 + 4.4555073859</f>
        <v>#VALUE!</v>
      </c>
    </row>
    <row r="13" spans="2:28" ht="21" x14ac:dyDescent="0.35">
      <c r="B13" s="90" t="str">
        <f>IF(C13&gt;0,1," ")</f>
        <v xml:space="preserve"> </v>
      </c>
      <c r="C13" s="82"/>
      <c r="D13" s="82"/>
      <c r="E13" s="83"/>
      <c r="F13" s="139"/>
      <c r="G13" s="79"/>
      <c r="H13" s="141">
        <f>(E13)/1000</f>
        <v>0</v>
      </c>
      <c r="I13" s="112" t="str">
        <f>IFERROR(VLOOKUP($E$4,$X5:$Y$5,2,FALSE)*H13/10,"")</f>
        <v/>
      </c>
      <c r="J13" s="79"/>
      <c r="K13" s="144" t="str">
        <f>IFERROR(IF(AA5&lt;Z5,"Because the weight range is so wide, PIC biological requirement is set as 85% of the requirement at the beginning of the phase"," ")," ")</f>
        <v xml:space="preserve"> </v>
      </c>
      <c r="L13" s="61"/>
      <c r="M13" s="8"/>
      <c r="N13" s="51" t="str">
        <f>IFERROR(AVERAGE(C13:D13)*2.204622,"")</f>
        <v/>
      </c>
      <c r="O13" s="51">
        <f>IFERROR(IF(D13-C13=0,0,D13-C13)*2.204622,"")</f>
        <v>0</v>
      </c>
      <c r="P13" s="9">
        <f>IFERROR(C13*2.204622,"")</f>
        <v>0</v>
      </c>
      <c r="Q13" s="9"/>
      <c r="R13" s="9"/>
      <c r="S13" s="9"/>
      <c r="T13" s="9"/>
      <c r="U13" s="9"/>
      <c r="V13" s="9"/>
      <c r="X13" s="158" t="s">
        <v>13</v>
      </c>
      <c r="Y13" s="158"/>
    </row>
    <row r="14" spans="2:28" ht="21" x14ac:dyDescent="0.35">
      <c r="B14" s="90" t="str">
        <f t="shared" ref="B14:B20" si="0">IF(E72&gt;0,(B13+1)," ")</f>
        <v xml:space="preserve"> </v>
      </c>
      <c r="C14" s="113" t="str">
        <f t="shared" ref="C14:C20" si="1">IF(E72&gt;0,D13," ")</f>
        <v xml:space="preserve"> </v>
      </c>
      <c r="D14" s="82"/>
      <c r="E14" s="83"/>
      <c r="F14" s="139"/>
      <c r="G14" s="79"/>
      <c r="H14" s="141">
        <f t="shared" ref="H14:H20" si="2">(E14)/1000</f>
        <v>0</v>
      </c>
      <c r="I14" s="112" t="str">
        <f>IFERROR(VLOOKUP($E$4,$X8:$Y$8,2,FALSE)*H14/10,"")</f>
        <v/>
      </c>
      <c r="J14" s="79"/>
      <c r="K14" s="144" t="str">
        <f>IFERROR(IF(AA8&lt;Z8,"Because the weight range is so wide, PIC biological requirement is set as 85% of the requirement at the beginning of the phase"," ")," ")</f>
        <v xml:space="preserve"> </v>
      </c>
      <c r="M14" s="8"/>
      <c r="N14" s="51" t="str">
        <f t="shared" ref="N14:N20" si="3">IFERROR(AVERAGE(C14:D14)*2.204622,"")</f>
        <v/>
      </c>
      <c r="O14" s="51" t="str">
        <f t="shared" ref="O14:O20" si="4">IFERROR(IF(D14-C14=0,0,D14-C14)*2.204622,"")</f>
        <v/>
      </c>
      <c r="P14" s="9" t="str">
        <f t="shared" ref="P14:P20" si="5">IFERROR(C14*2.204622,"")</f>
        <v/>
      </c>
      <c r="Q14" s="9"/>
      <c r="R14" s="9"/>
      <c r="S14" s="9"/>
      <c r="T14" s="9"/>
      <c r="U14" s="9"/>
      <c r="V14" s="9"/>
      <c r="X14" s="4" t="s">
        <v>7</v>
      </c>
      <c r="Y14" s="4" t="e">
        <f>IF(AA14&gt;Z14,AA14,Z14)</f>
        <v>#VALUE!</v>
      </c>
      <c r="Z14" s="4" t="e">
        <f>(0.0000255654*P17*P17 - 0.0157978368*P17 + 4.4555073859)*85%</f>
        <v>#VALUE!</v>
      </c>
      <c r="AA14" s="4" t="e">
        <f>0.0000255654*N17*N17 - 0.0157978368*N17 + 4.4555073859</f>
        <v>#VALUE!</v>
      </c>
    </row>
    <row r="15" spans="2:28" ht="21" x14ac:dyDescent="0.35">
      <c r="B15" s="90" t="str">
        <f t="shared" si="0"/>
        <v xml:space="preserve"> </v>
      </c>
      <c r="C15" s="113" t="str">
        <f t="shared" si="1"/>
        <v xml:space="preserve"> </v>
      </c>
      <c r="D15" s="82"/>
      <c r="E15" s="83"/>
      <c r="F15" s="139"/>
      <c r="G15" s="79"/>
      <c r="H15" s="141">
        <f t="shared" si="2"/>
        <v>0</v>
      </c>
      <c r="I15" s="112" t="str">
        <f>IFERROR(VLOOKUP($E$4,$X10:$Y$10,2,FALSE)*H15/10,"")</f>
        <v/>
      </c>
      <c r="J15" s="79"/>
      <c r="K15" s="144" t="str">
        <f>IFERROR(IF(AA10&lt;Z10,"Because the weight range is so wide, PIC biological requirement is set as 85% of the requirement at the beginning of the phase"," ")," ")</f>
        <v xml:space="preserve"> </v>
      </c>
      <c r="L15" s="7"/>
      <c r="M15" s="8"/>
      <c r="N15" s="51" t="str">
        <f t="shared" si="3"/>
        <v/>
      </c>
      <c r="O15" s="51" t="str">
        <f t="shared" si="4"/>
        <v/>
      </c>
      <c r="P15" s="9" t="str">
        <f t="shared" si="5"/>
        <v/>
      </c>
      <c r="Q15" s="9"/>
      <c r="R15" s="9"/>
      <c r="S15" s="9"/>
      <c r="T15" s="9"/>
      <c r="U15" s="9"/>
      <c r="V15" s="9"/>
      <c r="X15" s="158" t="s">
        <v>15</v>
      </c>
      <c r="Y15" s="158"/>
    </row>
    <row r="16" spans="2:28" ht="21" x14ac:dyDescent="0.35">
      <c r="B16" s="90" t="str">
        <f t="shared" si="0"/>
        <v xml:space="preserve"> </v>
      </c>
      <c r="C16" s="113" t="str">
        <f t="shared" si="1"/>
        <v xml:space="preserve"> </v>
      </c>
      <c r="D16" s="82"/>
      <c r="E16" s="83"/>
      <c r="F16" s="139"/>
      <c r="G16" s="79"/>
      <c r="H16" s="141">
        <f t="shared" si="2"/>
        <v>0</v>
      </c>
      <c r="I16" s="112" t="str">
        <f>IFERROR(VLOOKUP($E$4,$X12:$Y$12,2,FALSE)*H16/10,"")</f>
        <v/>
      </c>
      <c r="J16" s="79"/>
      <c r="K16" s="144" t="str">
        <f>IFERROR(IF(AA12&lt;Z12,"Because the weight range is so wide, PIC biological requirement is set as 85% of the requirement at the beginning of the phase"," ")," ")</f>
        <v xml:space="preserve"> </v>
      </c>
      <c r="L16" s="7"/>
      <c r="M16" s="8"/>
      <c r="N16" s="51" t="str">
        <f t="shared" si="3"/>
        <v/>
      </c>
      <c r="O16" s="51" t="str">
        <f t="shared" si="4"/>
        <v/>
      </c>
      <c r="P16" s="9" t="str">
        <f t="shared" si="5"/>
        <v/>
      </c>
      <c r="Q16" s="9"/>
      <c r="R16" s="9"/>
      <c r="S16" s="9"/>
      <c r="T16" s="9"/>
      <c r="U16" s="9"/>
      <c r="V16" s="9"/>
      <c r="X16" s="4" t="s">
        <v>7</v>
      </c>
      <c r="Y16" s="4" t="e">
        <f>IF(AA16&gt;Z16,AA16,Z16)</f>
        <v>#VALUE!</v>
      </c>
      <c r="Z16" s="4" t="e">
        <f>(0.0000255654*P18*P18 - 0.0157978368*P18 + 4.4555073859)*85%</f>
        <v>#VALUE!</v>
      </c>
      <c r="AA16" s="4" t="e">
        <f>0.0000255654*N18*N18 - 0.0157978368*N18 + 4.4555073859</f>
        <v>#VALUE!</v>
      </c>
    </row>
    <row r="17" spans="2:27" ht="21" x14ac:dyDescent="0.35">
      <c r="B17" s="90" t="str">
        <f t="shared" si="0"/>
        <v xml:space="preserve"> </v>
      </c>
      <c r="C17" s="113" t="str">
        <f t="shared" si="1"/>
        <v xml:space="preserve"> </v>
      </c>
      <c r="D17" s="82"/>
      <c r="E17" s="83"/>
      <c r="F17" s="139"/>
      <c r="G17" s="79"/>
      <c r="H17" s="141">
        <f t="shared" si="2"/>
        <v>0</v>
      </c>
      <c r="I17" s="112" t="str">
        <f>IFERROR(VLOOKUP($E$4,$X14:$Y$14,2,FALSE)*H17/10,"")</f>
        <v/>
      </c>
      <c r="J17" s="79"/>
      <c r="K17" s="144" t="str">
        <f>IFERROR(IF(AA14&lt;Z14,"Because the weight range is so wide, PIC biological requirement is set as 85% of the requirement at the beginning of the phase"," ")," ")</f>
        <v xml:space="preserve"> </v>
      </c>
      <c r="L17" s="7"/>
      <c r="M17" s="8"/>
      <c r="N17" s="51" t="str">
        <f t="shared" si="3"/>
        <v/>
      </c>
      <c r="O17" s="51" t="str">
        <f t="shared" si="4"/>
        <v/>
      </c>
      <c r="P17" s="9" t="str">
        <f t="shared" si="5"/>
        <v/>
      </c>
      <c r="Q17" s="9"/>
      <c r="R17" s="9"/>
      <c r="S17" s="9"/>
      <c r="T17" s="9"/>
      <c r="U17" s="9"/>
      <c r="V17" s="9"/>
      <c r="X17" s="158" t="s">
        <v>16</v>
      </c>
      <c r="Y17" s="158"/>
    </row>
    <row r="18" spans="2:27" ht="21" x14ac:dyDescent="0.35">
      <c r="B18" s="90" t="str">
        <f t="shared" si="0"/>
        <v xml:space="preserve"> </v>
      </c>
      <c r="C18" s="113" t="str">
        <f t="shared" si="1"/>
        <v xml:space="preserve"> </v>
      </c>
      <c r="D18" s="82"/>
      <c r="E18" s="83"/>
      <c r="F18" s="139"/>
      <c r="G18" s="79"/>
      <c r="H18" s="141">
        <f t="shared" si="2"/>
        <v>0</v>
      </c>
      <c r="I18" s="112" t="str">
        <f>IFERROR(VLOOKUP($E$4,$X$16:$Y16,2,FALSE)*H18/10,"")</f>
        <v/>
      </c>
      <c r="J18" s="79"/>
      <c r="K18" s="144" t="str">
        <f>IFERROR(IF(AA16&lt;Z16,"Because the weight range is so wide, PIC biological requirement is set as 85% of the requirement at the beginning of the phase"," ")," ")</f>
        <v xml:space="preserve"> </v>
      </c>
      <c r="L18" s="7"/>
      <c r="M18" s="8"/>
      <c r="N18" s="51" t="str">
        <f t="shared" si="3"/>
        <v/>
      </c>
      <c r="O18" s="51" t="str">
        <f t="shared" si="4"/>
        <v/>
      </c>
      <c r="P18" s="9" t="str">
        <f t="shared" si="5"/>
        <v/>
      </c>
      <c r="Q18" s="9"/>
      <c r="R18" s="9"/>
      <c r="S18" s="9"/>
      <c r="T18" s="9"/>
      <c r="U18" s="9"/>
      <c r="V18" s="9"/>
      <c r="X18" s="4" t="s">
        <v>7</v>
      </c>
      <c r="Y18" s="4" t="e">
        <f>IF(AA18&gt;Z18,AA18,Z18)</f>
        <v>#VALUE!</v>
      </c>
      <c r="Z18" s="4" t="e">
        <f>(0.0000255654*P19*P19 - 0.0157978368*P19 + 4.4555073859)*85%</f>
        <v>#VALUE!</v>
      </c>
      <c r="AA18" s="4" t="e">
        <f>0.0000255654*N19*N19 - 0.0157978368*N19 + 4.4555073859</f>
        <v>#VALUE!</v>
      </c>
    </row>
    <row r="19" spans="2:27" ht="21" x14ac:dyDescent="0.35">
      <c r="B19" s="90" t="str">
        <f t="shared" si="0"/>
        <v xml:space="preserve"> </v>
      </c>
      <c r="C19" s="113" t="str">
        <f t="shared" si="1"/>
        <v xml:space="preserve"> </v>
      </c>
      <c r="D19" s="82"/>
      <c r="E19" s="83"/>
      <c r="F19" s="139"/>
      <c r="G19" s="79"/>
      <c r="H19" s="141">
        <f t="shared" si="2"/>
        <v>0</v>
      </c>
      <c r="I19" s="112" t="str">
        <f>IFERROR(VLOOKUP($E$4,$X$18:$Y18,2,FALSE)*H19/10,"")</f>
        <v/>
      </c>
      <c r="J19" s="79"/>
      <c r="K19" s="144" t="str">
        <f>IFERROR(IF(AA18&lt;Z18,"Because the weight range is so wide, PIC biological requirement is set as 85% of the requirement at the beginning of the phase"," ")," ")</f>
        <v xml:space="preserve"> </v>
      </c>
      <c r="L19" s="72"/>
      <c r="M19" s="23"/>
      <c r="N19" s="51" t="str">
        <f t="shared" si="3"/>
        <v/>
      </c>
      <c r="O19" s="51" t="str">
        <f t="shared" si="4"/>
        <v/>
      </c>
      <c r="P19" s="9" t="str">
        <f t="shared" si="5"/>
        <v/>
      </c>
      <c r="Q19" s="9"/>
      <c r="R19" s="9"/>
      <c r="S19" s="9"/>
      <c r="T19" s="9"/>
      <c r="U19" s="9"/>
      <c r="V19" s="9"/>
      <c r="X19" s="158" t="s">
        <v>76</v>
      </c>
      <c r="Y19" s="158"/>
    </row>
    <row r="20" spans="2:27" ht="21" x14ac:dyDescent="0.35">
      <c r="B20" s="90" t="str">
        <f t="shared" si="0"/>
        <v xml:space="preserve"> </v>
      </c>
      <c r="C20" s="113" t="str">
        <f t="shared" si="1"/>
        <v xml:space="preserve"> </v>
      </c>
      <c r="D20" s="82"/>
      <c r="E20" s="83"/>
      <c r="F20" s="139"/>
      <c r="G20" s="79"/>
      <c r="H20" s="141">
        <f t="shared" si="2"/>
        <v>0</v>
      </c>
      <c r="I20" s="112" t="str">
        <f>IFERROR(VLOOKUP($E$4,$X$20:$Y20,2,FALSE)*H20/10,"")</f>
        <v/>
      </c>
      <c r="J20" s="79"/>
      <c r="K20" s="144" t="str">
        <f>IFERROR(IF(AA20&lt;Z20,"Because the weight range is so wide, PIC biological requirement is set as 85% of the requirement at the beginning of the phase"," ")," ")</f>
        <v xml:space="preserve"> </v>
      </c>
      <c r="L20" s="72"/>
      <c r="M20" s="23"/>
      <c r="N20" s="51" t="str">
        <f t="shared" si="3"/>
        <v/>
      </c>
      <c r="O20" s="51" t="str">
        <f t="shared" si="4"/>
        <v/>
      </c>
      <c r="P20" s="9" t="str">
        <f t="shared" si="5"/>
        <v/>
      </c>
      <c r="Q20" s="9"/>
      <c r="R20" s="9"/>
      <c r="S20" s="9"/>
      <c r="T20" s="9"/>
      <c r="U20" s="9"/>
      <c r="V20" s="9"/>
      <c r="X20" s="4" t="s">
        <v>7</v>
      </c>
      <c r="Y20" s="4" t="e">
        <f>IF(AA20&gt;Z20,AA20,Z20)</f>
        <v>#VALUE!</v>
      </c>
      <c r="Z20" s="4" t="e">
        <f>(0.0000255654*P20*P20 - 0.0157978368*P20 + 4.4555073859)*85%</f>
        <v>#VALUE!</v>
      </c>
      <c r="AA20" s="4" t="e">
        <f>0.0000255654*N20*N20 - 0.0157978368*N20 + 4.4555073859</f>
        <v>#VALUE!</v>
      </c>
    </row>
    <row r="21" spans="2:27" ht="15.75" thickBot="1" x14ac:dyDescent="0.3">
      <c r="B21" s="99">
        <f>MAX(B13:B20)</f>
        <v>0</v>
      </c>
      <c r="C21" s="10"/>
      <c r="D21" s="10"/>
      <c r="E21" s="10"/>
      <c r="F21" s="10"/>
      <c r="G21" s="18"/>
      <c r="H21" s="14"/>
      <c r="I21" s="14"/>
      <c r="J21" s="18"/>
      <c r="K21" s="10"/>
      <c r="L21" s="73"/>
      <c r="M21" s="23"/>
      <c r="N21" s="8"/>
      <c r="O21" s="51"/>
      <c r="P21" s="11"/>
      <c r="Q21" s="11"/>
      <c r="R21" s="11"/>
      <c r="S21" s="11"/>
      <c r="T21" s="11"/>
      <c r="U21" s="11"/>
      <c r="V21" s="11"/>
    </row>
    <row r="22" spans="2:27" ht="19.5" thickBot="1" x14ac:dyDescent="0.3">
      <c r="B22" s="186" t="s">
        <v>117</v>
      </c>
      <c r="C22" s="187"/>
      <c r="D22" s="187"/>
      <c r="E22" s="187"/>
      <c r="F22" s="187"/>
      <c r="G22" s="187"/>
      <c r="H22" s="187"/>
      <c r="I22" s="187"/>
      <c r="J22" s="188"/>
      <c r="K22" s="26"/>
      <c r="L22" s="20"/>
      <c r="M22" s="21"/>
    </row>
    <row r="23" spans="2:27" ht="41.25" customHeight="1" x14ac:dyDescent="0.25">
      <c r="B23" s="168" t="str">
        <f>IFERROR((CONCATENATE("Using PIC biological requirement levels will "&amp;C60&amp;" the current growth rate"&amp;IF(D60=0,""," by ")&amp;IF(D60=0,"",FIXED(D60,2))&amp;IF(D60=0,"","%")&amp;IF(AND(D60=0,D61=0)," or"," and ")&amp;IF(AND(D60=0,D61=0),"",C61)&amp;" feed efficiency"&amp;IF(D61=0,""," by ")&amp;IF(D61=0,"",FIXED(D61,2))&amp;IF(D61=0,"","%")&amp;IF(D66=0,".",C66)&amp;IF(D66=0,"",FIXED(D66,2))&amp;IF(D66=0,""," per pig in ")&amp;IF(D66=0,"",H42)&amp;IF(D66=0,""," given the current ingredients and pig prices."))),"")</f>
        <v/>
      </c>
      <c r="C23" s="169"/>
      <c r="D23" s="169"/>
      <c r="E23" s="169"/>
      <c r="F23" s="169"/>
      <c r="G23" s="169"/>
      <c r="H23" s="169"/>
      <c r="I23" s="169"/>
      <c r="J23" s="170"/>
      <c r="K23" s="31"/>
    </row>
    <row r="24" spans="2:27" ht="16.5" customHeight="1" thickBot="1" x14ac:dyDescent="0.3">
      <c r="B24" s="165" t="str">
        <f>IFERROR(C68,"")</f>
        <v/>
      </c>
      <c r="C24" s="166"/>
      <c r="D24" s="166"/>
      <c r="E24" s="166"/>
      <c r="F24" s="166"/>
      <c r="G24" s="166"/>
      <c r="H24" s="166"/>
      <c r="I24" s="166"/>
      <c r="J24" s="167"/>
      <c r="K24" s="10"/>
      <c r="L24" s="73"/>
      <c r="M24" s="23"/>
      <c r="N24" s="8"/>
      <c r="O24" s="51"/>
      <c r="P24" s="11"/>
      <c r="Q24" s="11"/>
      <c r="R24" s="11"/>
      <c r="S24" s="11"/>
      <c r="T24" s="11"/>
      <c r="U24" s="11"/>
      <c r="V24" s="11"/>
    </row>
    <row r="25" spans="2:27" ht="11.25" customHeight="1" thickBot="1" x14ac:dyDescent="0.3">
      <c r="B25" s="145"/>
      <c r="C25" s="145"/>
      <c r="D25" s="145"/>
      <c r="E25" s="145"/>
      <c r="G25" s="18"/>
      <c r="H25" s="14"/>
      <c r="I25" s="14"/>
      <c r="J25" s="18"/>
      <c r="K25" s="10"/>
      <c r="L25" s="73"/>
      <c r="M25" s="23"/>
      <c r="N25" s="8"/>
      <c r="O25" s="51"/>
      <c r="P25" s="11"/>
      <c r="Q25" s="11"/>
      <c r="R25" s="11"/>
      <c r="S25" s="11"/>
      <c r="T25" s="11"/>
      <c r="U25" s="11"/>
      <c r="V25" s="11"/>
    </row>
    <row r="26" spans="2:27" ht="16.5" customHeight="1" thickBot="1" x14ac:dyDescent="0.3">
      <c r="B26" s="189" t="s">
        <v>118</v>
      </c>
      <c r="C26" s="190"/>
      <c r="D26" s="190"/>
      <c r="E26" s="190"/>
      <c r="F26" s="190"/>
      <c r="G26" s="190"/>
      <c r="H26" s="190"/>
      <c r="I26" s="190"/>
      <c r="J26" s="191"/>
      <c r="K26" s="10"/>
      <c r="L26" s="73"/>
      <c r="M26" s="23"/>
      <c r="N26" s="8"/>
      <c r="O26" s="51"/>
      <c r="P26" s="11"/>
      <c r="Q26" s="11"/>
      <c r="R26" s="11"/>
      <c r="S26" s="11"/>
      <c r="T26" s="11"/>
      <c r="U26" s="11"/>
      <c r="V26" s="11"/>
    </row>
    <row r="27" spans="2:27" ht="41.25" customHeight="1" x14ac:dyDescent="0.25">
      <c r="B27" s="168" t="str">
        <f>IFERROR((CONCATENATE("Using PIC biological requirement levels will "&amp;C64&amp;" the current growth rate"&amp;IF(D64=0,""," by ")&amp;IF(D64=0,"",FIXED(D64,2))&amp;IF(D64=0,"","%")&amp;IF(AND(D64=0,D65=0)," or"," and ")&amp;IF(AND(D64=0,D65=0),"",C65)&amp;" feed efficiency"&amp;IF(D65=0,""," by ")&amp;IF(D65=0,"",FIXED(D65,2))&amp;IF(D65=0,"","%")&amp;IF(D67=0,".",C67)&amp;IF(D67=0,"",FIXED(D67,2))&amp;IF(D67=0,""," per pig in ")&amp;IF(D67=0,"",H44)&amp;IF(D67=0,""," given the current ingredients and pig prices."))),"")</f>
        <v/>
      </c>
      <c r="C27" s="169"/>
      <c r="D27" s="169"/>
      <c r="E27" s="169"/>
      <c r="F27" s="169"/>
      <c r="G27" s="169"/>
      <c r="H27" s="169"/>
      <c r="I27" s="169"/>
      <c r="J27" s="170"/>
      <c r="K27" s="10"/>
      <c r="L27" s="73"/>
      <c r="M27" s="23"/>
      <c r="N27" s="8"/>
      <c r="O27" s="51"/>
      <c r="P27" s="11"/>
      <c r="Q27" s="11"/>
      <c r="R27" s="11"/>
      <c r="S27" s="11"/>
      <c r="T27" s="11"/>
      <c r="U27" s="11"/>
      <c r="V27" s="11"/>
    </row>
    <row r="28" spans="2:27" ht="16.5" customHeight="1" thickBot="1" x14ac:dyDescent="0.3">
      <c r="B28" s="165" t="str">
        <f>IFERROR(C69,"")</f>
        <v/>
      </c>
      <c r="C28" s="166"/>
      <c r="D28" s="166"/>
      <c r="E28" s="166"/>
      <c r="F28" s="166"/>
      <c r="G28" s="166"/>
      <c r="H28" s="166"/>
      <c r="I28" s="166"/>
      <c r="J28" s="167"/>
      <c r="K28" s="10"/>
      <c r="L28" s="73"/>
      <c r="M28" s="23"/>
      <c r="N28" s="8"/>
      <c r="O28" s="51"/>
      <c r="P28" s="11"/>
      <c r="Q28" s="11"/>
      <c r="R28" s="11"/>
      <c r="S28" s="11"/>
      <c r="T28" s="11"/>
      <c r="U28" s="11"/>
      <c r="V28" s="11"/>
    </row>
    <row r="29" spans="2:27" ht="13.5" customHeight="1" x14ac:dyDescent="0.25">
      <c r="B29" s="145"/>
      <c r="C29" s="145"/>
      <c r="D29" s="145"/>
      <c r="E29" s="145"/>
      <c r="G29" s="18"/>
      <c r="H29" s="14"/>
      <c r="I29" s="14"/>
      <c r="J29" s="18"/>
      <c r="K29" s="10"/>
      <c r="L29" s="73"/>
      <c r="M29" s="23"/>
      <c r="N29" s="8"/>
      <c r="O29" s="51"/>
      <c r="P29" s="11"/>
      <c r="Q29" s="11"/>
      <c r="R29" s="11"/>
      <c r="S29" s="11"/>
      <c r="T29" s="11"/>
      <c r="U29" s="11"/>
      <c r="V29" s="11"/>
    </row>
    <row r="30" spans="2:27" ht="13.5" customHeight="1" x14ac:dyDescent="0.25">
      <c r="B30" s="172" t="s">
        <v>121</v>
      </c>
      <c r="C30" s="173" t="s">
        <v>122</v>
      </c>
      <c r="D30" s="173"/>
      <c r="E30" s="173"/>
      <c r="F30" s="173"/>
      <c r="G30" s="173"/>
      <c r="H30" s="173"/>
      <c r="I30" s="173"/>
      <c r="J30" s="173"/>
      <c r="K30" s="10"/>
      <c r="L30" s="73"/>
      <c r="M30" s="23"/>
      <c r="N30" s="8"/>
      <c r="O30" s="51"/>
      <c r="P30" s="11"/>
      <c r="Q30" s="11"/>
      <c r="R30" s="11"/>
      <c r="S30" s="11"/>
      <c r="T30" s="11"/>
      <c r="U30" s="11"/>
      <c r="V30" s="11"/>
    </row>
    <row r="31" spans="2:27" ht="16.149999999999999" customHeight="1" x14ac:dyDescent="0.25">
      <c r="B31" s="172"/>
      <c r="C31" s="173"/>
      <c r="D31" s="173"/>
      <c r="E31" s="173"/>
      <c r="F31" s="173"/>
      <c r="G31" s="173"/>
      <c r="H31" s="173"/>
      <c r="I31" s="173"/>
      <c r="J31" s="173"/>
      <c r="K31" s="10"/>
      <c r="L31" s="73"/>
      <c r="M31" s="23"/>
      <c r="N31" s="8"/>
      <c r="O31" s="51"/>
      <c r="P31" s="11"/>
      <c r="Q31" s="11"/>
      <c r="R31" s="11"/>
      <c r="S31" s="11"/>
      <c r="T31" s="11"/>
      <c r="U31" s="11"/>
      <c r="V31" s="11"/>
    </row>
    <row r="32" spans="2:27" ht="9.6" customHeight="1" x14ac:dyDescent="0.25">
      <c r="B32" s="145"/>
      <c r="C32" s="145"/>
      <c r="D32" s="145"/>
      <c r="E32" s="145"/>
      <c r="G32" s="18"/>
      <c r="H32" s="14"/>
      <c r="I32" s="14"/>
      <c r="J32" s="18"/>
      <c r="K32" s="10"/>
      <c r="L32" s="73"/>
      <c r="M32" s="23"/>
      <c r="N32" s="8"/>
      <c r="O32" s="51"/>
      <c r="P32" s="11"/>
      <c r="Q32" s="11"/>
      <c r="R32" s="11"/>
      <c r="S32" s="11"/>
      <c r="T32" s="11"/>
      <c r="U32" s="11"/>
      <c r="V32" s="11"/>
    </row>
    <row r="33" spans="2:22" ht="17.25" customHeight="1" x14ac:dyDescent="0.25">
      <c r="B33" s="171" t="s">
        <v>105</v>
      </c>
      <c r="C33" s="171"/>
      <c r="D33" s="171"/>
      <c r="E33" s="171"/>
      <c r="F33" s="171"/>
      <c r="G33" s="171"/>
      <c r="H33" s="171"/>
      <c r="I33" s="171"/>
      <c r="J33" s="171"/>
      <c r="K33" s="107"/>
      <c r="L33" s="14"/>
      <c r="M33" s="25"/>
    </row>
    <row r="34" spans="2:22" ht="17.25" customHeight="1" x14ac:dyDescent="0.25">
      <c r="B34" s="171"/>
      <c r="C34" s="171"/>
      <c r="D34" s="171"/>
      <c r="E34" s="171"/>
      <c r="F34" s="171"/>
      <c r="G34" s="171"/>
      <c r="H34" s="171"/>
      <c r="I34" s="171"/>
      <c r="J34" s="171"/>
      <c r="K34" s="107"/>
      <c r="L34" s="14"/>
      <c r="M34" s="14"/>
    </row>
    <row r="35" spans="2:22" ht="17.25" customHeight="1" x14ac:dyDescent="0.25">
      <c r="B35" s="171"/>
      <c r="C35" s="171"/>
      <c r="D35" s="171"/>
      <c r="E35" s="171"/>
      <c r="F35" s="171"/>
      <c r="G35" s="171"/>
      <c r="H35" s="171"/>
      <c r="I35" s="171"/>
      <c r="J35" s="171"/>
      <c r="K35" s="107"/>
      <c r="L35" s="10"/>
      <c r="M35" s="10"/>
    </row>
    <row r="36" spans="2:22" ht="17.25" hidden="1" customHeight="1" x14ac:dyDescent="0.25">
      <c r="B36" s="171"/>
      <c r="C36" s="171"/>
      <c r="D36" s="171"/>
      <c r="E36" s="171"/>
      <c r="F36" s="171"/>
      <c r="G36" s="171"/>
      <c r="H36" s="171"/>
      <c r="I36" s="171"/>
      <c r="J36" s="171"/>
      <c r="K36" s="107"/>
    </row>
    <row r="37" spans="2:22" ht="14.45" hidden="1" customHeight="1" x14ac:dyDescent="0.25">
      <c r="B37" s="171"/>
      <c r="C37" s="171"/>
      <c r="D37" s="171"/>
      <c r="E37" s="171"/>
      <c r="F37" s="171"/>
      <c r="G37" s="171"/>
      <c r="H37" s="171"/>
      <c r="I37" s="171"/>
      <c r="J37" s="171"/>
      <c r="K37" s="107"/>
      <c r="N37" s="12"/>
    </row>
    <row r="38" spans="2:22" ht="15.75" hidden="1" thickBot="1" x14ac:dyDescent="0.3">
      <c r="C38" s="14"/>
      <c r="D38" s="14"/>
      <c r="E38" s="14"/>
      <c r="F38" s="14"/>
      <c r="G38" s="15"/>
      <c r="H38" s="16"/>
      <c r="I38" s="17"/>
      <c r="J38" s="33"/>
      <c r="K38" s="33"/>
      <c r="L38" s="14"/>
      <c r="M38" s="14"/>
    </row>
    <row r="39" spans="2:22" ht="24" hidden="1" thickBot="1" x14ac:dyDescent="0.3">
      <c r="C39" s="19"/>
      <c r="D39" s="180" t="s">
        <v>31</v>
      </c>
      <c r="E39" s="181"/>
      <c r="F39" s="182"/>
      <c r="G39" s="26"/>
      <c r="H39" s="180" t="s">
        <v>36</v>
      </c>
      <c r="I39" s="181"/>
      <c r="J39" s="182"/>
      <c r="K39" s="26"/>
      <c r="L39" s="20"/>
      <c r="M39" s="21"/>
    </row>
    <row r="40" spans="2:22" ht="73.900000000000006" hidden="1" customHeight="1" thickBot="1" x14ac:dyDescent="0.3">
      <c r="C40" s="19"/>
      <c r="D40" s="152" t="s">
        <v>107</v>
      </c>
      <c r="E40" s="153"/>
      <c r="F40" s="154"/>
      <c r="G40" s="27"/>
      <c r="H40" s="152" t="s">
        <v>111</v>
      </c>
      <c r="I40" s="153"/>
      <c r="J40" s="154"/>
      <c r="K40" s="31"/>
      <c r="L40" s="20"/>
      <c r="M40" s="21"/>
    </row>
    <row r="41" spans="2:22" ht="21" hidden="1" customHeight="1" x14ac:dyDescent="0.25">
      <c r="C41" s="19"/>
      <c r="D41" s="155" t="s">
        <v>32</v>
      </c>
      <c r="E41" s="156"/>
      <c r="F41" s="157"/>
      <c r="G41" s="27"/>
      <c r="H41" s="183" t="s">
        <v>32</v>
      </c>
      <c r="I41" s="184"/>
      <c r="J41" s="185"/>
      <c r="K41" s="32"/>
      <c r="L41" s="20"/>
      <c r="M41" s="21"/>
    </row>
    <row r="42" spans="2:22" ht="21" hidden="1" x14ac:dyDescent="0.35">
      <c r="C42" s="19"/>
      <c r="D42" s="175" t="s">
        <v>33</v>
      </c>
      <c r="E42" s="176"/>
      <c r="F42" s="115" t="str">
        <f>IFERROR(G50,"")</f>
        <v/>
      </c>
      <c r="G42" s="26"/>
      <c r="H42" s="175" t="str">
        <f>IF($E$8&gt;0,"IOFFC","IOFC")</f>
        <v>IOFC</v>
      </c>
      <c r="I42" s="176"/>
      <c r="J42" s="116" t="str">
        <f>IFERROR(IF($H$42="IOFFC",$G$57,$G$56),"")</f>
        <v/>
      </c>
      <c r="K42" s="26"/>
      <c r="L42" s="20"/>
      <c r="M42" s="21"/>
    </row>
    <row r="43" spans="2:22" ht="21" hidden="1" x14ac:dyDescent="0.35">
      <c r="C43" s="22"/>
      <c r="D43" s="175" t="s">
        <v>34</v>
      </c>
      <c r="E43" s="176"/>
      <c r="F43" s="115" t="str">
        <f>IFERROR(G51,"")</f>
        <v/>
      </c>
      <c r="G43" s="28"/>
      <c r="H43" s="117" t="s">
        <v>35</v>
      </c>
      <c r="I43" s="118"/>
      <c r="J43" s="115"/>
      <c r="K43" s="28"/>
      <c r="L43" s="14"/>
      <c r="M43" s="21"/>
    </row>
    <row r="44" spans="2:22" ht="21.75" hidden="1" thickBot="1" x14ac:dyDescent="0.4">
      <c r="C44" s="19"/>
      <c r="D44" s="177" t="s">
        <v>35</v>
      </c>
      <c r="E44" s="178"/>
      <c r="F44" s="179"/>
      <c r="G44" s="29"/>
      <c r="H44" s="119" t="s">
        <v>37</v>
      </c>
      <c r="I44" s="120"/>
      <c r="J44" s="121" t="str">
        <f>IFERROR($M$56,"")</f>
        <v/>
      </c>
      <c r="K44" s="29"/>
      <c r="L44" s="17"/>
      <c r="M44" s="21"/>
    </row>
    <row r="45" spans="2:22" ht="21" hidden="1" x14ac:dyDescent="0.35">
      <c r="C45" s="23"/>
      <c r="D45" s="122" t="s">
        <v>33</v>
      </c>
      <c r="E45" s="123"/>
      <c r="F45" s="115" t="str">
        <f>IFERROR(M50,"")</f>
        <v/>
      </c>
      <c r="G45" s="30"/>
      <c r="H45" s="30"/>
      <c r="I45" s="14"/>
      <c r="J45" s="30"/>
      <c r="K45" s="30"/>
      <c r="L45" s="17"/>
      <c r="M45" s="24"/>
    </row>
    <row r="46" spans="2:22" ht="21.75" hidden="1" thickBot="1" x14ac:dyDescent="0.4">
      <c r="C46" s="23"/>
      <c r="D46" s="124" t="s">
        <v>34</v>
      </c>
      <c r="E46" s="125"/>
      <c r="F46" s="126" t="str">
        <f>IFERROR(M51,"")</f>
        <v/>
      </c>
      <c r="G46" s="30"/>
      <c r="H46" s="30"/>
      <c r="I46" s="14"/>
      <c r="J46" s="30"/>
      <c r="K46" s="30"/>
      <c r="L46" s="17"/>
      <c r="M46" s="24"/>
    </row>
    <row r="47" spans="2:22" hidden="1" x14ac:dyDescent="0.25"/>
    <row r="48" spans="2:22" hidden="1" x14ac:dyDescent="0.25">
      <c r="C48" s="174" t="s">
        <v>20</v>
      </c>
      <c r="D48" s="174"/>
      <c r="E48" s="174"/>
      <c r="F48" s="174"/>
      <c r="I48" s="174" t="s">
        <v>21</v>
      </c>
      <c r="J48" s="174"/>
      <c r="K48" s="174"/>
      <c r="L48" s="174"/>
      <c r="M48" s="174"/>
      <c r="N48" s="10"/>
      <c r="O48" s="10"/>
      <c r="P48" s="10"/>
      <c r="Q48" s="10"/>
      <c r="R48" s="10"/>
      <c r="S48" s="10"/>
      <c r="T48" s="10"/>
      <c r="U48" s="10"/>
      <c r="V48" s="10"/>
    </row>
    <row r="49" spans="3:32" hidden="1" x14ac:dyDescent="0.25">
      <c r="E49" s="102" t="s">
        <v>101</v>
      </c>
      <c r="F49" s="102" t="s">
        <v>22</v>
      </c>
      <c r="K49" s="102" t="s">
        <v>101</v>
      </c>
      <c r="L49" s="102" t="s">
        <v>22</v>
      </c>
      <c r="N49" s="10"/>
      <c r="O49" s="10"/>
      <c r="P49" s="10"/>
      <c r="Q49" s="10"/>
      <c r="R49" s="10"/>
      <c r="S49" s="10"/>
      <c r="T49" s="10"/>
      <c r="U49" s="10"/>
      <c r="V49" s="10"/>
    </row>
    <row r="50" spans="3:32" hidden="1" x14ac:dyDescent="0.25">
      <c r="C50" s="4" t="s">
        <v>0</v>
      </c>
      <c r="E50" s="127" t="str">
        <f>'Metric ME - Biological FW'!L5</f>
        <v/>
      </c>
      <c r="F50" s="127" t="str">
        <f>'Metric ME - Current'!L5</f>
        <v/>
      </c>
      <c r="G50" s="128" t="e">
        <f>(E50-F50)/E50</f>
        <v>#VALUE!</v>
      </c>
      <c r="H50" s="129"/>
      <c r="I50" s="4" t="s">
        <v>0</v>
      </c>
      <c r="K50" s="127" t="str">
        <f>'Metric ME - Biological FT'!L5</f>
        <v/>
      </c>
      <c r="L50" s="127" t="str">
        <f>'Metric ME - Current'!L5</f>
        <v/>
      </c>
      <c r="M50" s="128" t="e">
        <f>(K50-L50)/K50</f>
        <v>#VALUE!</v>
      </c>
      <c r="N50" s="10"/>
      <c r="O50" s="10"/>
      <c r="P50" s="10"/>
      <c r="Q50" s="10"/>
      <c r="R50" s="10"/>
      <c r="S50" s="10"/>
      <c r="T50" s="10"/>
      <c r="U50" s="10"/>
      <c r="V50" s="10"/>
    </row>
    <row r="51" spans="3:32" hidden="1" x14ac:dyDescent="0.25">
      <c r="C51" s="4" t="s">
        <v>89</v>
      </c>
      <c r="E51" s="127" t="str">
        <f>'Metric ME - Biological FW'!L6</f>
        <v/>
      </c>
      <c r="F51" s="127" t="str">
        <f>'Metric ME - Current'!L6</f>
        <v/>
      </c>
      <c r="G51" s="128" t="e">
        <f>(E51-F51)/E51</f>
        <v>#VALUE!</v>
      </c>
      <c r="I51" s="4" t="s">
        <v>89</v>
      </c>
      <c r="K51" s="127" t="str">
        <f>'Metric ME - Biological FT'!L6</f>
        <v/>
      </c>
      <c r="L51" s="127" t="str">
        <f>'Metric ME - Current'!L6</f>
        <v/>
      </c>
      <c r="M51" s="128" t="e">
        <f>(K51-L51)/K51</f>
        <v>#VALUE!</v>
      </c>
      <c r="N51" s="10"/>
      <c r="O51" s="10"/>
      <c r="P51" s="10"/>
      <c r="Q51" s="10"/>
      <c r="R51" s="10"/>
      <c r="S51" s="10"/>
      <c r="T51" s="10"/>
      <c r="U51" s="10"/>
      <c r="V51" s="10"/>
    </row>
    <row r="52" spans="3:32" hidden="1" x14ac:dyDescent="0.25">
      <c r="C52" s="4" t="s">
        <v>23</v>
      </c>
      <c r="E52" s="127"/>
      <c r="F52" s="127"/>
      <c r="I52" s="4" t="s">
        <v>23</v>
      </c>
      <c r="K52" s="102"/>
      <c r="L52" s="102"/>
      <c r="N52" s="10"/>
      <c r="O52" s="10"/>
      <c r="P52" s="10"/>
      <c r="Q52" s="10"/>
      <c r="R52" s="10"/>
      <c r="S52" s="10"/>
      <c r="T52" s="10"/>
      <c r="U52" s="10"/>
      <c r="V52" s="10"/>
    </row>
    <row r="53" spans="3:32" hidden="1" x14ac:dyDescent="0.25">
      <c r="C53" s="4" t="s">
        <v>24</v>
      </c>
      <c r="E53" s="127" t="str">
        <f>'Metric ME - Biological FW'!L10</f>
        <v/>
      </c>
      <c r="F53" s="127" t="str">
        <f>'Metric ME - Current'!L10</f>
        <v/>
      </c>
      <c r="I53" s="4" t="s">
        <v>24</v>
      </c>
      <c r="K53" s="127" t="str">
        <f>'Metric ME - Biological FT'!L10</f>
        <v/>
      </c>
      <c r="L53" s="127" t="str">
        <f>'Metric ME - Current'!L10</f>
        <v/>
      </c>
      <c r="N53" s="10"/>
      <c r="O53" s="10"/>
      <c r="P53" s="10"/>
      <c r="Q53" s="10"/>
      <c r="R53" s="10"/>
      <c r="S53" s="10"/>
      <c r="T53" s="10"/>
      <c r="U53" s="10"/>
      <c r="V53" s="10"/>
    </row>
    <row r="54" spans="3:32" hidden="1" x14ac:dyDescent="0.25">
      <c r="C54" s="4" t="s">
        <v>25</v>
      </c>
      <c r="E54" s="127" t="str">
        <f>'Metric ME - Biological FW'!L11</f>
        <v/>
      </c>
      <c r="F54" s="127" t="str">
        <f>'Metric ME - Current'!L11</f>
        <v/>
      </c>
      <c r="I54" s="4" t="s">
        <v>25</v>
      </c>
      <c r="K54" s="127" t="str">
        <f>'Metric ME - Biological FT'!L11</f>
        <v/>
      </c>
      <c r="L54" s="127" t="str">
        <f>'Metric ME - Current'!L11</f>
        <v/>
      </c>
      <c r="N54" s="10"/>
      <c r="O54" s="10"/>
      <c r="P54" s="10"/>
      <c r="Q54" s="10"/>
      <c r="R54" s="10"/>
      <c r="S54" s="10"/>
      <c r="T54" s="10"/>
      <c r="U54" s="10"/>
      <c r="V54" s="10"/>
    </row>
    <row r="55" spans="3:32" hidden="1" x14ac:dyDescent="0.25">
      <c r="C55" s="4" t="s">
        <v>26</v>
      </c>
      <c r="E55" s="127" t="str">
        <f>IF($E$5="Live", 'Metric ME - Biological FW'!L12,'Metric ME - Biological FW'!L15)</f>
        <v/>
      </c>
      <c r="F55" s="127" t="str">
        <f>IF($E$5="Live", 'Metric ME - Current'!L12,'Metric ME - Current'!L15)</f>
        <v/>
      </c>
      <c r="G55" s="102" t="s">
        <v>27</v>
      </c>
      <c r="I55" s="4" t="s">
        <v>26</v>
      </c>
      <c r="K55" s="127" t="str">
        <f>IF($E$5="Live",'Metric ME - Biological FT'!L12,'Metric ME - Biological FT'!L15)</f>
        <v/>
      </c>
      <c r="L55" s="127" t="str">
        <f>IF($E$5="Live", 'Metric ME - Current'!L12,'Metric ME - Current'!L15)</f>
        <v/>
      </c>
      <c r="M55" s="102" t="s">
        <v>27</v>
      </c>
      <c r="N55" s="13"/>
      <c r="O55" s="13"/>
      <c r="P55" s="13"/>
      <c r="Q55" s="13"/>
      <c r="R55" s="13"/>
      <c r="S55" s="13"/>
      <c r="T55" s="13"/>
      <c r="U55" s="13"/>
      <c r="V55" s="13"/>
    </row>
    <row r="56" spans="3:32" hidden="1" x14ac:dyDescent="0.25">
      <c r="C56" s="4" t="s">
        <v>28</v>
      </c>
      <c r="E56" s="127" t="str">
        <f>IF($E$5="Live",'Metric ME - Biological FW'!L13,'Metric ME - Biological FW'!L16)</f>
        <v/>
      </c>
      <c r="F56" s="127" t="str">
        <f>IF($E$5="Live", 'Metric ME - Current'!L13,'Metric ME - Current'!L16)</f>
        <v/>
      </c>
      <c r="G56" s="127" t="e">
        <f>E56-F56</f>
        <v>#VALUE!</v>
      </c>
      <c r="I56" s="4" t="s">
        <v>28</v>
      </c>
      <c r="K56" s="127" t="str">
        <f>IF($E$5="Live",'Metric ME - Biological FT'!L13,'Metric ME - Biological FT'!L16)</f>
        <v/>
      </c>
      <c r="L56" s="127" t="str">
        <f>IF($E$5="Live", 'Metric ME - Current'!L13,'Metric ME - Current'!L16)</f>
        <v/>
      </c>
      <c r="M56" s="127" t="e">
        <f>K56-L56</f>
        <v>#VALUE!</v>
      </c>
      <c r="N56" s="13"/>
      <c r="O56" s="13"/>
      <c r="P56" s="13"/>
      <c r="Q56" s="13"/>
      <c r="R56" s="13"/>
      <c r="S56" s="13"/>
      <c r="T56" s="13"/>
      <c r="U56" s="13"/>
      <c r="V56" s="13"/>
    </row>
    <row r="57" spans="3:32" hidden="1" x14ac:dyDescent="0.25">
      <c r="C57" s="4" t="s">
        <v>29</v>
      </c>
      <c r="E57" s="127" t="str">
        <f>IF($E$5="Live", 'Metric ME - Biological FW'!L14,'Metric ME - Biological FW'!L17)</f>
        <v/>
      </c>
      <c r="F57" s="127" t="str">
        <f>IF($E$5="Live", 'Metric ME - Current'!L14,'Metric ME - Current'!L17)</f>
        <v/>
      </c>
      <c r="G57" s="127" t="e">
        <f>E57-F57</f>
        <v>#VALUE!</v>
      </c>
      <c r="I57" s="4" t="s">
        <v>29</v>
      </c>
      <c r="K57" s="127" t="str">
        <f>IF($E$5="Live", 'Metric ME - Biological FT'!L14,'Metric ME - Biological FT'!L17)</f>
        <v/>
      </c>
      <c r="L57" s="127" t="str">
        <f>IF($E$5="Live", 'Metric ME - Current'!L14,'Metric ME - Current'!L17)</f>
        <v/>
      </c>
      <c r="M57" s="127" t="e">
        <f>K57-L57</f>
        <v>#VALUE!</v>
      </c>
      <c r="N57" s="10"/>
      <c r="O57" s="10"/>
      <c r="P57" s="10"/>
      <c r="Q57" s="10"/>
      <c r="R57" s="10"/>
      <c r="S57" s="10"/>
      <c r="T57" s="10"/>
      <c r="U57" s="10"/>
      <c r="V57" s="10"/>
    </row>
    <row r="58" spans="3:32" hidden="1" x14ac:dyDescent="0.25">
      <c r="G58" s="4" t="s">
        <v>30</v>
      </c>
      <c r="M58" s="4" t="s">
        <v>30</v>
      </c>
      <c r="N58" s="10"/>
      <c r="O58" s="10"/>
      <c r="P58" s="10"/>
      <c r="Q58" s="10"/>
      <c r="R58" s="10"/>
      <c r="S58" s="10"/>
      <c r="T58" s="10"/>
      <c r="U58" s="10"/>
      <c r="V58" s="10"/>
      <c r="W58" s="10"/>
      <c r="Z58" s="10"/>
      <c r="AA58" s="10"/>
    </row>
    <row r="59" spans="3:32" hidden="1" x14ac:dyDescent="0.25">
      <c r="N59" s="10"/>
      <c r="O59" s="10"/>
      <c r="P59" s="10"/>
      <c r="Q59" s="10"/>
      <c r="R59" s="10"/>
      <c r="S59" s="10"/>
      <c r="T59" s="10"/>
      <c r="U59" s="10"/>
      <c r="V59" s="10"/>
      <c r="W59" s="10"/>
      <c r="Z59" s="10"/>
      <c r="AA59" s="10"/>
    </row>
    <row r="60" spans="3:32" hidden="1" x14ac:dyDescent="0.25">
      <c r="C60" s="146" t="e">
        <f>IF(D60=0,"not impact",IF(F42&lt;0,"reduce","increase"))</f>
        <v>#VALUE!</v>
      </c>
      <c r="D60" s="147" t="e">
        <f>ROUND(IF(F42&lt;0,(-F42*100),(F42*100)),2)</f>
        <v>#VALUE!</v>
      </c>
      <c r="E60" s="4" t="s">
        <v>119</v>
      </c>
      <c r="F60" s="148"/>
      <c r="N60" s="10"/>
      <c r="O60" s="10"/>
      <c r="P60" s="10"/>
      <c r="Q60" s="10"/>
      <c r="R60" s="10"/>
      <c r="S60" s="10"/>
      <c r="T60" s="10"/>
      <c r="U60" s="10"/>
      <c r="V60" s="10"/>
      <c r="W60" s="10"/>
      <c r="Y60" s="10"/>
      <c r="Z60" s="10"/>
      <c r="AF60" s="10"/>
    </row>
    <row r="61" spans="3:32" hidden="1" x14ac:dyDescent="0.25">
      <c r="C61" s="146" t="e">
        <f>IF(D61=0,"not impact",IF(F43&lt;0,"worsen","improve"))</f>
        <v>#VALUE!</v>
      </c>
      <c r="D61" s="147" t="e">
        <f>ROUND(IF(F43&lt;0,(-F43*100),(F43*100)),2)</f>
        <v>#VALUE!</v>
      </c>
      <c r="E61" s="4" t="s">
        <v>119</v>
      </c>
      <c r="N61" s="10"/>
      <c r="O61" s="10"/>
      <c r="P61" s="10"/>
      <c r="Q61" s="10"/>
      <c r="R61" s="10"/>
      <c r="S61" s="10"/>
      <c r="T61" s="10"/>
      <c r="U61" s="10"/>
      <c r="V61" s="10"/>
      <c r="W61" s="10"/>
      <c r="Y61" s="10"/>
      <c r="Z61" s="10"/>
    </row>
    <row r="62" spans="3:32" hidden="1" x14ac:dyDescent="0.25">
      <c r="C62" s="146"/>
      <c r="D62" s="147"/>
      <c r="N62" s="10"/>
      <c r="O62" s="10"/>
      <c r="P62" s="10"/>
      <c r="Q62" s="10"/>
      <c r="R62" s="10"/>
      <c r="S62" s="10"/>
      <c r="T62" s="10"/>
      <c r="U62" s="10"/>
      <c r="V62" s="10"/>
      <c r="W62" s="10"/>
      <c r="Y62" s="10"/>
      <c r="Z62" s="10"/>
    </row>
    <row r="63" spans="3:32" hidden="1" x14ac:dyDescent="0.25">
      <c r="D63" s="149"/>
      <c r="W63" s="10"/>
      <c r="Y63" s="10"/>
      <c r="Z63" s="10"/>
    </row>
    <row r="64" spans="3:32" hidden="1" x14ac:dyDescent="0.25">
      <c r="C64" s="146" t="e">
        <f>IF(D64=0,"not impact",IF(F45&lt;0,"reduce","increase"))</f>
        <v>#VALUE!</v>
      </c>
      <c r="D64" s="147" t="e">
        <f>ROUND(IF(F45&lt;0,(-F45*100),(F45*100)),2)</f>
        <v>#VALUE!</v>
      </c>
      <c r="E64" s="4" t="s">
        <v>119</v>
      </c>
    </row>
    <row r="65" spans="3:7" hidden="1" x14ac:dyDescent="0.25">
      <c r="C65" s="146" t="e">
        <f>IF(D65=0,"not impact",IF(F46&lt;0,"worsen","improve"))</f>
        <v>#VALUE!</v>
      </c>
      <c r="D65" s="147" t="e">
        <f>ROUND(IF(F46&lt;0,(-F46*100),(F46*100)),2)</f>
        <v>#VALUE!</v>
      </c>
      <c r="E65" s="4" t="s">
        <v>119</v>
      </c>
    </row>
    <row r="66" spans="3:7" ht="18.600000000000001" hidden="1" customHeight="1" x14ac:dyDescent="0.25">
      <c r="C66" s="146" t="str">
        <f>IF(J42&lt;0,"; however, resulting in losses of $",", resulting in gains of $")</f>
        <v>, resulting in gains of $</v>
      </c>
      <c r="D66" s="147" t="e">
        <f>ROUND(IF(J42&lt;0,(-J42),(J42)),2)</f>
        <v>#VALUE!</v>
      </c>
      <c r="E66" s="4" t="s">
        <v>120</v>
      </c>
      <c r="F66" s="149" t="e">
        <f>ROUND(J42,2)</f>
        <v>#VALUE!</v>
      </c>
      <c r="G66" s="105"/>
    </row>
    <row r="67" spans="3:7" hidden="1" x14ac:dyDescent="0.25">
      <c r="C67" s="146" t="str">
        <f>IF(J44&lt;0,"; however, resulting in losses of $",", resulting in gains of $")</f>
        <v>, resulting in gains of $</v>
      </c>
      <c r="D67" s="147" t="e">
        <f>ROUND(IF(J44&lt;0,(-J44),(J44)),2)</f>
        <v>#VALUE!</v>
      </c>
      <c r="E67" s="4" t="s">
        <v>120</v>
      </c>
      <c r="F67" s="149" t="e">
        <f>ROUND(J44,2)</f>
        <v>#VALUE!</v>
      </c>
    </row>
    <row r="68" spans="3:7" hidden="1" x14ac:dyDescent="0.25">
      <c r="C68" s="146" t="e">
        <f>IF(F66&lt;0,"In this scenario, it isn't economical to feed PIC SID Lysine biological levels.",IF(F66&gt;0,"In this scenario, it is economical to feed PIC SID Lysine biological levels.","In this scenario, feed the current SID Lysine levels or the biological SID Lysine levels do not differ in economics."))</f>
        <v>#VALUE!</v>
      </c>
    </row>
    <row r="69" spans="3:7" hidden="1" x14ac:dyDescent="0.25">
      <c r="C69" s="146" t="e">
        <f>IF(F67&lt;0,"In this scenario, it isn't economical to feed PIC SID Lysine biological levels.",IF(F67&gt;0,"In this scenario, it is economical to feed PIC SID Lysine biological levels.","In this scenario, feed the current SID Lysine levels or the biological SID Lysine levels do not differ in economics."))</f>
        <v>#VALUE!</v>
      </c>
    </row>
    <row r="70" spans="3:7" ht="15.75" hidden="1" thickBot="1" x14ac:dyDescent="0.3"/>
    <row r="71" spans="3:7" hidden="1" x14ac:dyDescent="0.25">
      <c r="C71" s="130">
        <f t="shared" ref="C71:D78" si="6">C13</f>
        <v>0</v>
      </c>
      <c r="D71" s="131">
        <f t="shared" si="6"/>
        <v>0</v>
      </c>
      <c r="E71" s="132">
        <f>IF(D71=0,0,1)</f>
        <v>0</v>
      </c>
    </row>
    <row r="72" spans="3:7" hidden="1" x14ac:dyDescent="0.25">
      <c r="C72" s="133" t="str">
        <f t="shared" si="6"/>
        <v xml:space="preserve"> </v>
      </c>
      <c r="D72" s="134">
        <f t="shared" si="6"/>
        <v>0</v>
      </c>
      <c r="E72" s="135">
        <f t="shared" ref="E72:E78" si="7">IF(D72=0,0,1)</f>
        <v>0</v>
      </c>
    </row>
    <row r="73" spans="3:7" hidden="1" x14ac:dyDescent="0.25">
      <c r="C73" s="133" t="str">
        <f t="shared" si="6"/>
        <v xml:space="preserve"> </v>
      </c>
      <c r="D73" s="134">
        <f t="shared" si="6"/>
        <v>0</v>
      </c>
      <c r="E73" s="135">
        <f t="shared" si="7"/>
        <v>0</v>
      </c>
    </row>
    <row r="74" spans="3:7" hidden="1" x14ac:dyDescent="0.25">
      <c r="C74" s="133" t="str">
        <f t="shared" si="6"/>
        <v xml:space="preserve"> </v>
      </c>
      <c r="D74" s="134">
        <f t="shared" si="6"/>
        <v>0</v>
      </c>
      <c r="E74" s="135">
        <f t="shared" si="7"/>
        <v>0</v>
      </c>
    </row>
    <row r="75" spans="3:7" hidden="1" x14ac:dyDescent="0.25">
      <c r="C75" s="133" t="str">
        <f t="shared" si="6"/>
        <v xml:space="preserve"> </v>
      </c>
      <c r="D75" s="134">
        <f t="shared" si="6"/>
        <v>0</v>
      </c>
      <c r="E75" s="135">
        <f t="shared" si="7"/>
        <v>0</v>
      </c>
    </row>
    <row r="76" spans="3:7" hidden="1" x14ac:dyDescent="0.25">
      <c r="C76" s="133" t="str">
        <f t="shared" si="6"/>
        <v xml:space="preserve"> </v>
      </c>
      <c r="D76" s="134">
        <f t="shared" si="6"/>
        <v>0</v>
      </c>
      <c r="E76" s="135">
        <f t="shared" si="7"/>
        <v>0</v>
      </c>
    </row>
    <row r="77" spans="3:7" ht="15.75" hidden="1" thickBot="1" x14ac:dyDescent="0.3">
      <c r="C77" s="136" t="str">
        <f t="shared" si="6"/>
        <v xml:space="preserve"> </v>
      </c>
      <c r="D77" s="137">
        <f t="shared" si="6"/>
        <v>0</v>
      </c>
      <c r="E77" s="138">
        <f t="shared" si="7"/>
        <v>0</v>
      </c>
    </row>
    <row r="78" spans="3:7" ht="15.75" hidden="1" thickBot="1" x14ac:dyDescent="0.3">
      <c r="C78" s="136" t="str">
        <f t="shared" si="6"/>
        <v xml:space="preserve"> </v>
      </c>
      <c r="D78" s="137">
        <f t="shared" si="6"/>
        <v>0</v>
      </c>
      <c r="E78" s="138">
        <f t="shared" si="7"/>
        <v>0</v>
      </c>
    </row>
    <row r="79" spans="3:7" hidden="1" x14ac:dyDescent="0.25"/>
  </sheetData>
  <sheetProtection algorithmName="SHA-512" hashValue="Na9p3YlU+YXVm91zRp8TOtfvZQFw+A0/NjPc5snLso/hh7Rfv3ve7rCeTg8Ot7ILtfiGOf7CO5KvP9mG3iuXdQ==" saltValue="vJZ100iLvyMimpOz7rq+oQ==" spinCount="100000" sheet="1" objects="1" scenarios="1"/>
  <mergeCells count="38">
    <mergeCell ref="B2:D2"/>
    <mergeCell ref="B5:D5"/>
    <mergeCell ref="B6:D6"/>
    <mergeCell ref="B8:D8"/>
    <mergeCell ref="B9:D9"/>
    <mergeCell ref="C4:D4"/>
    <mergeCell ref="B23:J23"/>
    <mergeCell ref="C48:F48"/>
    <mergeCell ref="I48:M48"/>
    <mergeCell ref="D41:F41"/>
    <mergeCell ref="H41:J41"/>
    <mergeCell ref="D42:E42"/>
    <mergeCell ref="H42:I42"/>
    <mergeCell ref="D43:E43"/>
    <mergeCell ref="D44:F44"/>
    <mergeCell ref="B24:J24"/>
    <mergeCell ref="B26:J26"/>
    <mergeCell ref="B27:J27"/>
    <mergeCell ref="B28:J28"/>
    <mergeCell ref="B33:J37"/>
    <mergeCell ref="B30:B31"/>
    <mergeCell ref="C30:J31"/>
    <mergeCell ref="X4:Y4"/>
    <mergeCell ref="C7:D7"/>
    <mergeCell ref="X7:Y7"/>
    <mergeCell ref="D40:F40"/>
    <mergeCell ref="H40:J40"/>
    <mergeCell ref="X9:Y9"/>
    <mergeCell ref="F11:G11"/>
    <mergeCell ref="I11:J11"/>
    <mergeCell ref="X11:Y11"/>
    <mergeCell ref="X13:Y13"/>
    <mergeCell ref="X15:Y15"/>
    <mergeCell ref="X17:Y17"/>
    <mergeCell ref="X19:Y19"/>
    <mergeCell ref="D39:F39"/>
    <mergeCell ref="H39:J39"/>
    <mergeCell ref="B22:J22"/>
  </mergeCells>
  <conditionalFormatting sqref="F42:F46">
    <cfRule type="cellIs" dxfId="10" priority="16" operator="greaterThan">
      <formula>$AN$45</formula>
    </cfRule>
  </conditionalFormatting>
  <conditionalFormatting sqref="F42:F46">
    <cfRule type="cellIs" dxfId="9" priority="17" operator="lessThan">
      <formula>$AN$45</formula>
    </cfRule>
  </conditionalFormatting>
  <conditionalFormatting sqref="J42:J44">
    <cfRule type="cellIs" dxfId="8" priority="14" operator="greaterThan">
      <formula>$AN$46</formula>
    </cfRule>
  </conditionalFormatting>
  <conditionalFormatting sqref="J42:J44">
    <cfRule type="cellIs" dxfId="7" priority="15" operator="lessThan">
      <formula>$AN$46</formula>
    </cfRule>
  </conditionalFormatting>
  <conditionalFormatting sqref="E9 B9">
    <cfRule type="expression" dxfId="6" priority="13">
      <formula>$E$5="Live"</formula>
    </cfRule>
  </conditionalFormatting>
  <conditionalFormatting sqref="B24:J24">
    <cfRule type="cellIs" dxfId="5" priority="4" operator="equal">
      <formula>"In this scenario, feed the current SID Lysine levels or the biological SID Lysine levels do not differ in economics."</formula>
    </cfRule>
    <cfRule type="cellIs" dxfId="4" priority="5" operator="equal">
      <formula>"In this scenario, it is economical to feed PIC SID Lysine biological levels."</formula>
    </cfRule>
    <cfRule type="cellIs" dxfId="3" priority="6" operator="equal">
      <formula>"In this scenario, it isn't economical to feed PIC SID Lysine biological levels."</formula>
    </cfRule>
  </conditionalFormatting>
  <conditionalFormatting sqref="B28:J28">
    <cfRule type="cellIs" dxfId="2" priority="1" operator="equal">
      <formula>"In this scenario, feed the current SID Lysine levels or the biological SID Lysine levels do not differ in economics."</formula>
    </cfRule>
    <cfRule type="cellIs" dxfId="1" priority="2" operator="equal">
      <formula>"In this scenario, it is economical to feed PIC SID Lysine biological levels."</formula>
    </cfRule>
    <cfRule type="cellIs" dxfId="0" priority="3" operator="equal">
      <formula>"In this scenario, it isn't economical to feed PIC SID Lysine biological levels."</formula>
    </cfRule>
  </conditionalFormatting>
  <dataValidations count="9">
    <dataValidation type="decimal" errorStyle="warning" allowBlank="1" showInputMessage="1" showErrorMessage="1" error="Please double check your entry" sqref="F9 E8" xr:uid="{A2502D78-42DB-433B-91C2-FC87F98E36E0}">
      <formula1>0</formula1>
      <formula2>1000000</formula2>
    </dataValidation>
    <dataValidation type="decimal" allowBlank="1" showInputMessage="1" showErrorMessage="1" errorTitle="Outside range" error="Please enter a weight between 11.4 to 150 kg" sqref="D13:D20 C13" xr:uid="{709DC013-5098-43F1-B9E0-D3BB04659BC6}">
      <formula1>11.4</formula1>
      <formula2>150</formula2>
    </dataValidation>
    <dataValidation type="decimal" errorStyle="warning" allowBlank="1" showInputMessage="1" showErrorMessage="1" error="Please double check your entry" sqref="I20:J20 I13:I19" xr:uid="{D6B84C2F-B0BB-4028-9952-7BD68FFF7966}">
      <formula1>0.4</formula1>
      <formula2>1.6</formula2>
    </dataValidation>
    <dataValidation type="decimal" errorStyle="warning" allowBlank="1" showInputMessage="1" showErrorMessage="1" error="Please double check your entry" sqref="J13:J19 G13:G19" xr:uid="{5F8DC7D8-7373-46D5-9E47-6819C51375F8}">
      <formula1>1</formula1>
      <formula2>1000000</formula2>
    </dataValidation>
    <dataValidation type="decimal" allowBlank="1" showInputMessage="1" showErrorMessage="1" errorTitle="Outside range" error="Please enter a weight between 50 to 330 lb" sqref="C14:C20" xr:uid="{CFF88A1D-1D99-4EA4-AD2C-D270F0E26EE2}">
      <formula1>50</formula1>
      <formula2>330</formula2>
    </dataValidation>
    <dataValidation type="decimal" errorStyle="warning" allowBlank="1" showInputMessage="1" showErrorMessage="1" error="Please double check your entry" sqref="N4:N5" xr:uid="{2CE48C2B-BB39-4F9B-A9C1-A19330ACFB2B}">
      <formula1>30</formula1>
      <formula2>150</formula2>
    </dataValidation>
    <dataValidation type="decimal" errorStyle="warning" allowBlank="1" showInputMessage="1" showErrorMessage="1" error="Please double check your entry" sqref="E6" xr:uid="{F62EFE48-3C94-4276-8544-63E115C6193A}">
      <formula1>0.1</formula1>
      <formula2>1000000</formula2>
    </dataValidation>
    <dataValidation type="decimal" allowBlank="1" showInputMessage="1" showErrorMessage="1" sqref="E9" xr:uid="{5642F8BE-C355-4D69-9B72-6B7BB3EFEE14}">
      <formula1>1</formula1>
      <formula2>100</formula2>
    </dataValidation>
    <dataValidation type="list" errorStyle="warning" allowBlank="1" showInputMessage="1" showErrorMessage="1" error="Please double check your entry" sqref="E5" xr:uid="{A0CA05EE-6BCC-4C72-B537-D3F5B06559C6}">
      <formula1>$AB$4:$AB$5</formula1>
    </dataValidation>
  </dataValidations>
  <pageMargins left="0.7" right="0.7" top="0.75" bottom="0.75" header="0.3" footer="0.3"/>
  <pageSetup scale="42" fitToWidth="0" orientation="landscape"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C12-C503-472A-8D0F-DC8D89BECA9E}">
  <dimension ref="A1:T36"/>
  <sheetViews>
    <sheetView zoomScale="110" zoomScaleNormal="110" workbookViewId="0">
      <selection activeCell="B27" sqref="B27:J27"/>
    </sheetView>
  </sheetViews>
  <sheetFormatPr defaultColWidth="8.85546875" defaultRowHeight="15" x14ac:dyDescent="0.25"/>
  <cols>
    <col min="1" max="1" width="52.85546875" style="1" customWidth="1"/>
    <col min="2" max="2" width="12" style="1" bestFit="1" customWidth="1"/>
    <col min="3" max="3" width="10.5703125" style="1" bestFit="1" customWidth="1"/>
    <col min="4" max="4" width="10.85546875" style="1" bestFit="1" customWidth="1"/>
    <col min="5" max="5" width="10.5703125" style="1" bestFit="1" customWidth="1"/>
    <col min="6" max="10" width="8.85546875" style="1"/>
    <col min="11" max="11" width="31.7109375" style="1" bestFit="1" customWidth="1"/>
    <col min="12" max="16384" width="8.85546875" style="1"/>
  </cols>
  <sheetData>
    <row r="1" spans="1:20" ht="21" x14ac:dyDescent="0.35">
      <c r="A1" s="195" t="s">
        <v>74</v>
      </c>
      <c r="B1" s="195"/>
      <c r="C1" s="195"/>
      <c r="D1" s="195"/>
      <c r="E1" s="195"/>
      <c r="F1" s="195"/>
      <c r="G1" s="195"/>
      <c r="H1" s="195"/>
      <c r="I1" s="195"/>
      <c r="J1" s="195"/>
      <c r="K1" s="195"/>
      <c r="L1" s="195"/>
      <c r="M1" s="195"/>
      <c r="N1" s="195"/>
      <c r="O1" s="195"/>
      <c r="P1" s="195"/>
      <c r="Q1" s="195"/>
      <c r="R1" s="195"/>
      <c r="S1" s="195"/>
      <c r="T1" s="195"/>
    </row>
    <row r="2" spans="1:20" ht="15.75" x14ac:dyDescent="0.25">
      <c r="A2" s="192" t="s">
        <v>38</v>
      </c>
      <c r="B2" s="194" t="s">
        <v>39</v>
      </c>
      <c r="C2" s="194"/>
      <c r="D2" s="194"/>
      <c r="E2" s="194"/>
      <c r="F2" s="194"/>
      <c r="G2" s="194"/>
      <c r="H2" s="194"/>
      <c r="I2" s="194"/>
      <c r="J2" s="34"/>
      <c r="K2" s="193" t="s">
        <v>63</v>
      </c>
      <c r="L2" s="193"/>
      <c r="M2" s="193"/>
      <c r="N2" s="193"/>
      <c r="O2" s="193"/>
      <c r="P2" s="193"/>
      <c r="Q2" s="193"/>
      <c r="R2" s="193"/>
      <c r="S2" s="193"/>
      <c r="T2" s="193"/>
    </row>
    <row r="3" spans="1:20" ht="15.75" x14ac:dyDescent="0.25">
      <c r="A3" s="192"/>
      <c r="B3" s="194"/>
      <c r="C3" s="194"/>
      <c r="D3" s="194"/>
      <c r="E3" s="194"/>
      <c r="F3" s="194"/>
      <c r="G3" s="194"/>
      <c r="H3" s="194"/>
      <c r="I3" s="194"/>
      <c r="J3" s="34"/>
      <c r="K3" s="193"/>
      <c r="L3" s="193"/>
      <c r="M3" s="193"/>
      <c r="N3" s="193"/>
      <c r="O3" s="193"/>
      <c r="P3" s="193"/>
      <c r="Q3" s="193"/>
      <c r="R3" s="193"/>
      <c r="S3" s="193"/>
      <c r="T3" s="193"/>
    </row>
    <row r="4" spans="1:20" ht="16.5" thickBot="1" x14ac:dyDescent="0.3">
      <c r="A4" s="192"/>
      <c r="B4" s="35">
        <v>1</v>
      </c>
      <c r="C4" s="35">
        <v>2</v>
      </c>
      <c r="D4" s="35">
        <v>3</v>
      </c>
      <c r="E4" s="35">
        <v>4</v>
      </c>
      <c r="F4" s="35">
        <v>5</v>
      </c>
      <c r="G4" s="35">
        <v>6</v>
      </c>
      <c r="H4" s="35">
        <v>7</v>
      </c>
      <c r="I4" s="35">
        <v>8</v>
      </c>
      <c r="J4" s="34"/>
      <c r="K4" s="36" t="s">
        <v>38</v>
      </c>
      <c r="L4" s="36" t="s">
        <v>5</v>
      </c>
      <c r="M4" s="52">
        <v>1</v>
      </c>
      <c r="N4" s="36">
        <v>2</v>
      </c>
      <c r="O4" s="36">
        <v>3</v>
      </c>
      <c r="P4" s="36">
        <v>4</v>
      </c>
      <c r="Q4" s="36">
        <v>5</v>
      </c>
      <c r="R4" s="49">
        <v>6</v>
      </c>
      <c r="S4" s="49">
        <v>7</v>
      </c>
      <c r="T4" s="49">
        <v>8</v>
      </c>
    </row>
    <row r="5" spans="1:20" x14ac:dyDescent="0.25">
      <c r="A5" s="1" t="s">
        <v>40</v>
      </c>
      <c r="B5" s="37">
        <f>'Metric-ME'!C13*2.204622</f>
        <v>0</v>
      </c>
      <c r="C5" s="37" t="e">
        <f>'Metric-ME'!C14*2.204622</f>
        <v>#VALUE!</v>
      </c>
      <c r="D5" s="37" t="e">
        <f>'Metric-ME'!C15*2.204622</f>
        <v>#VALUE!</v>
      </c>
      <c r="E5" s="37" t="e">
        <f>'Metric-ME'!C16*2.204622</f>
        <v>#VALUE!</v>
      </c>
      <c r="F5" s="37" t="e">
        <f>'Metric-ME'!C17*2.204622</f>
        <v>#VALUE!</v>
      </c>
      <c r="G5" s="37" t="e">
        <f>'Metric-ME'!C18*2.204622</f>
        <v>#VALUE!</v>
      </c>
      <c r="H5" s="37" t="e">
        <f>'Metric-ME'!C19*2.204622</f>
        <v>#VALUE!</v>
      </c>
      <c r="I5" s="37" t="e">
        <f>'Metric-ME'!C20*2.204622</f>
        <v>#VALUE!</v>
      </c>
      <c r="K5" s="1" t="s">
        <v>102</v>
      </c>
      <c r="L5" s="2" t="str">
        <f>IFERROR(IF('Metric-ME'!$B$21=1,'Metric ME - Current'!M5,IF('Metric-ME'!$B$21=2,'Metric ME - Current'!N5,IF('Metric-ME'!$B$21=3,'Metric ME - Current'!O5,IF('Metric-ME'!$B$21=4,'Metric ME - Current'!P5,IF('Metric-ME'!$B$21=5,'Metric ME - Current'!Q5,IF('Metric-ME'!$B$21=6,'Metric ME - Current'!R5,IF('Metric-ME'!$B$21=7,'Metric ME - Current'!S5,IF('Metric-ME'!$B$21=8,'Metric ME - Current'!T5,"")))))))),"")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41</v>
      </c>
      <c r="B6" s="37">
        <f>'Metric-ME'!D13*2.204622</f>
        <v>0</v>
      </c>
      <c r="C6" s="37">
        <f>'Metric-ME'!D14*2.204622</f>
        <v>0</v>
      </c>
      <c r="D6" s="37">
        <f>'Metric-ME'!D15*2.204622</f>
        <v>0</v>
      </c>
      <c r="E6" s="37">
        <f>'Metric-ME'!D16*2.204622</f>
        <v>0</v>
      </c>
      <c r="F6" s="37">
        <f>'Metric-ME'!D17*2.204622</f>
        <v>0</v>
      </c>
      <c r="G6" s="37">
        <f>'Metric-ME'!D18*2.204622</f>
        <v>0</v>
      </c>
      <c r="H6" s="37">
        <f>'Metric-ME'!D19*2.204622</f>
        <v>0</v>
      </c>
      <c r="I6" s="37">
        <f>'Metric-ME'!D20*2.204622</f>
        <v>0</v>
      </c>
      <c r="K6" s="1" t="s">
        <v>42</v>
      </c>
      <c r="L6" s="2" t="str">
        <f>IFERROR(IF('Metric-ME'!$B$21=1,'Metric ME - Current'!M6,IF('Metric-ME'!$B$21=2,'Metric ME - Current'!N6,IF('Metric-ME'!$B$21=3,'Metric ME - Current'!O6,IF('Metric-ME'!$B$21=4,'Metric ME - Current'!P6,IF('Metric-ME'!$B$21=5,'Metric ME - Current'!Q6,IF('Metric-ME'!$B$21=6,'Metric ME - Current'!R6,IF('Metric-ME'!$B$21=7,'Metric ME - Current'!S6,IF('Metric-ME'!$B$21=8,'Metric ME - Current'!T6,"")))))))),"")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17</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103</v>
      </c>
      <c r="L7" s="2" t="str">
        <f>IFERROR(IF('Metric-ME'!$B$21=1,'Metric ME - Current'!M7,IF('Metric-ME'!$B$21=2,'Metric ME - Current'!N7,IF('Metric-ME'!$B$21=3,'Metric ME - Current'!O7,IF('Metric-ME'!$B$21=4,'Metric ME - Current'!P7,IF('Metric-ME'!$B$21=5,'Metric ME - Current'!Q7,IF('Metric-ME'!$B$21=6,'Metric ME - Current'!R7,IF('Metric-ME'!$B$21=7,'Metric ME - Current'!S7,IF('Metric-ME'!$B$21=8,'Metric ME - Current'!T7,"")))))))),"")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110</v>
      </c>
      <c r="B8" s="38">
        <f>'Metric-ME'!E13</f>
        <v>0</v>
      </c>
      <c r="C8" s="38">
        <f>'Metric-ME'!E14</f>
        <v>0</v>
      </c>
      <c r="D8" s="38">
        <f>'Metric-ME'!E15</f>
        <v>0</v>
      </c>
      <c r="E8" s="38">
        <f>'Metric-ME'!E16</f>
        <v>0</v>
      </c>
      <c r="F8" s="38">
        <f>'Metric-ME'!E17</f>
        <v>0</v>
      </c>
      <c r="G8" s="38">
        <f>'Metric-ME'!E18</f>
        <v>0</v>
      </c>
      <c r="H8" s="38">
        <f>'Metric-ME'!E19</f>
        <v>0</v>
      </c>
      <c r="I8" s="37">
        <f>'Metric-ME'!E20</f>
        <v>0</v>
      </c>
      <c r="K8" s="1" t="s">
        <v>44</v>
      </c>
      <c r="L8" s="2" t="str">
        <f>IFERROR(IF('Metric-ME'!$B$21=1,'Metric ME - Current'!M8,IF('Metric-ME'!$B$21=2,'Metric ME - Current'!N8,IF('Metric-ME'!$B$21=3,'Metric ME - Current'!O8,IF('Metric-ME'!$B$21=4,'Metric ME - Current'!P8,IF('Metric-ME'!$B$21=5,'Metric ME - Current'!Q8,IF('Metric-ME'!$B$21=6,'Metric ME - Current'!R8,IF('Metric-ME'!$B$21=7,'Metric ME - Current'!S8,IF('Metric-ME'!$B$21=8,'Metric ME - Current'!T8,"")))))))),"")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45</v>
      </c>
      <c r="B9" s="92">
        <f>'Metric-ME'!G13/1000/2.204622*2000</f>
        <v>0</v>
      </c>
      <c r="C9" s="92">
        <f>'Metric-ME'!G14/1000/2.204622*2000</f>
        <v>0</v>
      </c>
      <c r="D9" s="92">
        <f>'Metric-ME'!G15/1000/2.204622*2000</f>
        <v>0</v>
      </c>
      <c r="E9" s="92">
        <f>'Metric-ME'!G16/1000/2.204622*2000</f>
        <v>0</v>
      </c>
      <c r="F9" s="92">
        <f>'Metric-ME'!G17/1000/2.204622*2000</f>
        <v>0</v>
      </c>
      <c r="G9" s="92">
        <f>'Metric-ME'!G18/1000/2.204622*2000</f>
        <v>0</v>
      </c>
      <c r="H9" s="92">
        <f>'Metric-ME'!G19/1000/2.204622*2000</f>
        <v>0</v>
      </c>
      <c r="I9" s="3">
        <f>'Metric-ME'!G20/1000/2.204622*2000</f>
        <v>0</v>
      </c>
      <c r="K9" s="1" t="s">
        <v>46</v>
      </c>
      <c r="L9" s="2" t="str">
        <f>IFERROR(IF('Metric-ME'!$B$21=1,'Metric ME - Current'!M9,IF('Metric-ME'!$B$21=2,'Metric ME - Current'!N9,IF('Metric-ME'!$B$21=3,'Metric ME - Current'!O9,IF('Metric-ME'!$B$21=4,'Metric ME - Current'!P9,IF('Metric-ME'!$B$21=5,'Metric ME - Current'!Q9,IF('Metric-ME'!$B$21=6,'Metric ME - Current'!R9,IF('Metric-ME'!$B$21=7,'Metric ME - Current'!S9,IF('Metric-ME'!$B$21=8,'Metric ME - Current'!T9,"")))))))),"")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73</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47</v>
      </c>
      <c r="L10" s="2" t="str">
        <f>IFERROR(IF('Metric-ME'!$B$21=1,'Metric ME - Current'!M10,IF('Metric-ME'!$B$21=2,'Metric ME - Current'!N10,IF('Metric-ME'!$B$21=3,'Metric ME - Current'!O10,IF('Metric-ME'!$B$21=4,'Metric ME - Current'!P10,IF('Metric-ME'!$B$21=5,'Metric ME - Current'!Q10,IF('Metric-ME'!$B$21=6,'Metric ME - Current'!R10,IF('Metric-ME'!$B$21=7,'Metric ME - Current'!S10,IF('Metric-ME'!$B$21=8,'Metric ME - Current'!T10,"")))))))),"")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71</v>
      </c>
      <c r="B11" s="71" t="str">
        <f>IFERROR((VLOOKUP(B6,'Metric ME - Growth Current'!$A$3:$E$308,3,TRUE)-VLOOKUP('Metric ME - Current'!B5,'Metric ME - Growth Current'!$A$3:$E$308,3,TRUE))/(VLOOKUP(B6,'Metric ME - Growth Current'!$A$3:$E$308,1,TRUE)-VLOOKUP(B5,'Metric ME - Growth Current'!$A$3:$E$308,1,TRUE)),"")</f>
        <v/>
      </c>
      <c r="C11" s="71" t="str">
        <f>IFERROR((VLOOKUP(C6,'Metric ME - Growth Current'!$H$3:$L$308,3,TRUE)-VLOOKUP('Metric ME - Current'!C5,'Metric ME - Growth Current'!$H$3:$L$308,3,TRUE))/(VLOOKUP(C6,'Metric ME - Growth Current'!$H$3:$L$308,1,TRUE)-VLOOKUP(C5,'Metric ME - Growth Current'!$H$3:$L$308,1,TRUE)),"")</f>
        <v/>
      </c>
      <c r="D11" s="71" t="str">
        <f>IFERROR((VLOOKUP(D6,'Metric ME - Growth Current'!$O$3:$S$308,3,TRUE)-VLOOKUP('Metric ME - Current'!D5,'Metric ME - Growth Current'!$O$3:$S$308,3,TRUE))/(VLOOKUP(D6,'Metric ME - Growth Current'!$O$3:$S$308,1,TRUE)-VLOOKUP(D5,'Metric ME - Growth Current'!$O$3:$S$308,1,TRUE)),"")</f>
        <v/>
      </c>
      <c r="E11" s="71" t="str">
        <f>IFERROR((VLOOKUP(E6,'Metric ME - Growth Current'!$V$3:$Z$308,3,TRUE)-VLOOKUP('Metric ME - Current'!E5,'Metric ME - Growth Current'!$V$3:$Z$308,3,TRUE))/(VLOOKUP(E6,'Metric ME - Growth Current'!$V$3:$Z$308,1,TRUE)-VLOOKUP(E5,'Metric ME - Growth Current'!$V$3:$Z$308,1,TRUE)),"")</f>
        <v/>
      </c>
      <c r="F11" s="71" t="str">
        <f>IFERROR((VLOOKUP(F6,'Metric ME - Growth Current'!$AC$3:$AG$308,3,TRUE)-VLOOKUP('Metric ME - Current'!F5,'Metric ME - Growth Current'!$AC$3:$AG$308,3,TRUE))/(VLOOKUP(F6,'Metric ME - Growth Current'!$AC$3:$AG$308,1,TRUE)-VLOOKUP(F5,'Metric ME - Growth Current'!$AC$3:$AG$308,1,TRUE)),"")</f>
        <v/>
      </c>
      <c r="G11" s="71" t="str">
        <f>IFERROR((VLOOKUP(G6,'Metric ME - Growth Current'!$AJ$3:$AN$308,3,TRUE)-VLOOKUP('Metric ME - Current'!G5,'Metric ME - Growth Current'!$AJ$3:$AN$308,3,TRUE))/(VLOOKUP(G6,'Metric ME - Growth Current'!$AJ$3:$AN$308,1,TRUE)-VLOOKUP(G5,'Metric ME - Growth Current'!$AJ$3:$AN$308,1,TRUE)),"")</f>
        <v/>
      </c>
      <c r="H11" s="71" t="str">
        <f>IFERROR((VLOOKUP(H6,'Metric ME - Growth Current'!$AQ$3:$AU$308,3,TRUE)-VLOOKUP('Metric ME - Current'!H5,'Metric ME - Growth Current'!$AQ$3:$AU$308,3,TRUE))/(VLOOKUP(H6,'Metric ME - Growth Current'!$AQ$3:$AU$308,1,TRUE)-VLOOKUP(H5,'Metric ME - Growth Current'!$AQ$3:$AU$308,1,TRUE)),"")</f>
        <v/>
      </c>
      <c r="I11" s="71" t="str">
        <f>IFERROR((VLOOKUP(I6,'Metric ME - Growth Current'!$AX$3:$BB$308,3,TRUE)-VLOOKUP('Metric ME - Current'!I5,'Metric ME - Growth Current'!$AX$3:$BB$308,3,TRUE))/(VLOOKUP(I6,'Metric ME - Growth Current'!$AX$3:$BB$308,1,TRUE)-VLOOKUP(I5,'Metric ME - Growth Current'!$AX$3:$BB$308,1,TRUE)),"")</f>
        <v/>
      </c>
      <c r="K11" s="43" t="s">
        <v>48</v>
      </c>
      <c r="L11" s="44" t="str">
        <f>IFERROR(IF('Metric-ME'!$B$21=1,'Metric ME - Current'!M11,IF('Metric-ME'!$B$21=2,'Metric ME - Current'!N11,IF('Metric-ME'!$B$21=3,'Metric ME - Current'!O11,IF('Metric-ME'!$B$21=4,'Metric ME - Current'!P11,IF('Metric-ME'!$B$21=5,'Metric ME - Current'!Q11,IF('Metric-ME'!$B$21=6,'Metric ME - Current'!R11,IF('Metric-ME'!$B$21=7,'Metric ME - Current'!S11,IF('Metric-ME'!$B$21=8,'Metric ME - Current'!T11,"")))))))),"")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72</v>
      </c>
      <c r="B12" s="71" t="str">
        <f>IFERROR((VLOOKUP(B6,'Metric ME - Growth Current'!$A$3:$E$308,5,TRUE)-VLOOKUP('Metric ME - Current'!B5,'Metric ME - Growth Current'!$A$3:$E$308,5,TRUE))/(VLOOKUP(B6,'Metric ME - Growth Current'!$A$3:$E$308,1,TRUE)-VLOOKUP(B5,'Metric ME - Growth Current'!$A$3:$E$308,1,TRUE)),"")</f>
        <v/>
      </c>
      <c r="C12" s="71" t="str">
        <f>IFERROR((VLOOKUP(C6,'Metric ME - Growth Current'!$H$3:$L$308,5,TRUE)-VLOOKUP('Metric ME - Current'!C5,'Metric ME - Growth Current'!$H$3:$L$308,5,TRUE))/(VLOOKUP(C6,'Metric ME - Growth Current'!$H$3:$L$308,1,TRUE)-VLOOKUP(C5,'Metric ME - Growth Current'!$H$3:$L$308,1,TRUE)),"")</f>
        <v/>
      </c>
      <c r="D12" s="71" t="str">
        <f>IFERROR((VLOOKUP(D6,'Metric ME - Growth Current'!$O$3:$S$308,5,TRUE)-VLOOKUP('Metric ME - Current'!D5,'Metric ME - Growth Current'!$O$3:$S$308,5,TRUE))/(VLOOKUP(D6,'Metric ME - Growth Current'!$O$3:$S$308,1,TRUE)-VLOOKUP(D5,'Metric ME - Growth Current'!$O$3:$S$308,1,TRUE)),"")</f>
        <v/>
      </c>
      <c r="E12" s="71" t="str">
        <f>IFERROR((VLOOKUP(E6,'Metric ME - Growth Current'!$V$3:$Z$308,5,TRUE)-VLOOKUP('Metric ME - Current'!E5,'Metric ME - Growth Current'!$V$3:$Z$308,5,TRUE))/(VLOOKUP(E6,'Metric ME - Growth Current'!$V$3:$Z$308,1,TRUE)-VLOOKUP(E5,'Metric ME - Growth Current'!$V$3:$Z$308,1,TRUE)),"")</f>
        <v/>
      </c>
      <c r="F12" s="71" t="str">
        <f>IFERROR((VLOOKUP(F6,'Metric ME - Growth Current'!$AC$3:$AG$308,5,TRUE)-VLOOKUP('Metric ME - Current'!F5,'Metric ME - Growth Current'!$AC$3:$AG$308,5,TRUE))/(VLOOKUP(F6,'Metric ME - Growth Current'!$AC$3:$AG$308,1,TRUE)-VLOOKUP(F5,'Metric ME - Growth Current'!$AC$3:$AG$308,1,TRUE)),"")</f>
        <v/>
      </c>
      <c r="G12" s="71" t="str">
        <f>IFERROR((VLOOKUP(G6,'Metric ME - Growth Current'!$AJ$3:$AN$308,5,TRUE)-VLOOKUP('Metric ME - Current'!G5,'Metric ME - Growth Current'!$AJ$3:$AN$308,5,TRUE))/(VLOOKUP(G6,'Metric ME - Growth Current'!$AJ$3:$AN$308,1,TRUE)-VLOOKUP(G5,'Metric ME - Growth Current'!$AJ$3:$AN$308,1,TRUE)),"")</f>
        <v/>
      </c>
      <c r="H12" s="71" t="str">
        <f>IFERROR((VLOOKUP(H6,'Metric ME - Growth Current'!$AQ$3:$AU$308,5,TRUE)-VLOOKUP('Metric ME - Current'!H5,'Metric ME - Growth Current'!$AQ$3:$AU$308,5,TRUE))/(VLOOKUP(H6,'Metric ME - Growth Current'!$AQ$3:$AU$308,1,TRUE)-VLOOKUP(H5,'Metric ME - Growth Current'!$AQ$3:$AU$308,1,TRUE)),"")</f>
        <v/>
      </c>
      <c r="I12" s="71" t="str">
        <f>IFERROR((VLOOKUP(I6,'Metric ME - Growth Current'!$AX$3:$BB$308,5,TRUE)-VLOOKUP('Metric ME - Current'!I5,'Metric ME - Growth Current'!$AX$3:$BB$308,5,TRUE))/(VLOOKUP(I6,'Metric ME - Growth Current'!$AX$3:$BB$308,1,TRUE)-VLOOKUP(I5,'Metric ME - Growth Current'!$AX$3:$BB$308,1,TRUE)),"")</f>
        <v/>
      </c>
      <c r="K12" s="41" t="s">
        <v>49</v>
      </c>
      <c r="L12" s="2" t="str">
        <f>IFERROR(IF('Metric-ME'!$B$21=1,'Metric ME - Current'!M12,IF('Metric-ME'!$B$21=2,'Metric ME - Current'!N12,IF('Metric-ME'!$B$21=3,'Metric ME - Current'!O12,IF('Metric-ME'!$B$21=4,'Metric ME - Current'!P12,IF('Metric-ME'!$B$21=5,'Metric ME - Current'!Q12,IF('Metric-ME'!$B$21=6,'Metric ME - Current'!R12,IF('Metric-ME'!$B$21=7,'Metric ME - Current'!S12,IF('Metric-ME'!$B$21=8,'Metric ME - Current'!T12,"")))))))),"")</f>
        <v/>
      </c>
      <c r="M12" s="53">
        <f>CONVERT(SUM(B20,$B$5),"lbm","kg")*'Metric-ME'!$E$6</f>
        <v>0</v>
      </c>
      <c r="N12" s="53">
        <f>CONVERT(SUM(B20:C20,$B$5),"lbm","kg")*'Metric-ME'!$E$6</f>
        <v>0</v>
      </c>
      <c r="O12" s="53">
        <f>CONVERT(SUM(B20:D20,$B$5),"lbm","kg")*'Metric-ME'!$E$6</f>
        <v>0</v>
      </c>
      <c r="P12" s="53">
        <f>CONVERT(SUM(B20:E20,$B$5),"lbm","kg")*'Metric-ME'!$E$6</f>
        <v>0</v>
      </c>
      <c r="Q12" s="53">
        <f>CONVERT(SUM(B20:F20,$B$5),"lbm","kg")*'Metric-ME'!$E$6</f>
        <v>0</v>
      </c>
      <c r="R12" s="53">
        <f>CONVERT(SUM(B20:G20,$B$5),"lbm","kg")*'Metric-ME'!$E$6</f>
        <v>0</v>
      </c>
      <c r="S12" s="53">
        <f>CONVERT(SUM(B20:H20,$B$5),"lbm","kg")*'Metric-ME'!$E$6</f>
        <v>0</v>
      </c>
      <c r="T12" s="53">
        <f>CONVERT(SUM(B20:I20,$B$5),"lbm","kg")*'Metric-ME'!$E$6</f>
        <v>0</v>
      </c>
    </row>
    <row r="13" spans="1:20" x14ac:dyDescent="0.25">
      <c r="A13" s="1" t="s">
        <v>66</v>
      </c>
      <c r="B13" s="63" t="str">
        <f>IFERROR((B11/B12)*1000,"")</f>
        <v/>
      </c>
      <c r="C13" s="63" t="str">
        <f t="shared" ref="C13:I13" si="2">IFERROR((C11/C12)*1000,"")</f>
        <v/>
      </c>
      <c r="D13" s="63" t="str">
        <f t="shared" si="2"/>
        <v/>
      </c>
      <c r="E13" s="63" t="str">
        <f t="shared" si="2"/>
        <v/>
      </c>
      <c r="F13" s="45" t="str">
        <f t="shared" si="2"/>
        <v/>
      </c>
      <c r="G13" s="45" t="str">
        <f t="shared" si="2"/>
        <v/>
      </c>
      <c r="H13" s="45" t="str">
        <f t="shared" si="2"/>
        <v/>
      </c>
      <c r="I13" s="45" t="str">
        <f t="shared" si="2"/>
        <v/>
      </c>
      <c r="K13" s="41" t="s">
        <v>50</v>
      </c>
      <c r="L13" s="2" t="str">
        <f>IFERROR(IF('Metric-ME'!$B$21=1,'Metric ME - Current'!M13,IF('Metric-ME'!$B$21=2,'Metric ME - Current'!N13,IF('Metric-ME'!$B$21=3,'Metric ME - Current'!O13,IF('Metric-ME'!$B$21=4,'Metric ME - Current'!P13,IF('Metric-ME'!$B$21=5,'Metric ME - Current'!Q13,IF('Metric-ME'!$B$21=6,'Metric ME - Current'!R13,IF('Metric-ME'!$B$21=7,'Metric ME - Current'!S13,IF('Metric-ME'!$B$21=8,'Metric ME - Current'!T13,"")))))))),"")</f>
        <v/>
      </c>
      <c r="M13" s="46">
        <f>M12-M10</f>
        <v>0</v>
      </c>
      <c r="N13" s="46">
        <f t="shared" ref="N13:T13" si="3">N12-N10</f>
        <v>0</v>
      </c>
      <c r="O13" s="46">
        <f t="shared" si="3"/>
        <v>0</v>
      </c>
      <c r="P13" s="41">
        <f t="shared" si="3"/>
        <v>0</v>
      </c>
      <c r="Q13" s="41">
        <f t="shared" si="3"/>
        <v>0</v>
      </c>
      <c r="R13" s="42">
        <f t="shared" si="3"/>
        <v>0</v>
      </c>
      <c r="S13" s="42">
        <f t="shared" si="3"/>
        <v>0</v>
      </c>
      <c r="T13" s="42">
        <f t="shared" si="3"/>
        <v>0</v>
      </c>
    </row>
    <row r="14" spans="1:20" ht="16.5" thickBot="1" x14ac:dyDescent="0.3">
      <c r="A14" s="1" t="s">
        <v>78</v>
      </c>
      <c r="B14" s="64" t="str">
        <f>IFERROR(B13/B11,"")</f>
        <v/>
      </c>
      <c r="C14" s="64" t="str">
        <f t="shared" ref="C14:I14" si="4">IFERROR(C13/C11,"")</f>
        <v/>
      </c>
      <c r="D14" s="64" t="str">
        <f t="shared" si="4"/>
        <v/>
      </c>
      <c r="E14" s="64" t="str">
        <f t="shared" si="4"/>
        <v/>
      </c>
      <c r="F14" s="47" t="str">
        <f t="shared" si="4"/>
        <v/>
      </c>
      <c r="G14" s="47" t="str">
        <f t="shared" si="4"/>
        <v/>
      </c>
      <c r="H14" s="47" t="str">
        <f t="shared" si="4"/>
        <v/>
      </c>
      <c r="I14" s="47" t="str">
        <f t="shared" si="4"/>
        <v/>
      </c>
      <c r="K14" s="43" t="s">
        <v>51</v>
      </c>
      <c r="L14" s="44" t="str">
        <f>IFERROR(IF('Metric-ME'!$B$21=1,'Metric ME - Current'!M14,IF('Metric-ME'!$B$21=2,'Metric ME - Current'!N14,IF('Metric-ME'!$B$21=3,'Metric ME - Current'!O14,IF('Metric-ME'!$B$21=4,'Metric ME - Current'!P14,IF('Metric-ME'!$B$21=5,'Metric ME - Current'!Q14,IF('Metric-ME'!$B$21=6,'Metric ME - Current'!R14,IF('Metric-ME'!$B$21=7,'Metric ME - Current'!S14,IF('Metric-ME'!$B$21=8,'Metric ME - Current'!T14,"")))))))),"")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75</v>
      </c>
      <c r="B15" s="65" t="str">
        <f>IFERROR('Metric-ME'!F13/('Metric-ME'!H13/10),"")</f>
        <v/>
      </c>
      <c r="C15" s="65" t="str">
        <f>IFERROR('Metric-ME'!F14/('Metric-ME'!H14/10),"")</f>
        <v/>
      </c>
      <c r="D15" s="65" t="str">
        <f>IFERROR('Metric-ME'!F15/('Metric-ME'!H15/10),"")</f>
        <v/>
      </c>
      <c r="E15" s="65" t="str">
        <f>IFERROR('Metric-ME'!F16/('Metric-ME'!H16/10),"")</f>
        <v/>
      </c>
      <c r="F15" s="65" t="str">
        <f>IFERROR('Metric-ME'!F17/('Metric-ME'!H17/10),"")</f>
        <v/>
      </c>
      <c r="G15" s="65" t="str">
        <f>IFERROR('Metric-ME'!F18/('Metric-ME'!H18/10),"")</f>
        <v/>
      </c>
      <c r="H15" s="65" t="str">
        <f>IFERROR('Metric-ME'!F19/('Metric-ME'!H19/10),"")</f>
        <v/>
      </c>
      <c r="I15" s="65" t="str">
        <f>IFERROR('Metric-ME'!F20/('Metric-ME'!H20/10),"")</f>
        <v/>
      </c>
      <c r="K15" s="54" t="s">
        <v>52</v>
      </c>
      <c r="L15" s="2" t="str">
        <f>IFERROR(IF('Metric-ME'!$B$21=1,'Metric ME - Current'!M15,IF('Metric-ME'!$B$21=2,'Metric ME - Current'!N15,IF('Metric-ME'!$B$21=3,'Metric ME - Current'!O15,IF('Metric-ME'!$B$21=4,'Metric ME - Current'!P15,IF('Metric-ME'!$B$21=5,'Metric ME - Current'!Q15,IF('Metric-ME'!$B$21=6,'Metric ME - Current'!R15,IF('Metric-ME'!$B$21=7,'Metric ME - Current'!S15,IF('Metric-ME'!$B$21=8,'Metric ME - Current'!T15,"")))))))),"")</f>
        <v/>
      </c>
      <c r="M15" s="54" t="e">
        <f>CONVERT(B27,"lbm","kg")*'Metric-ME'!$E$6</f>
        <v>#VALUE!</v>
      </c>
      <c r="N15" s="54" t="e">
        <f>CONVERT(C27,"lbm","kg")*'Metric-ME'!$E$6</f>
        <v>#VALUE!</v>
      </c>
      <c r="O15" s="54" t="e">
        <f>CONVERT(D27,"lbm","kg")*'Metric-ME'!$E$6</f>
        <v>#VALUE!</v>
      </c>
      <c r="P15" s="54" t="e">
        <f>CONVERT(E27,"lbm","kg")*'Metric-ME'!$E$6</f>
        <v>#VALUE!</v>
      </c>
      <c r="Q15" s="54" t="e">
        <f>CONVERT(F27,"lbm","kg")*'Metric-ME'!$E$6</f>
        <v>#VALUE!</v>
      </c>
      <c r="R15" s="54" t="e">
        <f>CONVERT(G27,"lbm","kg")*'Metric-ME'!$E$6</f>
        <v>#VALUE!</v>
      </c>
      <c r="S15" s="54" t="e">
        <f>CONVERT(H27,"lbm","kg")*'Metric-ME'!$E$6</f>
        <v>#VALUE!</v>
      </c>
      <c r="T15" s="54" t="e">
        <f>CONVERT(I27,"lbm","kg")*'Metric-ME'!$E$6</f>
        <v>#VALUE!</v>
      </c>
    </row>
    <row r="16" spans="1:20" ht="15.75" x14ac:dyDescent="0.25">
      <c r="A16" s="62" t="s">
        <v>77</v>
      </c>
      <c r="B16" s="74" t="str">
        <f>IFERROR(VLOOKUP('Metric-ME'!$E$4,'Metric-ME'!$X$5:$Y$5,2,FALSE),"")</f>
        <v/>
      </c>
      <c r="C16" s="74" t="str">
        <f>IFERROR(VLOOKUP('Metric-ME'!$E$4,'Metric-ME'!$X$8:$Y$8,2,FALSE),"")</f>
        <v/>
      </c>
      <c r="D16" s="74" t="str">
        <f>IFERROR(VLOOKUP('Metric-ME'!$E$4,'Metric-ME'!$X$10:$Y$10,2,FALSE),"")</f>
        <v/>
      </c>
      <c r="E16" s="74" t="str">
        <f>IFERROR(VLOOKUP('Metric-ME'!$E$4,'Metric-ME'!$X$12:$Y$12,2,FALSE),"")</f>
        <v/>
      </c>
      <c r="F16" s="74" t="str">
        <f>IFERROR(VLOOKUP('Metric-ME'!$E$4,'Metric-ME'!$X$14:$Y$14,2,FALSE),"")</f>
        <v/>
      </c>
      <c r="G16" s="74" t="str">
        <f>IFERROR(VLOOKUP('Metric-ME'!$E$4,'Metric-ME'!$X$16:$Y$16,2,FALSE),"")</f>
        <v/>
      </c>
      <c r="H16" s="74" t="str">
        <f>IFERROR(VLOOKUP('Metric-ME'!$E$4,'Metric-ME'!$X$18:$Y$18,2,FALSE),"")</f>
        <v/>
      </c>
      <c r="I16" s="74" t="str">
        <f>IFERROR(VLOOKUP('Metric-ME'!$E$4,'Metric-ME'!$X$20:$Y$20,2,FALSE),"")</f>
        <v/>
      </c>
      <c r="K16" s="54" t="s">
        <v>54</v>
      </c>
      <c r="L16" s="2" t="str">
        <f>IFERROR(IF('Metric-ME'!$B$21=1,'Metric ME - Current'!M16,IF('Metric-ME'!$B$21=2,'Metric ME - Current'!N16,IF('Metric-ME'!$B$21=3,'Metric ME - Current'!O16,IF('Metric-ME'!$B$21=4,'Metric ME - Current'!P16,IF('Metric-ME'!$B$21=5,'Metric ME - Current'!Q16,IF('Metric-ME'!$B$21=6,'Metric ME - Current'!R16,IF('Metric-ME'!$B$21=7,'Metric ME - Current'!S16,IF('Metric-ME'!$B$21=8,'Metric ME - Current'!T16,"")))))))),"")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53</v>
      </c>
      <c r="B17" s="50" t="str">
        <f>IFERROR((CONVERT(B7,"lbm","g"))/B11,"")</f>
        <v/>
      </c>
      <c r="C17" s="50" t="str">
        <f t="shared" ref="C17:I17" si="7">IFERROR((CONVERT(C7,"lbm","g"))/C11,"")</f>
        <v/>
      </c>
      <c r="D17" s="50" t="str">
        <f t="shared" si="7"/>
        <v/>
      </c>
      <c r="E17" s="50" t="str">
        <f t="shared" si="7"/>
        <v/>
      </c>
      <c r="F17" s="50" t="str">
        <f t="shared" si="7"/>
        <v/>
      </c>
      <c r="G17" s="50" t="str">
        <f t="shared" si="7"/>
        <v/>
      </c>
      <c r="H17" s="50" t="str">
        <f t="shared" si="7"/>
        <v/>
      </c>
      <c r="I17" s="50" t="str">
        <f t="shared" si="7"/>
        <v/>
      </c>
      <c r="J17" s="45">
        <f>SUM(B17:I17)</f>
        <v>0</v>
      </c>
      <c r="K17" s="56" t="s">
        <v>56</v>
      </c>
      <c r="L17" s="44" t="str">
        <f>IFERROR(IF('Metric-ME'!$B$21=1,'Metric ME - Current'!M17,IF('Metric-ME'!$B$21=2,'Metric ME - Current'!N17,IF('Metric-ME'!$B$21=3,'Metric ME - Current'!O17,IF('Metric-ME'!$B$21=4,'Metric ME - Current'!P17,IF('Metric-ME'!$B$21=5,'Metric ME - Current'!Q17,IF('Metric-ME'!$B$21=6,'Metric ME - Current'!R17,IF('Metric-ME'!$B$21=7,'Metric ME - Current'!S17,IF('Metric-ME'!$B$21=8,'Metric ME - Current'!T17,"")))))))),"")</f>
        <v/>
      </c>
      <c r="M17" s="57" t="e">
        <f t="shared" ref="M17:T17" si="8">M15-M11</f>
        <v>#VALUE!</v>
      </c>
      <c r="N17" s="57" t="e">
        <f t="shared" si="8"/>
        <v>#VALUE!</v>
      </c>
      <c r="O17" s="57" t="e">
        <f t="shared" si="8"/>
        <v>#VALUE!</v>
      </c>
      <c r="P17" s="56" t="e">
        <f t="shared" si="8"/>
        <v>#VALUE!</v>
      </c>
      <c r="Q17" s="57" t="e">
        <f t="shared" si="8"/>
        <v>#VALUE!</v>
      </c>
      <c r="R17" s="57" t="e">
        <f>R15-R11</f>
        <v>#VALUE!</v>
      </c>
      <c r="S17" s="57" t="e">
        <f t="shared" si="8"/>
        <v>#VALUE!</v>
      </c>
      <c r="T17" s="57" t="e">
        <f t="shared" si="8"/>
        <v>#VALUE!</v>
      </c>
    </row>
    <row r="18" spans="1:20" x14ac:dyDescent="0.25">
      <c r="A18" s="1" t="s">
        <v>55</v>
      </c>
      <c r="B18" s="67" t="str">
        <f>IFERROR(CONVERT(B17*B13,"g","lbm"),"")</f>
        <v/>
      </c>
      <c r="C18" s="67" t="str">
        <f>IFERROR(CONVERT(C17*C13,"g","lbm"),"")</f>
        <v/>
      </c>
      <c r="D18" s="67" t="str">
        <f t="shared" ref="D18:I18" si="9">IFERROR(CONVERT(D17*D13,"g","lbm"),"")</f>
        <v/>
      </c>
      <c r="E18" s="67" t="str">
        <f t="shared" si="9"/>
        <v/>
      </c>
      <c r="F18" s="67" t="str">
        <f t="shared" si="9"/>
        <v/>
      </c>
      <c r="G18" s="67" t="str">
        <f t="shared" si="9"/>
        <v/>
      </c>
      <c r="H18" s="67" t="str">
        <f t="shared" si="9"/>
        <v/>
      </c>
      <c r="I18" s="67" t="str">
        <f t="shared" si="9"/>
        <v/>
      </c>
      <c r="J18" s="45">
        <f>SUM(B18:I18)</f>
        <v>0</v>
      </c>
    </row>
    <row r="19" spans="1:20" x14ac:dyDescent="0.25">
      <c r="A19" s="1" t="s">
        <v>57</v>
      </c>
      <c r="B19" s="45" t="str">
        <f>IFERROR((B18*(B9/2000)),"")</f>
        <v/>
      </c>
      <c r="C19" s="45" t="str">
        <f t="shared" ref="C19:I19" si="10">IFERROR((C18*(C9/2000)),"")</f>
        <v/>
      </c>
      <c r="D19" s="45" t="str">
        <f t="shared" si="10"/>
        <v/>
      </c>
      <c r="E19" s="45" t="str">
        <f t="shared" si="10"/>
        <v/>
      </c>
      <c r="F19" s="45" t="str">
        <f t="shared" si="10"/>
        <v/>
      </c>
      <c r="G19" s="45" t="str">
        <f t="shared" si="10"/>
        <v/>
      </c>
      <c r="H19" s="45" t="str">
        <f t="shared" si="10"/>
        <v/>
      </c>
      <c r="I19" s="45" t="str">
        <f t="shared" si="10"/>
        <v/>
      </c>
      <c r="L19" s="39"/>
      <c r="M19" s="39"/>
    </row>
    <row r="20" spans="1:20" x14ac:dyDescent="0.25">
      <c r="A20" s="1" t="s">
        <v>17</v>
      </c>
      <c r="B20" s="45" t="str">
        <f>IFERROR(B11/1000*B17*2.2046,"")</f>
        <v/>
      </c>
      <c r="C20" s="45" t="str">
        <f t="shared" ref="C20:I20" si="11">IFERROR(C11/1000*C17*2.2046,"")</f>
        <v/>
      </c>
      <c r="D20" s="45" t="str">
        <f t="shared" si="11"/>
        <v/>
      </c>
      <c r="E20" s="45" t="str">
        <f t="shared" si="11"/>
        <v/>
      </c>
      <c r="F20" s="45" t="str">
        <f t="shared" si="11"/>
        <v/>
      </c>
      <c r="G20" s="45" t="str">
        <f t="shared" si="11"/>
        <v/>
      </c>
      <c r="H20" s="45" t="str">
        <f t="shared" si="11"/>
        <v/>
      </c>
      <c r="I20" s="45" t="str">
        <f t="shared" si="11"/>
        <v/>
      </c>
      <c r="J20" s="45" t="str">
        <f>IF('Metric-ME'!B21=1,'Metric ME - Current'!B5+'Metric ME - Current'!B20,IF('Metric-ME'!B21=2,'Metric ME - Current'!B5+SUM('Metric ME - Current'!B20:C20),IF('Metric-ME'!B21=3,'Metric ME - Current'!B5+SUM('Metric ME - Current'!B20:D20),IF('Metric-ME'!B21=4,'Metric ME - Current'!B5+SUM('Metric ME - Current'!B20:E20),IF('Metric-ME'!B21=5,'Metric ME - Current'!B5+SUM('Metric ME - Current'!B20:F20),IF('Metric-ME'!B21=6,'Metric ME - Current'!B5+SUM('Metric ME - Current'!B20:G20),IF('Metric-ME'!B21=7,'Metric ME - Current'!B5+SUM('Metric ME - Current'!B20:H20),IF('Metric-ME'!B21=8,'Metric ME - Current'!B5+SUM('Metric ME - Current'!B20:I20),""))))))))</f>
        <v/>
      </c>
      <c r="K20" s="45" t="e">
        <f>CONVERT(J20,"lbm","kg")</f>
        <v>#VALUE!</v>
      </c>
      <c r="N20" s="1">
        <f>5/2.204622</f>
        <v>2.2679624897147899</v>
      </c>
    </row>
    <row r="21" spans="1:20" x14ac:dyDescent="0.25">
      <c r="A21" s="1" t="s">
        <v>58</v>
      </c>
      <c r="B21" s="3" t="str">
        <f>IFERROR(B19/((B11*0.00220462)*B17),"")</f>
        <v/>
      </c>
      <c r="C21" s="3" t="str">
        <f t="shared" ref="C21:I21" si="12">IFERROR(C19/((C11*0.00220462)*C17),"")</f>
        <v/>
      </c>
      <c r="D21" s="3" t="str">
        <f t="shared" si="12"/>
        <v/>
      </c>
      <c r="E21" s="3" t="str">
        <f t="shared" si="12"/>
        <v/>
      </c>
      <c r="F21" s="3" t="str">
        <f t="shared" si="12"/>
        <v/>
      </c>
      <c r="G21" s="3" t="str">
        <f t="shared" si="12"/>
        <v/>
      </c>
      <c r="H21" s="3" t="str">
        <f t="shared" si="12"/>
        <v/>
      </c>
      <c r="I21" s="3" t="str">
        <f t="shared" si="12"/>
        <v/>
      </c>
    </row>
    <row r="22" spans="1:20" x14ac:dyDescent="0.25">
      <c r="A22" s="1" t="s">
        <v>59</v>
      </c>
      <c r="B22" s="3" t="str">
        <f>IFERROR((B19+(B17*'Metric-ME'!$E$8)),"")</f>
        <v/>
      </c>
      <c r="C22" s="3" t="str">
        <f>IFERROR((C19+(C17*'Metric-ME'!$E$8)),"")</f>
        <v/>
      </c>
      <c r="D22" s="3" t="str">
        <f>IFERROR((D19+(D17*'Metric-ME'!$E$8)),"")</f>
        <v/>
      </c>
      <c r="E22" s="3" t="str">
        <f>IFERROR((E19+(E17*'Metric-ME'!$E$8)),"")</f>
        <v/>
      </c>
      <c r="F22" s="3" t="str">
        <f>IFERROR((F19+(F17*'Metric-ME'!$E$8)),"")</f>
        <v/>
      </c>
      <c r="G22" s="3" t="str">
        <f>IFERROR((G19+(G17*'Metric-ME'!$E$8)),"")</f>
        <v/>
      </c>
      <c r="H22" s="3" t="str">
        <f>IFERROR((H19+(H17*'Metric-ME'!$E$8)),"")</f>
        <v/>
      </c>
      <c r="I22" s="3" t="str">
        <f>IFERROR((I19+(I17*'Metric-ME'!$E$8)),"")</f>
        <v/>
      </c>
      <c r="J22" s="48"/>
    </row>
    <row r="23" spans="1:20" x14ac:dyDescent="0.25">
      <c r="B23" s="92"/>
      <c r="C23" s="92"/>
      <c r="D23" s="92"/>
      <c r="E23" s="92"/>
      <c r="F23" s="92"/>
      <c r="G23" s="92"/>
      <c r="H23" s="92"/>
      <c r="I23" s="92"/>
    </row>
    <row r="24" spans="1:20" x14ac:dyDescent="0.25">
      <c r="A24" s="1" t="s">
        <v>60</v>
      </c>
      <c r="B24" s="3" t="str">
        <f>IFERROR(B20*'Metric-ME'!$E$6,"")</f>
        <v/>
      </c>
      <c r="C24" s="3" t="str">
        <f>IFERROR(C20*'Metric-ME'!$E$6,"")</f>
        <v/>
      </c>
      <c r="D24" s="3" t="str">
        <f>IFERROR(D20*'Metric-ME'!$E$6,"")</f>
        <v/>
      </c>
      <c r="E24" s="3" t="str">
        <f>IFERROR(E20*'Metric-ME'!$E$6,"")</f>
        <v/>
      </c>
      <c r="F24" s="3" t="str">
        <f>IFERROR(F20*'Metric-ME'!$E$6,"")</f>
        <v/>
      </c>
      <c r="G24" s="3" t="str">
        <f>IFERROR(G20*'Metric-ME'!$E$6,"")</f>
        <v/>
      </c>
      <c r="H24" s="3" t="str">
        <f>IFERROR(H20*'Metric-ME'!$E$6,"")</f>
        <v/>
      </c>
      <c r="I24" s="3" t="str">
        <f>IFERROR(I20*'Metric-ME'!$E$6,"")</f>
        <v/>
      </c>
    </row>
    <row r="25" spans="1:20" x14ac:dyDescent="0.25">
      <c r="A25" s="1" t="s">
        <v>61</v>
      </c>
      <c r="B25" s="3" t="str">
        <f>IFERROR(B24-B19,"")</f>
        <v/>
      </c>
      <c r="C25" s="3" t="str">
        <f t="shared" ref="C25:I25" si="13">IFERROR(C24-C19,"")</f>
        <v/>
      </c>
      <c r="D25" s="3" t="str">
        <f t="shared" si="13"/>
        <v/>
      </c>
      <c r="E25" s="3" t="str">
        <f t="shared" si="13"/>
        <v/>
      </c>
      <c r="F25" s="3" t="str">
        <f t="shared" si="13"/>
        <v/>
      </c>
      <c r="G25" s="3" t="str">
        <f t="shared" si="13"/>
        <v/>
      </c>
      <c r="H25" s="3" t="str">
        <f t="shared" si="13"/>
        <v/>
      </c>
      <c r="I25" s="3" t="str">
        <f t="shared" si="13"/>
        <v/>
      </c>
    </row>
    <row r="26" spans="1:20" x14ac:dyDescent="0.25">
      <c r="A26" s="1" t="s">
        <v>62</v>
      </c>
      <c r="B26" s="3" t="str">
        <f>IFERROR(B24-B22,"")</f>
        <v/>
      </c>
      <c r="C26" s="3" t="str">
        <f t="shared" ref="C26:I26" si="14">IFERROR(C24-C22,"")</f>
        <v/>
      </c>
      <c r="D26" s="3" t="str">
        <f t="shared" si="14"/>
        <v/>
      </c>
      <c r="E26" s="3" t="str">
        <f t="shared" si="14"/>
        <v/>
      </c>
      <c r="F26" s="3" t="str">
        <f t="shared" si="14"/>
        <v/>
      </c>
      <c r="G26" s="3" t="str">
        <f t="shared" si="14"/>
        <v/>
      </c>
      <c r="H26" s="3" t="str">
        <f t="shared" si="14"/>
        <v/>
      </c>
      <c r="I26" s="3" t="str">
        <f t="shared" si="14"/>
        <v/>
      </c>
    </row>
    <row r="27" spans="1:20" x14ac:dyDescent="0.25">
      <c r="A27" s="1" t="s">
        <v>70</v>
      </c>
      <c r="B27" s="45" t="e">
        <f>$J$20*$J$27</f>
        <v>#VALUE!</v>
      </c>
      <c r="C27" s="45" t="e">
        <f t="shared" ref="C27:I27" si="15">$J$20*$J$27</f>
        <v>#VALUE!</v>
      </c>
      <c r="D27" s="45" t="e">
        <f t="shared" si="15"/>
        <v>#VALUE!</v>
      </c>
      <c r="E27" s="45" t="e">
        <f t="shared" si="15"/>
        <v>#VALUE!</v>
      </c>
      <c r="F27" s="45" t="e">
        <f t="shared" si="15"/>
        <v>#VALUE!</v>
      </c>
      <c r="G27" s="45" t="e">
        <f t="shared" si="15"/>
        <v>#VALUE!</v>
      </c>
      <c r="H27" s="45" t="e">
        <f t="shared" si="15"/>
        <v>#VALUE!</v>
      </c>
      <c r="I27" s="45" t="e">
        <f t="shared" si="15"/>
        <v>#VALUE!</v>
      </c>
      <c r="J27" s="92">
        <f>'Metric-ME'!$E$9/100</f>
        <v>0.75</v>
      </c>
    </row>
    <row r="29" spans="1:20" x14ac:dyDescent="0.25">
      <c r="B29" s="3"/>
      <c r="C29" s="3"/>
      <c r="D29" s="3"/>
      <c r="E29" s="3"/>
    </row>
    <row r="30" spans="1:20" x14ac:dyDescent="0.25">
      <c r="A30" s="92"/>
      <c r="B30" s="92"/>
      <c r="C30" s="92"/>
      <c r="D30" s="92"/>
      <c r="E30" s="92"/>
      <c r="F30" s="92"/>
      <c r="G30" s="92"/>
      <c r="H30" s="92" t="str">
        <f>IFERROR(-457.6799005215*H15*H15+2310.4830561086*H15-1872.859438458,"")</f>
        <v/>
      </c>
      <c r="I30" s="92" t="str">
        <f>IFERROR(-457.6799005215*I15*I15+2310.4830561086*I15-1872.859438458,"")</f>
        <v/>
      </c>
      <c r="J30" s="92"/>
    </row>
    <row r="31" spans="1:20" x14ac:dyDescent="0.25">
      <c r="A31" s="92"/>
      <c r="B31" s="92"/>
      <c r="J31" s="92"/>
    </row>
    <row r="32" spans="1:20" x14ac:dyDescent="0.25">
      <c r="A32" s="92"/>
      <c r="J32" s="92"/>
    </row>
    <row r="33" spans="1:10" x14ac:dyDescent="0.25">
      <c r="A33" s="92"/>
      <c r="J33" s="92"/>
    </row>
    <row r="34" spans="1:10" x14ac:dyDescent="0.25">
      <c r="A34" s="92"/>
      <c r="J34" s="92"/>
    </row>
    <row r="35" spans="1:10" x14ac:dyDescent="0.25">
      <c r="A35" s="92"/>
      <c r="J35" s="92"/>
    </row>
    <row r="36" spans="1:10" x14ac:dyDescent="0.25">
      <c r="A36" s="92"/>
      <c r="J36" s="92"/>
    </row>
  </sheetData>
  <mergeCells count="4">
    <mergeCell ref="A1:T1"/>
    <mergeCell ref="A2:A4"/>
    <mergeCell ref="B2:I3"/>
    <mergeCell ref="K2:T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AF373780252469D8E713F107C0349" ma:contentTypeVersion="13" ma:contentTypeDescription="Create a new document." ma:contentTypeScope="" ma:versionID="0b305c50259751f81ea6179a843b316a">
  <xsd:schema xmlns:xsd="http://www.w3.org/2001/XMLSchema" xmlns:xs="http://www.w3.org/2001/XMLSchema" xmlns:p="http://schemas.microsoft.com/office/2006/metadata/properties" xmlns:ns2="6c38bb5c-9d9c-4a98-8d9b-c47eab1446c3" xmlns:ns3="35db4dd3-d965-4f48-9195-5e09433551f3" targetNamespace="http://schemas.microsoft.com/office/2006/metadata/properties" ma:root="true" ma:fieldsID="71911656afef29632e1daf1c0e687c6c" ns2:_="" ns3:_="">
    <xsd:import namespace="6c38bb5c-9d9c-4a98-8d9b-c47eab1446c3"/>
    <xsd:import namespace="35db4dd3-d965-4f48-9195-5e09433551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8bb5c-9d9c-4a98-8d9b-c47eab144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db4dd3-d965-4f48-9195-5e09433551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5db4dd3-d965-4f48-9195-5e09433551f3">
      <UserInfo>
        <DisplayName/>
        <AccountId xsi:nil="true"/>
        <AccountType/>
      </UserInfo>
    </SharedWithUsers>
  </documentManagement>
</p:properties>
</file>

<file path=customXml/itemProps1.xml><?xml version="1.0" encoding="utf-8"?>
<ds:datastoreItem xmlns:ds="http://schemas.openxmlformats.org/officeDocument/2006/customXml" ds:itemID="{C747BE71-F613-40FC-BB07-1161DFD6D22A}"/>
</file>

<file path=customXml/itemProps2.xml><?xml version="1.0" encoding="utf-8"?>
<ds:datastoreItem xmlns:ds="http://schemas.openxmlformats.org/officeDocument/2006/customXml" ds:itemID="{315BFCCE-EFDA-47EC-979B-553F2A1232C6}"/>
</file>

<file path=customXml/itemProps3.xml><?xml version="1.0" encoding="utf-8"?>
<ds:datastoreItem xmlns:ds="http://schemas.openxmlformats.org/officeDocument/2006/customXml" ds:itemID="{596D8651-CE96-4F80-BD97-E2FF93FF26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Imperial-ME</vt:lpstr>
      <vt:lpstr>Imperial ME - Current</vt:lpstr>
      <vt:lpstr>Imperial ME - Biological FT</vt:lpstr>
      <vt:lpstr>Imperial ME - Biological FW</vt:lpstr>
      <vt:lpstr>Imperial ME - Growth Current</vt:lpstr>
      <vt:lpstr>Imperial ME - Growth Biological</vt:lpstr>
      <vt:lpstr>Metric-ME</vt:lpstr>
      <vt:lpstr>Metric ME - Current</vt:lpstr>
      <vt:lpstr>Metric ME - Biological FT</vt:lpstr>
      <vt:lpstr>Metric ME - Biological FW</vt:lpstr>
      <vt:lpstr>Metric ME - Growth Current</vt:lpstr>
      <vt:lpstr>Metric ME - Growth Biological</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mgoncalves</dc:creator>
  <cp:lastModifiedBy>Ning Lu</cp:lastModifiedBy>
  <cp:lastPrinted>2020-04-29T17:23:22Z</cp:lastPrinted>
  <dcterms:created xsi:type="dcterms:W3CDTF">2016-10-03T14:58:36Z</dcterms:created>
  <dcterms:modified xsi:type="dcterms:W3CDTF">2021-04-16T19:49:57Z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0x01010092EAF373780252469D8E713F107C0349</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